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i\Desktop\excel algo\"/>
    </mc:Choice>
  </mc:AlternateContent>
  <xr:revisionPtr revIDLastSave="0" documentId="8_{1D0FDFF6-2E99-4005-B7A2-6096783FBF44}" xr6:coauthVersionLast="47" xr6:coauthVersionMax="47" xr10:uidLastSave="{00000000-0000-0000-0000-000000000000}"/>
  <bookViews>
    <workbookView xWindow="2688" yWindow="2688" windowWidth="17280" windowHeight="8880" xr2:uid="{9820CD10-2CC2-451F-8999-E5E39F69A448}"/>
  </bookViews>
  <sheets>
    <sheet name="Response" sheetId="1" r:id="rId1"/>
    <sheet name="Diagnosis" sheetId="4" r:id="rId2"/>
    <sheet name="Options" sheetId="2" r:id="rId3"/>
    <sheet name="Algorithm" sheetId="3" r:id="rId4"/>
    <sheet name="Scoring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3" l="1"/>
  <c r="O50" i="3"/>
  <c r="E16" i="3"/>
  <c r="E15" i="3"/>
  <c r="E14" i="3"/>
  <c r="E13" i="3"/>
  <c r="F50" i="3"/>
  <c r="G53" i="3"/>
  <c r="G52" i="3"/>
  <c r="G51" i="3"/>
  <c r="I53" i="3"/>
  <c r="I52" i="3"/>
  <c r="I51" i="3"/>
  <c r="X41" i="3"/>
  <c r="W41" i="3"/>
  <c r="V41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C41" i="3"/>
  <c r="X40" i="3"/>
  <c r="W40" i="3"/>
  <c r="V40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C40" i="3"/>
  <c r="X39" i="3"/>
  <c r="W39" i="3"/>
  <c r="V39" i="3"/>
  <c r="U39" i="3"/>
  <c r="T39" i="3"/>
  <c r="S39" i="3"/>
  <c r="R39" i="3"/>
  <c r="Q39" i="3"/>
  <c r="P39" i="3"/>
  <c r="O39" i="3"/>
  <c r="M39" i="3"/>
  <c r="L39" i="3"/>
  <c r="K39" i="3"/>
  <c r="J39" i="3"/>
  <c r="I39" i="3"/>
  <c r="H39" i="3"/>
  <c r="G39" i="3"/>
  <c r="F39" i="3"/>
  <c r="E39" i="3"/>
  <c r="D39" i="3"/>
  <c r="C39" i="3"/>
  <c r="X38" i="3"/>
  <c r="W38" i="3"/>
  <c r="V38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C38" i="3"/>
  <c r="X37" i="3"/>
  <c r="W37" i="3"/>
  <c r="V37" i="3"/>
  <c r="U37" i="3"/>
  <c r="T37" i="3"/>
  <c r="S37" i="3"/>
  <c r="R37" i="3"/>
  <c r="Q37" i="3"/>
  <c r="P37" i="3"/>
  <c r="O37" i="3"/>
  <c r="M37" i="3"/>
  <c r="L37" i="3"/>
  <c r="K37" i="3"/>
  <c r="J37" i="3"/>
  <c r="I37" i="3"/>
  <c r="H37" i="3"/>
  <c r="G37" i="3"/>
  <c r="F37" i="3"/>
  <c r="E37" i="3"/>
  <c r="D37" i="3"/>
  <c r="C37" i="3"/>
  <c r="X36" i="3"/>
  <c r="W36" i="3"/>
  <c r="V36" i="3"/>
  <c r="U36" i="3"/>
  <c r="T36" i="3"/>
  <c r="S36" i="3"/>
  <c r="R36" i="3"/>
  <c r="Q36" i="3"/>
  <c r="P36" i="3"/>
  <c r="O36" i="3"/>
  <c r="M36" i="3"/>
  <c r="L36" i="3"/>
  <c r="K36" i="3"/>
  <c r="J36" i="3"/>
  <c r="I36" i="3"/>
  <c r="H36" i="3"/>
  <c r="G36" i="3"/>
  <c r="F36" i="3"/>
  <c r="E36" i="3"/>
  <c r="D36" i="3"/>
  <c r="C36" i="3"/>
  <c r="X35" i="3"/>
  <c r="W35" i="3"/>
  <c r="V35" i="3"/>
  <c r="U35" i="3"/>
  <c r="T35" i="3"/>
  <c r="S35" i="3"/>
  <c r="R35" i="3"/>
  <c r="Q35" i="3"/>
  <c r="P35" i="3"/>
  <c r="O35" i="3"/>
  <c r="M35" i="3"/>
  <c r="L35" i="3"/>
  <c r="K35" i="3"/>
  <c r="J35" i="3"/>
  <c r="I35" i="3"/>
  <c r="H35" i="3"/>
  <c r="G35" i="3"/>
  <c r="F35" i="3"/>
  <c r="E35" i="3"/>
  <c r="D35" i="3"/>
  <c r="C35" i="3"/>
  <c r="X34" i="3"/>
  <c r="W34" i="3"/>
  <c r="V34" i="3"/>
  <c r="U34" i="3"/>
  <c r="T34" i="3"/>
  <c r="S34" i="3"/>
  <c r="R34" i="3"/>
  <c r="Q34" i="3"/>
  <c r="P34" i="3"/>
  <c r="O34" i="3"/>
  <c r="M34" i="3"/>
  <c r="L34" i="3"/>
  <c r="K34" i="3"/>
  <c r="J34" i="3"/>
  <c r="I34" i="3"/>
  <c r="H34" i="3"/>
  <c r="G34" i="3"/>
  <c r="F34" i="3"/>
  <c r="E34" i="3"/>
  <c r="D34" i="3"/>
  <c r="C34" i="3"/>
  <c r="X33" i="3"/>
  <c r="X67" i="3" s="1"/>
  <c r="W33" i="3"/>
  <c r="W67" i="3" s="1"/>
  <c r="V33" i="3"/>
  <c r="V67" i="3" s="1"/>
  <c r="U33" i="3"/>
  <c r="U67" i="3" s="1"/>
  <c r="T33" i="3"/>
  <c r="T67" i="3" s="1"/>
  <c r="S33" i="3"/>
  <c r="S67" i="3" s="1"/>
  <c r="R33" i="3"/>
  <c r="R67" i="3" s="1"/>
  <c r="Q33" i="3"/>
  <c r="Q67" i="3" s="1"/>
  <c r="P33" i="3"/>
  <c r="P67" i="3" s="1"/>
  <c r="O33" i="3"/>
  <c r="O67" i="3" s="1"/>
  <c r="M33" i="3"/>
  <c r="M67" i="3" s="1"/>
  <c r="L33" i="3"/>
  <c r="K33" i="3"/>
  <c r="J33" i="3"/>
  <c r="I33" i="3"/>
  <c r="H33" i="3"/>
  <c r="G33" i="3"/>
  <c r="F33" i="3"/>
  <c r="E33" i="3"/>
  <c r="D33" i="3"/>
  <c r="C33" i="3"/>
  <c r="X32" i="3"/>
  <c r="W32" i="3"/>
  <c r="V32" i="3"/>
  <c r="U32" i="3"/>
  <c r="T32" i="3"/>
  <c r="S32" i="3"/>
  <c r="R32" i="3"/>
  <c r="Q32" i="3"/>
  <c r="P32" i="3"/>
  <c r="O32" i="3"/>
  <c r="M32" i="3"/>
  <c r="L32" i="3"/>
  <c r="K32" i="3"/>
  <c r="J32" i="3"/>
  <c r="I32" i="3"/>
  <c r="H32" i="3"/>
  <c r="G32" i="3"/>
  <c r="F32" i="3"/>
  <c r="E32" i="3"/>
  <c r="D32" i="3"/>
  <c r="C32" i="3"/>
  <c r="L67" i="3"/>
  <c r="K67" i="3"/>
  <c r="I67" i="3"/>
  <c r="H67" i="3"/>
  <c r="G67" i="3"/>
  <c r="F67" i="3"/>
  <c r="A41" i="3"/>
  <c r="A40" i="3"/>
  <c r="A39" i="3"/>
  <c r="A38" i="3"/>
  <c r="A37" i="3"/>
  <c r="A36" i="3"/>
  <c r="A35" i="3"/>
  <c r="A34" i="3"/>
  <c r="A33" i="3"/>
  <c r="A32" i="3"/>
  <c r="A29" i="3"/>
  <c r="C13" i="5"/>
  <c r="L19" i="4"/>
  <c r="H19" i="4"/>
  <c r="H6" i="4"/>
  <c r="H18" i="4"/>
  <c r="H5" i="4"/>
  <c r="H17" i="4"/>
  <c r="H4" i="4"/>
  <c r="G17" i="4"/>
  <c r="G4" i="4"/>
  <c r="F19" i="4"/>
  <c r="F6" i="4"/>
  <c r="F18" i="4"/>
  <c r="F5" i="4"/>
  <c r="F17" i="4"/>
  <c r="F4" i="4"/>
  <c r="E17" i="4"/>
  <c r="E4" i="4"/>
  <c r="D19" i="4"/>
  <c r="D6" i="4"/>
  <c r="D18" i="4"/>
  <c r="D5" i="4"/>
  <c r="D17" i="4"/>
  <c r="D4" i="4"/>
  <c r="C17" i="4"/>
  <c r="C4" i="4"/>
  <c r="B20" i="4"/>
  <c r="B7" i="4"/>
  <c r="B19" i="4"/>
  <c r="B6" i="4"/>
  <c r="B18" i="4"/>
  <c r="B5" i="4"/>
  <c r="B17" i="4"/>
  <c r="B4" i="4"/>
  <c r="A26" i="4"/>
  <c r="A25" i="4"/>
  <c r="A24" i="4"/>
  <c r="A23" i="4"/>
  <c r="A22" i="4"/>
  <c r="A21" i="4"/>
  <c r="A20" i="4"/>
  <c r="A19" i="4"/>
  <c r="A18" i="4"/>
  <c r="A17" i="4"/>
  <c r="X16" i="3"/>
  <c r="K16" i="3"/>
  <c r="X15" i="3"/>
  <c r="K15" i="3"/>
  <c r="X14" i="3"/>
  <c r="K14" i="3"/>
  <c r="X13" i="3"/>
  <c r="K13" i="3"/>
  <c r="O61" i="3"/>
  <c r="O60" i="3"/>
  <c r="O59" i="3"/>
  <c r="L22" i="3"/>
  <c r="L21" i="3"/>
  <c r="L20" i="3"/>
  <c r="K22" i="3"/>
  <c r="K21" i="3"/>
  <c r="K20" i="3"/>
  <c r="J22" i="3"/>
  <c r="J21" i="3"/>
  <c r="J20" i="3"/>
  <c r="I22" i="3"/>
  <c r="I21" i="3"/>
  <c r="I20" i="3"/>
  <c r="H22" i="3"/>
  <c r="H21" i="3"/>
  <c r="H20" i="3"/>
  <c r="G22" i="3"/>
  <c r="G21" i="3"/>
  <c r="G20" i="3"/>
  <c r="F22" i="3"/>
  <c r="F21" i="3"/>
  <c r="F20" i="3"/>
  <c r="E22" i="3"/>
  <c r="E21" i="3"/>
  <c r="E20" i="3"/>
  <c r="D22" i="3"/>
  <c r="D21" i="3"/>
  <c r="D20" i="3"/>
  <c r="C22" i="3"/>
  <c r="C21" i="3"/>
  <c r="C20" i="3"/>
  <c r="M22" i="3"/>
  <c r="M21" i="3"/>
  <c r="M20" i="3"/>
  <c r="X25" i="3"/>
  <c r="X24" i="3"/>
  <c r="X23" i="3"/>
  <c r="W23" i="3"/>
  <c r="X56" i="3"/>
  <c r="X57" i="3"/>
  <c r="X55" i="3"/>
  <c r="X22" i="3"/>
  <c r="W22" i="3"/>
  <c r="X21" i="3"/>
  <c r="W21" i="3"/>
  <c r="X20" i="3"/>
  <c r="W20" i="3"/>
  <c r="W25" i="3"/>
  <c r="W24" i="3"/>
  <c r="X28" i="3"/>
  <c r="W28" i="3"/>
  <c r="X27" i="3"/>
  <c r="W27" i="3"/>
  <c r="H28" i="3"/>
  <c r="H27" i="3"/>
  <c r="X26" i="3"/>
  <c r="W26" i="3"/>
  <c r="H26" i="3"/>
  <c r="X53" i="3"/>
  <c r="W53" i="3"/>
  <c r="X52" i="3"/>
  <c r="W52" i="3"/>
  <c r="X51" i="3"/>
  <c r="W51" i="3"/>
  <c r="X42" i="3"/>
  <c r="W42" i="3"/>
  <c r="J42" i="3"/>
  <c r="W57" i="3"/>
  <c r="W56" i="3"/>
  <c r="W55" i="3"/>
  <c r="V22" i="3"/>
  <c r="V21" i="3"/>
  <c r="V20" i="3"/>
  <c r="V47" i="3"/>
  <c r="V46" i="3"/>
  <c r="V45" i="3"/>
  <c r="D47" i="3"/>
  <c r="D46" i="3"/>
  <c r="D45" i="3"/>
  <c r="V42" i="3"/>
  <c r="S42" i="3"/>
  <c r="V53" i="3"/>
  <c r="V52" i="3"/>
  <c r="V51" i="3"/>
  <c r="V57" i="3"/>
  <c r="V56" i="3"/>
  <c r="V55" i="3"/>
  <c r="U22" i="3"/>
  <c r="U21" i="3"/>
  <c r="U20" i="3"/>
  <c r="T16" i="3"/>
  <c r="T15" i="3"/>
  <c r="T14" i="3"/>
  <c r="R16" i="3"/>
  <c r="R15" i="3"/>
  <c r="R14" i="3"/>
  <c r="Q16" i="3"/>
  <c r="Q15" i="3"/>
  <c r="Q14" i="3"/>
  <c r="P16" i="3"/>
  <c r="P15" i="3"/>
  <c r="P14" i="3"/>
  <c r="O16" i="3"/>
  <c r="O15" i="3"/>
  <c r="O14" i="3"/>
  <c r="M16" i="3"/>
  <c r="M15" i="3"/>
  <c r="M14" i="3"/>
  <c r="L16" i="3"/>
  <c r="L15" i="3"/>
  <c r="L14" i="3"/>
  <c r="J16" i="3"/>
  <c r="J15" i="3"/>
  <c r="J14" i="3"/>
  <c r="I16" i="3"/>
  <c r="I15" i="3"/>
  <c r="I14" i="3"/>
  <c r="H16" i="3"/>
  <c r="H15" i="3"/>
  <c r="H14" i="3"/>
  <c r="G16" i="3"/>
  <c r="G15" i="3"/>
  <c r="G14" i="3"/>
  <c r="F16" i="3"/>
  <c r="F15" i="3"/>
  <c r="F14" i="3"/>
  <c r="D16" i="3"/>
  <c r="D15" i="3"/>
  <c r="D14" i="3"/>
  <c r="C16" i="3"/>
  <c r="C15" i="3"/>
  <c r="C14" i="3"/>
  <c r="V16" i="3"/>
  <c r="V15" i="3"/>
  <c r="V14" i="3"/>
  <c r="U16" i="3"/>
  <c r="U15" i="3"/>
  <c r="U14" i="3"/>
  <c r="U53" i="3"/>
  <c r="U52" i="3"/>
  <c r="U51" i="3"/>
  <c r="U57" i="3"/>
  <c r="U56" i="3"/>
  <c r="U55" i="3"/>
  <c r="U62" i="3"/>
  <c r="U61" i="3"/>
  <c r="U60" i="3"/>
  <c r="U59" i="3"/>
  <c r="V28" i="3"/>
  <c r="U28" i="3"/>
  <c r="T28" i="3"/>
  <c r="V27" i="3"/>
  <c r="U27" i="3"/>
  <c r="T27" i="3"/>
  <c r="V26" i="3"/>
  <c r="U26" i="3"/>
  <c r="T26" i="3"/>
  <c r="U42" i="3"/>
  <c r="T42" i="3"/>
  <c r="E42" i="3"/>
  <c r="T53" i="3"/>
  <c r="T52" i="3"/>
  <c r="T51" i="3"/>
  <c r="T56" i="3"/>
  <c r="T57" i="3"/>
  <c r="T55" i="3"/>
  <c r="S25" i="3"/>
  <c r="S24" i="3"/>
  <c r="S23" i="3"/>
  <c r="S28" i="3"/>
  <c r="C28" i="3"/>
  <c r="S27" i="3"/>
  <c r="C27" i="3"/>
  <c r="S26" i="3"/>
  <c r="C26" i="3"/>
  <c r="D42" i="3"/>
  <c r="S57" i="3"/>
  <c r="S56" i="3"/>
  <c r="S55" i="3"/>
  <c r="S53" i="3"/>
  <c r="S52" i="3"/>
  <c r="S51" i="3"/>
  <c r="R53" i="3"/>
  <c r="R52" i="3"/>
  <c r="R51" i="3"/>
  <c r="T22" i="3"/>
  <c r="T21" i="3"/>
  <c r="T20" i="3"/>
  <c r="S22" i="3"/>
  <c r="S21" i="3"/>
  <c r="S20" i="3"/>
  <c r="R22" i="3"/>
  <c r="R21" i="3"/>
  <c r="R20" i="3"/>
  <c r="Q21" i="3"/>
  <c r="Q22" i="3"/>
  <c r="Q20" i="3"/>
  <c r="P22" i="3"/>
  <c r="P21" i="3"/>
  <c r="P20" i="3"/>
  <c r="O22" i="3"/>
  <c r="O21" i="3"/>
  <c r="O20" i="3"/>
  <c r="Q25" i="3"/>
  <c r="P25" i="3"/>
  <c r="Q24" i="3"/>
  <c r="P24" i="3"/>
  <c r="Q23" i="3"/>
  <c r="P23" i="3"/>
  <c r="R25" i="3"/>
  <c r="R24" i="3"/>
  <c r="R23" i="3"/>
  <c r="R57" i="3"/>
  <c r="R56" i="3"/>
  <c r="R55" i="3"/>
  <c r="Q31" i="3"/>
  <c r="Q30" i="3"/>
  <c r="Q29" i="3"/>
  <c r="P29" i="3"/>
  <c r="P31" i="3"/>
  <c r="P30" i="3"/>
  <c r="R27" i="3"/>
  <c r="Q27" i="3"/>
  <c r="P27" i="3"/>
  <c r="O27" i="3"/>
  <c r="R26" i="3"/>
  <c r="Q26" i="3"/>
  <c r="P26" i="3"/>
  <c r="O26" i="3"/>
  <c r="R28" i="3"/>
  <c r="Q28" i="3"/>
  <c r="P28" i="3"/>
  <c r="O28" i="3"/>
  <c r="R42" i="3"/>
  <c r="Q42" i="3"/>
  <c r="P42" i="3"/>
  <c r="C42" i="3"/>
  <c r="Q53" i="3"/>
  <c r="P53" i="3"/>
  <c r="Q52" i="3"/>
  <c r="P52" i="3"/>
  <c r="Q51" i="3"/>
  <c r="P51" i="3"/>
  <c r="Q57" i="3"/>
  <c r="P57" i="3"/>
  <c r="Q56" i="3"/>
  <c r="P56" i="3"/>
  <c r="Q55" i="3"/>
  <c r="P55" i="3"/>
  <c r="O42" i="3"/>
  <c r="O57" i="3"/>
  <c r="O56" i="3"/>
  <c r="O55" i="3"/>
  <c r="O53" i="3"/>
  <c r="O52" i="3"/>
  <c r="O51" i="3"/>
  <c r="J67" i="3" l="1"/>
  <c r="E67" i="3"/>
  <c r="D67" i="3"/>
  <c r="C67" i="3"/>
  <c r="C31" i="5"/>
  <c r="F31" i="5" s="1"/>
  <c r="C30" i="5"/>
  <c r="E30" i="5"/>
  <c r="D30" i="5"/>
  <c r="C29" i="5"/>
  <c r="G29" i="5" s="1"/>
  <c r="C28" i="5"/>
  <c r="E28" i="5"/>
  <c r="D28" i="5"/>
  <c r="C26" i="5"/>
  <c r="C27" i="5"/>
  <c r="F27" i="5" s="1"/>
  <c r="E26" i="5"/>
  <c r="D26" i="5"/>
  <c r="C25" i="5"/>
  <c r="F25" i="5" s="1"/>
  <c r="C24" i="5"/>
  <c r="F24" i="5" s="1"/>
  <c r="C23" i="5"/>
  <c r="G23" i="5" s="1"/>
  <c r="C22" i="5"/>
  <c r="E22" i="5"/>
  <c r="D22" i="5"/>
  <c r="C21" i="5"/>
  <c r="F21" i="5" s="1"/>
  <c r="C20" i="5"/>
  <c r="F20" i="5" s="1"/>
  <c r="C19" i="5"/>
  <c r="C18" i="5"/>
  <c r="G18" i="5" s="1"/>
  <c r="E18" i="5"/>
  <c r="D18" i="5"/>
  <c r="C17" i="5"/>
  <c r="E17" i="5"/>
  <c r="D17" i="5"/>
  <c r="D16" i="5"/>
  <c r="C16" i="5"/>
  <c r="F13" i="5"/>
  <c r="E16" i="5"/>
  <c r="C15" i="5"/>
  <c r="G15" i="5" s="1"/>
  <c r="C14" i="5"/>
  <c r="G14" i="5" s="1"/>
  <c r="C12" i="5"/>
  <c r="G12" i="5" s="1"/>
  <c r="G13" i="5"/>
  <c r="J9" i="5"/>
  <c r="J8" i="5"/>
  <c r="J7" i="5"/>
  <c r="J6" i="5"/>
  <c r="J5" i="5"/>
  <c r="J4" i="5"/>
  <c r="J3" i="5"/>
  <c r="J2" i="5"/>
  <c r="C11" i="5"/>
  <c r="G11" i="5" s="1"/>
  <c r="E11" i="5"/>
  <c r="D11" i="5"/>
  <c r="C10" i="5"/>
  <c r="G10" i="5" s="1"/>
  <c r="J10" i="5" s="1"/>
  <c r="C3" i="5"/>
  <c r="F15" i="5" l="1"/>
  <c r="J15" i="5" s="1"/>
  <c r="I15" i="5" s="1"/>
  <c r="J13" i="5"/>
  <c r="I13" i="5" s="1"/>
  <c r="F12" i="5"/>
  <c r="J12" i="5" s="1"/>
  <c r="F14" i="5"/>
  <c r="J14" i="5" s="1"/>
  <c r="I14" i="5" s="1"/>
  <c r="F30" i="5"/>
  <c r="G30" i="5"/>
  <c r="F29" i="5"/>
  <c r="J29" i="5" s="1"/>
  <c r="I29" i="5" s="1"/>
  <c r="F28" i="5"/>
  <c r="G28" i="5"/>
  <c r="G27" i="5"/>
  <c r="J27" i="5" s="1"/>
  <c r="I27" i="5" s="1"/>
  <c r="F26" i="5"/>
  <c r="G26" i="5"/>
  <c r="G25" i="5"/>
  <c r="J25" i="5" s="1"/>
  <c r="I25" i="5" s="1"/>
  <c r="G24" i="5"/>
  <c r="J24" i="5" s="1"/>
  <c r="H24" i="5" s="1"/>
  <c r="F23" i="5"/>
  <c r="J23" i="5" s="1"/>
  <c r="H23" i="5" s="1"/>
  <c r="F22" i="5"/>
  <c r="G22" i="5"/>
  <c r="G21" i="5"/>
  <c r="J21" i="5" s="1"/>
  <c r="H21" i="5" s="1"/>
  <c r="G20" i="5"/>
  <c r="J20" i="5" s="1"/>
  <c r="I20" i="5" s="1"/>
  <c r="F19" i="5"/>
  <c r="G19" i="5"/>
  <c r="F18" i="5"/>
  <c r="J18" i="5" s="1"/>
  <c r="H18" i="5" s="1"/>
  <c r="F17" i="5"/>
  <c r="G17" i="5"/>
  <c r="F16" i="5"/>
  <c r="G16" i="5"/>
  <c r="F11" i="5"/>
  <c r="J11" i="5" s="1"/>
  <c r="J16" i="5" l="1"/>
  <c r="I16" i="5" s="1"/>
  <c r="J30" i="5"/>
  <c r="H30" i="5" s="1"/>
  <c r="J28" i="5"/>
  <c r="I28" i="5" s="1"/>
  <c r="J26" i="5"/>
  <c r="I26" i="5" s="1"/>
  <c r="J22" i="5"/>
  <c r="H22" i="5" s="1"/>
  <c r="J19" i="5"/>
  <c r="I19" i="5" s="1"/>
  <c r="J17" i="5"/>
  <c r="I17" i="5" s="1"/>
  <c r="G31" i="5"/>
  <c r="I32" i="5" l="1"/>
  <c r="J18" i="4" s="1"/>
  <c r="J31" i="5"/>
  <c r="J7" i="4" l="1"/>
  <c r="J17" i="4"/>
  <c r="J23" i="4"/>
  <c r="J6" i="4"/>
  <c r="J21" i="4"/>
  <c r="J10" i="4"/>
  <c r="J12" i="4"/>
  <c r="J22" i="4"/>
  <c r="J24" i="4"/>
  <c r="J11" i="4"/>
  <c r="J13" i="4"/>
  <c r="J19" i="4"/>
  <c r="J26" i="4"/>
  <c r="J4" i="4"/>
  <c r="J8" i="4"/>
  <c r="J25" i="4"/>
  <c r="J9" i="4"/>
  <c r="J20" i="4"/>
  <c r="J14" i="4"/>
  <c r="J5" i="4"/>
  <c r="J32" i="5"/>
  <c r="H31" i="5"/>
  <c r="H32" i="5" s="1"/>
  <c r="A27" i="2"/>
  <c r="A26" i="2"/>
  <c r="A25" i="2"/>
  <c r="A24" i="2"/>
  <c r="A23" i="2"/>
  <c r="A22" i="2"/>
  <c r="A21" i="2"/>
  <c r="A20" i="2"/>
  <c r="A19" i="2"/>
  <c r="A18" i="2"/>
  <c r="A17" i="2"/>
  <c r="A16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K15" i="2"/>
  <c r="J15" i="2"/>
  <c r="I15" i="2"/>
  <c r="H15" i="2"/>
  <c r="G15" i="2"/>
  <c r="F15" i="2"/>
  <c r="E15" i="2"/>
  <c r="D15" i="2"/>
  <c r="C15" i="2"/>
  <c r="B15" i="2"/>
  <c r="A15" i="2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X19" i="3"/>
  <c r="X64" i="3" s="1"/>
  <c r="R19" i="3"/>
  <c r="G19" i="3"/>
  <c r="Q19" i="3"/>
  <c r="P19" i="3"/>
  <c r="O19" i="3"/>
  <c r="W19" i="3"/>
  <c r="V19" i="3"/>
  <c r="U19" i="3"/>
  <c r="T19" i="3"/>
  <c r="S19" i="3"/>
  <c r="S64" i="3" s="1"/>
  <c r="E19" i="3"/>
  <c r="W16" i="3"/>
  <c r="W15" i="3"/>
  <c r="W14" i="3"/>
  <c r="W13" i="3"/>
  <c r="W64" i="3" s="1"/>
  <c r="V13" i="3"/>
  <c r="V64" i="3" s="1"/>
  <c r="U13" i="3"/>
  <c r="U64" i="3" s="1"/>
  <c r="T13" i="3"/>
  <c r="T64" i="3" s="1"/>
  <c r="R13" i="3"/>
  <c r="R64" i="3" s="1"/>
  <c r="Q13" i="3"/>
  <c r="Q64" i="3" s="1"/>
  <c r="P13" i="3"/>
  <c r="P64" i="3" s="1"/>
  <c r="O13" i="3"/>
  <c r="O64" i="3" s="1"/>
  <c r="G13" i="3"/>
  <c r="X7" i="3"/>
  <c r="W7" i="3"/>
  <c r="S7" i="3"/>
  <c r="V7" i="3"/>
  <c r="O7" i="3"/>
  <c r="U7" i="3"/>
  <c r="T7" i="3"/>
  <c r="R7" i="3"/>
  <c r="Q7" i="3"/>
  <c r="P7" i="3"/>
  <c r="E7" i="3"/>
  <c r="C7" i="3"/>
  <c r="L13" i="3"/>
  <c r="P68" i="3"/>
  <c r="Q68" i="3" s="1"/>
  <c r="R68" i="3" s="1"/>
  <c r="S68" i="3" s="1"/>
  <c r="T68" i="3" s="1"/>
  <c r="U68" i="3" s="1"/>
  <c r="V68" i="3" s="1"/>
  <c r="W68" i="3" s="1"/>
  <c r="X68" i="3" s="1"/>
  <c r="D68" i="3"/>
  <c r="E68" i="3" s="1"/>
  <c r="F68" i="3" s="1"/>
  <c r="G68" i="3" s="1"/>
  <c r="H68" i="3" s="1"/>
  <c r="I68" i="3" s="1"/>
  <c r="J68" i="3" s="1"/>
  <c r="K68" i="3" s="1"/>
  <c r="L68" i="3" s="1"/>
  <c r="M68" i="3" s="1"/>
  <c r="R6" i="3"/>
  <c r="Q6" i="3"/>
  <c r="P6" i="3"/>
  <c r="C6" i="3"/>
  <c r="M25" i="3"/>
  <c r="M24" i="3"/>
  <c r="M23" i="3"/>
  <c r="M31" i="3"/>
  <c r="M30" i="3"/>
  <c r="M29" i="3"/>
  <c r="L50" i="3"/>
  <c r="K50" i="3"/>
  <c r="H51" i="3"/>
  <c r="H52" i="3"/>
  <c r="H53" i="3"/>
  <c r="H13" i="3"/>
  <c r="H6" i="3"/>
  <c r="E51" i="3"/>
  <c r="C31" i="3"/>
  <c r="C30" i="3"/>
  <c r="C29" i="3"/>
  <c r="D31" i="3"/>
  <c r="D30" i="3"/>
  <c r="D29" i="3"/>
  <c r="D7" i="3"/>
  <c r="A5" i="4"/>
  <c r="A6" i="4" s="1"/>
  <c r="A7" i="4" s="1"/>
  <c r="A8" i="4" s="1"/>
  <c r="A9" i="4" s="1"/>
  <c r="A10" i="4" s="1"/>
  <c r="A11" i="4" s="1"/>
  <c r="A12" i="4" s="1"/>
  <c r="A13" i="4" s="1"/>
  <c r="A14" i="4" s="1"/>
  <c r="M53" i="3"/>
  <c r="M52" i="3"/>
  <c r="M51" i="3"/>
  <c r="M57" i="3"/>
  <c r="M56" i="3"/>
  <c r="M55" i="3"/>
  <c r="L57" i="3"/>
  <c r="L56" i="3"/>
  <c r="L55" i="3"/>
  <c r="L53" i="3"/>
  <c r="L52" i="3"/>
  <c r="L51" i="3"/>
  <c r="M28" i="3"/>
  <c r="M27" i="3"/>
  <c r="M26" i="3"/>
  <c r="L28" i="3"/>
  <c r="K28" i="3"/>
  <c r="L27" i="3"/>
  <c r="K27" i="3"/>
  <c r="L26" i="3"/>
  <c r="K26" i="3"/>
  <c r="M42" i="3"/>
  <c r="L43" i="3"/>
  <c r="F43" i="3"/>
  <c r="L42" i="3"/>
  <c r="F42" i="3"/>
  <c r="M19" i="3"/>
  <c r="K19" i="3"/>
  <c r="L19" i="3"/>
  <c r="F19" i="3"/>
  <c r="M13" i="3"/>
  <c r="M64" i="3" s="1"/>
  <c r="J13" i="3"/>
  <c r="M7" i="3"/>
  <c r="L7" i="3"/>
  <c r="J7" i="3"/>
  <c r="E43" i="3"/>
  <c r="H42" i="3"/>
  <c r="K42" i="3"/>
  <c r="I42" i="3"/>
  <c r="G42" i="3"/>
  <c r="K57" i="3"/>
  <c r="J57" i="3"/>
  <c r="I57" i="3"/>
  <c r="H57" i="3"/>
  <c r="K56" i="3"/>
  <c r="J56" i="3"/>
  <c r="I56" i="3"/>
  <c r="H56" i="3"/>
  <c r="K55" i="3"/>
  <c r="J55" i="3"/>
  <c r="I55" i="3"/>
  <c r="H55" i="3"/>
  <c r="K53" i="3"/>
  <c r="K52" i="3"/>
  <c r="K51" i="3"/>
  <c r="J51" i="3"/>
  <c r="J53" i="3"/>
  <c r="J52" i="3"/>
  <c r="G57" i="3"/>
  <c r="G56" i="3"/>
  <c r="G55" i="3"/>
  <c r="D13" i="3"/>
  <c r="I13" i="3"/>
  <c r="G28" i="3"/>
  <c r="G27" i="3"/>
  <c r="I26" i="3"/>
  <c r="J28" i="3"/>
  <c r="I28" i="3"/>
  <c r="J27" i="3"/>
  <c r="I27" i="3"/>
  <c r="J26" i="3"/>
  <c r="G26" i="3"/>
  <c r="J19" i="3"/>
  <c r="I19" i="3"/>
  <c r="H19" i="3"/>
  <c r="D19" i="3"/>
  <c r="K7" i="3"/>
  <c r="I7" i="3"/>
  <c r="H7" i="3"/>
  <c r="G7" i="3"/>
  <c r="F7" i="3"/>
  <c r="E53" i="3"/>
  <c r="E52" i="3"/>
  <c r="E27" i="3"/>
  <c r="F27" i="3"/>
  <c r="E28" i="3"/>
  <c r="F28" i="3"/>
  <c r="F26" i="3"/>
  <c r="E26" i="3"/>
  <c r="F57" i="3"/>
  <c r="F56" i="3"/>
  <c r="F55" i="3"/>
  <c r="F53" i="3"/>
  <c r="F52" i="3"/>
  <c r="F51" i="3"/>
  <c r="F13" i="3"/>
  <c r="F64" i="3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D5" i="3"/>
  <c r="E5" i="3" s="1"/>
  <c r="F5" i="3" s="1"/>
  <c r="G5" i="3" s="1"/>
  <c r="H5" i="3" s="1"/>
  <c r="I5" i="3" s="1"/>
  <c r="J5" i="3" s="1"/>
  <c r="K5" i="3" s="1"/>
  <c r="L5" i="3" s="1"/>
  <c r="M5" i="3" s="1"/>
  <c r="E6" i="3"/>
  <c r="D28" i="3"/>
  <c r="D27" i="3"/>
  <c r="D26" i="3"/>
  <c r="D57" i="3"/>
  <c r="D56" i="3"/>
  <c r="D55" i="3"/>
  <c r="D53" i="3"/>
  <c r="D52" i="3"/>
  <c r="D51" i="3"/>
  <c r="C19" i="3"/>
  <c r="C57" i="3"/>
  <c r="C56" i="3"/>
  <c r="C53" i="3"/>
  <c r="C52" i="3"/>
  <c r="C55" i="3"/>
  <c r="C51" i="3"/>
  <c r="C71" i="3" s="1"/>
  <c r="C13" i="3"/>
  <c r="C64" i="3" s="1"/>
  <c r="A13" i="3"/>
  <c r="G64" i="3" l="1"/>
  <c r="E64" i="3"/>
  <c r="I64" i="3"/>
  <c r="D64" i="3"/>
  <c r="J64" i="3"/>
  <c r="H64" i="3"/>
  <c r="K64" i="3"/>
  <c r="K66" i="3" s="1"/>
  <c r="L64" i="3"/>
  <c r="L66" i="3" s="1"/>
  <c r="I24" i="4"/>
  <c r="I20" i="4"/>
  <c r="I14" i="4"/>
  <c r="I10" i="4"/>
  <c r="I6" i="4"/>
  <c r="I23" i="4"/>
  <c r="I13" i="4"/>
  <c r="I9" i="4"/>
  <c r="I25" i="4"/>
  <c r="I21" i="4"/>
  <c r="I17" i="4"/>
  <c r="I11" i="4"/>
  <c r="I7" i="4"/>
  <c r="I19" i="4"/>
  <c r="I5" i="4"/>
  <c r="I26" i="4"/>
  <c r="I22" i="4"/>
  <c r="I18" i="4"/>
  <c r="I12" i="4"/>
  <c r="I8" i="4"/>
  <c r="I4" i="4"/>
  <c r="K26" i="4"/>
  <c r="K22" i="4"/>
  <c r="K18" i="4"/>
  <c r="K12" i="4"/>
  <c r="K8" i="4"/>
  <c r="K21" i="4"/>
  <c r="K23" i="4"/>
  <c r="K19" i="4"/>
  <c r="K13" i="4"/>
  <c r="K9" i="4"/>
  <c r="K5" i="4"/>
  <c r="K4" i="4"/>
  <c r="K11" i="4"/>
  <c r="K24" i="4"/>
  <c r="K20" i="4"/>
  <c r="K14" i="4"/>
  <c r="K10" i="4"/>
  <c r="K6" i="4"/>
  <c r="K25" i="4"/>
  <c r="K17" i="4"/>
  <c r="K7" i="4"/>
  <c r="R66" i="3"/>
  <c r="L20" i="4" s="1"/>
  <c r="P66" i="3"/>
  <c r="L18" i="4" s="1"/>
  <c r="J71" i="3"/>
  <c r="D71" i="3"/>
  <c r="F71" i="3"/>
  <c r="H71" i="3"/>
  <c r="E71" i="3"/>
  <c r="G71" i="3"/>
  <c r="I71" i="3"/>
  <c r="M71" i="3"/>
  <c r="L71" i="3"/>
  <c r="K71" i="3"/>
  <c r="E66" i="3"/>
  <c r="L6" i="4" s="1"/>
  <c r="X6" i="3"/>
  <c r="X66" i="3" s="1"/>
  <c r="L26" i="4" s="1"/>
  <c r="W6" i="3"/>
  <c r="W66" i="3" s="1"/>
  <c r="L25" i="4" s="1"/>
  <c r="V6" i="3"/>
  <c r="V66" i="3" s="1"/>
  <c r="L24" i="4" s="1"/>
  <c r="S6" i="3"/>
  <c r="S66" i="3" s="1"/>
  <c r="L21" i="4" s="1"/>
  <c r="T6" i="3"/>
  <c r="T66" i="3" s="1"/>
  <c r="L22" i="4" s="1"/>
  <c r="U6" i="3"/>
  <c r="U66" i="3" s="1"/>
  <c r="L23" i="4" s="1"/>
  <c r="D6" i="3"/>
  <c r="M6" i="3"/>
  <c r="M66" i="3" s="1"/>
  <c r="L14" i="4" s="1"/>
  <c r="L6" i="3"/>
  <c r="L13" i="4" s="1"/>
  <c r="K6" i="3"/>
  <c r="L12" i="4" s="1"/>
  <c r="J6" i="3"/>
  <c r="J66" i="3" s="1"/>
  <c r="L11" i="4" s="1"/>
  <c r="I6" i="3"/>
  <c r="I66" i="3" s="1"/>
  <c r="L10" i="4" s="1"/>
  <c r="H66" i="3"/>
  <c r="L9" i="4" s="1"/>
  <c r="G6" i="3"/>
  <c r="G66" i="3" s="1"/>
  <c r="L8" i="4" s="1"/>
  <c r="F6" i="3"/>
  <c r="F66" i="3" s="1"/>
  <c r="L7" i="4" s="1"/>
  <c r="A62" i="3"/>
  <c r="A59" i="3"/>
  <c r="A60" i="3" s="1"/>
  <c r="A61" i="3" s="1"/>
  <c r="A58" i="3"/>
  <c r="A55" i="3"/>
  <c r="A56" i="3" s="1"/>
  <c r="A57" i="3" s="1"/>
  <c r="A54" i="3"/>
  <c r="A51" i="3"/>
  <c r="A52" i="3" s="1"/>
  <c r="A53" i="3" s="1"/>
  <c r="A50" i="3"/>
  <c r="A49" i="3"/>
  <c r="A48" i="3"/>
  <c r="A45" i="3"/>
  <c r="A46" i="3" s="1"/>
  <c r="A47" i="3" s="1"/>
  <c r="A44" i="3"/>
  <c r="A43" i="3"/>
  <c r="A42" i="3"/>
  <c r="A30" i="3"/>
  <c r="A31" i="3" s="1"/>
  <c r="A26" i="3"/>
  <c r="A27" i="3" s="1"/>
  <c r="A28" i="3" s="1"/>
  <c r="A23" i="3"/>
  <c r="A24" i="3" s="1"/>
  <c r="A25" i="3" s="1"/>
  <c r="A20" i="3"/>
  <c r="A21" i="3" s="1"/>
  <c r="A22" i="3" s="1"/>
  <c r="A19" i="3"/>
  <c r="A18" i="3"/>
  <c r="A17" i="3"/>
  <c r="A14" i="3"/>
  <c r="A15" i="3" s="1"/>
  <c r="A16" i="3" s="1"/>
  <c r="A12" i="3"/>
  <c r="A11" i="3"/>
  <c r="A10" i="3"/>
  <c r="A9" i="3"/>
  <c r="A8" i="3"/>
  <c r="A7" i="3"/>
  <c r="A6" i="3"/>
  <c r="A5" i="3"/>
  <c r="O66" i="3" l="1"/>
  <c r="L17" i="4" s="1"/>
  <c r="M13" i="4"/>
  <c r="M9" i="4"/>
  <c r="M5" i="4"/>
  <c r="M11" i="4"/>
  <c r="M7" i="4"/>
  <c r="M14" i="4"/>
  <c r="M10" i="4"/>
  <c r="M6" i="4"/>
  <c r="M12" i="4"/>
  <c r="M8" i="4"/>
  <c r="M4" i="4"/>
  <c r="C66" i="3"/>
  <c r="L4" i="4" s="1"/>
  <c r="D66" i="3"/>
  <c r="L5" i="4" s="1"/>
</calcChain>
</file>

<file path=xl/sharedStrings.xml><?xml version="1.0" encoding="utf-8"?>
<sst xmlns="http://schemas.openxmlformats.org/spreadsheetml/2006/main" count="412" uniqueCount="282">
  <si>
    <t>Code</t>
  </si>
  <si>
    <t>Question</t>
  </si>
  <si>
    <t>Answer 1</t>
  </si>
  <si>
    <t>Answer 2</t>
  </si>
  <si>
    <t>Answer 3</t>
  </si>
  <si>
    <t>L010200A</t>
  </si>
  <si>
    <t>Name</t>
  </si>
  <si>
    <t>L010200B</t>
  </si>
  <si>
    <t>Age</t>
  </si>
  <si>
    <t>L010200C</t>
  </si>
  <si>
    <t>Gender</t>
  </si>
  <si>
    <t>L010200D</t>
  </si>
  <si>
    <t>Occupation</t>
  </si>
  <si>
    <t>L010200E</t>
  </si>
  <si>
    <t>Type/ requirement of job</t>
  </si>
  <si>
    <t>L010200F</t>
  </si>
  <si>
    <t>Alternate mobile number</t>
  </si>
  <si>
    <t>L010300</t>
  </si>
  <si>
    <t>Height</t>
  </si>
  <si>
    <t>L010400</t>
  </si>
  <si>
    <t>Weight</t>
  </si>
  <si>
    <t>L010501</t>
  </si>
  <si>
    <t>Area of most pain</t>
  </si>
  <si>
    <t>Lower Back</t>
  </si>
  <si>
    <t>L010502</t>
  </si>
  <si>
    <r>
      <t xml:space="preserve">Area of second most pain </t>
    </r>
    <r>
      <rPr>
        <i/>
        <sz val="11"/>
        <color theme="1"/>
        <rFont val="Calibri"/>
        <family val="2"/>
        <scheme val="minor"/>
      </rPr>
      <t>[multiple choice]</t>
    </r>
  </si>
  <si>
    <t>Leg below knee</t>
  </si>
  <si>
    <t>L010600</t>
  </si>
  <si>
    <t>How would you describe your pain?</t>
  </si>
  <si>
    <t>Crippling pain that has made me bed-ridden</t>
  </si>
  <si>
    <t>L010700</t>
  </si>
  <si>
    <t>Pain Score</t>
  </si>
  <si>
    <t>L010800</t>
  </si>
  <si>
    <t>How does the pain feel at a given point?</t>
  </si>
  <si>
    <t>Constant</t>
  </si>
  <si>
    <t>L010801</t>
  </si>
  <si>
    <r>
      <t xml:space="preserve">Does your pain change while performing any of the following activities? </t>
    </r>
    <r>
      <rPr>
        <i/>
        <sz val="11"/>
        <color theme="1"/>
        <rFont val="Calibri"/>
        <family val="2"/>
        <scheme val="minor"/>
      </rPr>
      <t>[multiple choice]</t>
    </r>
  </si>
  <si>
    <t>No relief even after change in posture or activity</t>
  </si>
  <si>
    <t>L010900</t>
  </si>
  <si>
    <r>
      <t xml:space="preserve">Alongside pain, have you encountered any of the following in recent times? </t>
    </r>
    <r>
      <rPr>
        <i/>
        <sz val="11"/>
        <color theme="1"/>
        <rFont val="Calibri"/>
        <family val="2"/>
        <scheme val="minor"/>
      </rPr>
      <t>[multiple choice]</t>
    </r>
  </si>
  <si>
    <t>Weakness that leads to difficulty in lifting leg, getting a grip or performing fine motor activities like brushing, cutting vegetables, buttoning shirt, counting notes, etc.</t>
  </si>
  <si>
    <t>L011000</t>
  </si>
  <si>
    <r>
      <t xml:space="preserve">How is the pain currently since it started? </t>
    </r>
    <r>
      <rPr>
        <i/>
        <sz val="11"/>
        <color theme="1"/>
        <rFont val="Calibri"/>
        <family val="2"/>
        <scheme val="minor"/>
      </rPr>
      <t>[multiple choice]</t>
    </r>
  </si>
  <si>
    <t>Worsening</t>
  </si>
  <si>
    <t>L011100</t>
  </si>
  <si>
    <r>
      <t xml:space="preserve">Please choose if you have been detected with any of the following medical conditions </t>
    </r>
    <r>
      <rPr>
        <i/>
        <sz val="11"/>
        <color theme="1"/>
        <rFont val="Calibri"/>
        <family val="2"/>
        <scheme val="minor"/>
      </rPr>
      <t>[multiple choice]</t>
    </r>
  </si>
  <si>
    <t>L011101</t>
  </si>
  <si>
    <t>Please help us understand the current stage of pregnancy</t>
  </si>
  <si>
    <t>L011110</t>
  </si>
  <si>
    <t>Please help us understand the surgery timelines</t>
  </si>
  <si>
    <t>L011120</t>
  </si>
  <si>
    <t>Is the active fracture in spine?</t>
  </si>
  <si>
    <t>L011130</t>
  </si>
  <si>
    <t>Please help us understand the cancer timelines</t>
  </si>
  <si>
    <t>L011140</t>
  </si>
  <si>
    <t>Please help us understand the tuberculosis timelines</t>
  </si>
  <si>
    <t>L011150</t>
  </si>
  <si>
    <t>How many meals are you having daily?</t>
  </si>
  <si>
    <t>L011160</t>
  </si>
  <si>
    <t>Does the pain force you to get out of bed and move around?</t>
  </si>
  <si>
    <t>L011170</t>
  </si>
  <si>
    <t>Please help us with the highest body temperature reading on your thermometer</t>
  </si>
  <si>
    <t>L011180</t>
  </si>
  <si>
    <t>When do you specifically encounter shortness of breath?</t>
  </si>
  <si>
    <t>L011190</t>
  </si>
  <si>
    <t>Please help us understand your current status with you neurological condition</t>
  </si>
  <si>
    <t>L020101</t>
  </si>
  <si>
    <t>Duration since when you have been encountering the pain</t>
  </si>
  <si>
    <t>Since last 3 months</t>
  </si>
  <si>
    <t>L020102</t>
  </si>
  <si>
    <t>Did it suddenly relapse in the last 2 weeks?</t>
  </si>
  <si>
    <t>Yes</t>
  </si>
  <si>
    <t>L020201</t>
  </si>
  <si>
    <t>Have you been diagnosed/ undergone medical intervention/ feel any of the following in the last one year?</t>
  </si>
  <si>
    <t>Hypertension/ blood pressure/ stroke</t>
  </si>
  <si>
    <t>L020301</t>
  </si>
  <si>
    <r>
      <t xml:space="preserve">Do you have any of the following deficiencies? </t>
    </r>
    <r>
      <rPr>
        <i/>
        <sz val="11"/>
        <color theme="1"/>
        <rFont val="Calibri"/>
        <family val="2"/>
        <scheme val="minor"/>
      </rPr>
      <t>[Multiple choice]</t>
    </r>
  </si>
  <si>
    <t>Haemoglobin/ iron</t>
  </si>
  <si>
    <t>L020401</t>
  </si>
  <si>
    <t>Please select if you have undergone of the following surgeries in the past</t>
  </si>
  <si>
    <t>No surgeries reported</t>
  </si>
  <si>
    <t>L020402</t>
  </si>
  <si>
    <t>Was this surgery done recently?</t>
  </si>
  <si>
    <t>L020501</t>
  </si>
  <si>
    <t>Do you remember the first incidence of pain?</t>
  </si>
  <si>
    <t>Normal bending</t>
  </si>
  <si>
    <t>L020601</t>
  </si>
  <si>
    <r>
      <t xml:space="preserve">Is there any activity/ multiple activities that lead to rise in pain when you perform them? </t>
    </r>
    <r>
      <rPr>
        <i/>
        <sz val="11"/>
        <color theme="1"/>
        <rFont val="Calibri"/>
        <family val="2"/>
        <scheme val="minor"/>
      </rPr>
      <t>[multiple choice]</t>
    </r>
  </si>
  <si>
    <t>Is the first thing in the morning</t>
  </si>
  <si>
    <t>While sleeping/ resting</t>
  </si>
  <si>
    <t>L020602</t>
  </si>
  <si>
    <t>Duration after which the pain aggravates when you perform the referred activity?</t>
  </si>
  <si>
    <t>Immediately, i.e. within 10 minutes</t>
  </si>
  <si>
    <t>L020701</t>
  </si>
  <si>
    <r>
      <t xml:space="preserve">Any activity that helps you reduce your pain? </t>
    </r>
    <r>
      <rPr>
        <i/>
        <sz val="11"/>
        <color theme="1"/>
        <rFont val="Calibri"/>
        <family val="2"/>
        <scheme val="minor"/>
      </rPr>
      <t>[multiple choice]</t>
    </r>
  </si>
  <si>
    <t>Pain doesn’t reduce</t>
  </si>
  <si>
    <t>L020702</t>
  </si>
  <si>
    <t>How long does it take for the pain to reduce?</t>
  </si>
  <si>
    <t>After a while, i.e. after 30 minutes</t>
  </si>
  <si>
    <t>L020801</t>
  </si>
  <si>
    <r>
      <t xml:space="preserve">Have you undertaken any type of treatment in the past? </t>
    </r>
    <r>
      <rPr>
        <i/>
        <sz val="11"/>
        <color theme="1"/>
        <rFont val="Calibri"/>
        <family val="2"/>
        <scheme val="minor"/>
      </rPr>
      <t>[Multiple choice]</t>
    </r>
  </si>
  <si>
    <t>Simply took bed rest without taking any medicine or rehabilitation</t>
  </si>
  <si>
    <t>L020802</t>
  </si>
  <si>
    <t>Did the previous treatment help you in anyway?</t>
  </si>
  <si>
    <t>I was well for a few months and the pain relapsed only recently again</t>
  </si>
  <si>
    <t>Provisional Diagnosis</t>
  </si>
  <si>
    <t>Sl. No.</t>
  </si>
  <si>
    <t>Pain Location</t>
  </si>
  <si>
    <t>Likely source of Pain Origination</t>
  </si>
  <si>
    <t>Likely pain aggravating factors</t>
  </si>
  <si>
    <t>Duration to aggravate</t>
  </si>
  <si>
    <t>Likely pain relieving factors</t>
  </si>
  <si>
    <t>Duration for relief</t>
  </si>
  <si>
    <t>Medical Conditions</t>
  </si>
  <si>
    <t>MQI</t>
  </si>
  <si>
    <t>PQI</t>
  </si>
  <si>
    <t>QLI</t>
  </si>
  <si>
    <t>Diagnosis of Likely Conditions</t>
  </si>
  <si>
    <t>Most Probable Conditions</t>
  </si>
  <si>
    <t>A</t>
  </si>
  <si>
    <t>Female</t>
  </si>
  <si>
    <t>Neck</t>
  </si>
  <si>
    <t>Mild pain that bothers occassionally</t>
  </si>
  <si>
    <t>Pain increases during any movement like bending forward or backward and walking</t>
  </si>
  <si>
    <t>Dizzy</t>
  </si>
  <si>
    <t>Pregnancy</t>
  </si>
  <si>
    <t>Currently pregnant</t>
  </si>
  <si>
    <t>Surgery was done in last year</t>
  </si>
  <si>
    <t>Active for less than a year</t>
  </si>
  <si>
    <t>Detected in the last year</t>
  </si>
  <si>
    <t>1 meal or less in a day</t>
  </si>
  <si>
    <t>&lt;98 degree</t>
  </si>
  <si>
    <t>While doing some rigorous activities</t>
  </si>
  <si>
    <t>It has just been a year but still mobile and able to move around</t>
  </si>
  <si>
    <t>Since last 7 days</t>
  </si>
  <si>
    <t>Diabetes</t>
  </si>
  <si>
    <t>Vitamin D3</t>
  </si>
  <si>
    <t>Spine surgery</t>
  </si>
  <si>
    <t>In the last 1 year</t>
  </si>
  <si>
    <t>With a fall/ accident</t>
  </si>
  <si>
    <t>External factors like balms/ hot packs/ ice packs</t>
  </si>
  <si>
    <t>Applied pain relief gel/ balm/spray</t>
  </si>
  <si>
    <t>The pain increased instead</t>
  </si>
  <si>
    <t>B</t>
  </si>
  <si>
    <t>Male</t>
  </si>
  <si>
    <t>Shoulder</t>
  </si>
  <si>
    <t>Pain that comes and goes in multiple episodes with brief spells of no pain between two episodes</t>
  </si>
  <si>
    <t>Intermittent</t>
  </si>
  <si>
    <t>Pain increases in sedentary postures like continuous sitting, standing and lying down</t>
  </si>
  <si>
    <t>Tingling</t>
  </si>
  <si>
    <t>Much better than before</t>
  </si>
  <si>
    <t>Recent surgery</t>
  </si>
  <si>
    <t>Child is &lt;1 year old</t>
  </si>
  <si>
    <t>Surgery was completed before last year</t>
  </si>
  <si>
    <t>No</t>
  </si>
  <si>
    <t>Active for more than a year</t>
  </si>
  <si>
    <t>Detected before the previous year</t>
  </si>
  <si>
    <t>Around 2 meals in a day</t>
  </si>
  <si>
    <t>98-101 degree</t>
  </si>
  <si>
    <t>Even while at rest</t>
  </si>
  <si>
    <t>The condition has been worsening and has made you bed ridden</t>
  </si>
  <si>
    <t>Thyroid</t>
  </si>
  <si>
    <t>Vitamin B12</t>
  </si>
  <si>
    <t>Cardiac surgery</t>
  </si>
  <si>
    <t>Done before the previous year</t>
  </si>
  <si>
    <t>While sitting on a chair/ couch</t>
  </si>
  <si>
    <t>After a few minutes, i.e.  10-30 minutes</t>
  </si>
  <si>
    <t>Taken medications under specialist supervision</t>
  </si>
  <si>
    <t>There was no change in pain</t>
  </si>
  <si>
    <t>C</t>
  </si>
  <si>
    <t>Trangender</t>
  </si>
  <si>
    <t>Arm above elbow</t>
  </si>
  <si>
    <t>Moderate pain that bothers daily but can go about with daily routine</t>
  </si>
  <si>
    <t>Numbness</t>
  </si>
  <si>
    <t>Same as before</t>
  </si>
  <si>
    <t>Active fractures</t>
  </si>
  <si>
    <t>Around 2-3 meals in a day</t>
  </si>
  <si>
    <t>&gt;101 degree</t>
  </si>
  <si>
    <t>For more than 3 months</t>
  </si>
  <si>
    <t>Calcium</t>
  </si>
  <si>
    <t>Gynaec surgery/ hernia</t>
  </si>
  <si>
    <t>Lifted heavy object</t>
  </si>
  <si>
    <t>While sitting on the floor</t>
  </si>
  <si>
    <t>Taken physiotherapy/ TENS/ IFT/ traction</t>
  </si>
  <si>
    <t>It reduced my pain intensity but slight pain is still there</t>
  </si>
  <si>
    <t>D</t>
  </si>
  <si>
    <t>Do not want to disclose</t>
  </si>
  <si>
    <t>Arm below elbow</t>
  </si>
  <si>
    <t>Severe pain that restricts daily routine and requires me to rest</t>
  </si>
  <si>
    <t>History of Cancer</t>
  </si>
  <si>
    <t>Arthiritis</t>
  </si>
  <si>
    <t>Joint replacements</t>
  </si>
  <si>
    <t>Travelling</t>
  </si>
  <si>
    <t>While standing</t>
  </si>
  <si>
    <t>Done home exercises by checking online videos</t>
  </si>
  <si>
    <t>It gave me temporary relief at that time but the pain has relapsed</t>
  </si>
  <si>
    <t>E</t>
  </si>
  <si>
    <t>Upper Back</t>
  </si>
  <si>
    <t>Loss of balance</t>
  </si>
  <si>
    <t>History of Tuberculosis</t>
  </si>
  <si>
    <t>Osteopenia/ osteoporosis</t>
  </si>
  <si>
    <t>Not yet tested/ no deficiencies</t>
  </si>
  <si>
    <t>Other surgeries</t>
  </si>
  <si>
    <t>Sudden jerk</t>
  </si>
  <si>
    <t>While walking</t>
  </si>
  <si>
    <t>F</t>
  </si>
  <si>
    <t>None</t>
  </si>
  <si>
    <t>Loss of appetite</t>
  </si>
  <si>
    <t>Prostrate. Gynaecological issues</t>
  </si>
  <si>
    <t>Working out</t>
  </si>
  <si>
    <t>Underwent ayurveda treatment</t>
  </si>
  <si>
    <t>G</t>
  </si>
  <si>
    <t>Hips</t>
  </si>
  <si>
    <t>Severe night pain</t>
  </si>
  <si>
    <t>Cardiac/ heart conditions</t>
  </si>
  <si>
    <t>Playing sports</t>
  </si>
  <si>
    <t>While bending/ stooping</t>
  </si>
  <si>
    <t>Not undertaken any medication/ treatment</t>
  </si>
  <si>
    <t>H</t>
  </si>
  <si>
    <t>Thigh above knee</t>
  </si>
  <si>
    <t>High grade fever</t>
  </si>
  <si>
    <t>Neurological conditions like Parkinsons/ stroke</t>
  </si>
  <si>
    <t>Nothing specific</t>
  </si>
  <si>
    <t>While lifting weights</t>
  </si>
  <si>
    <t>I</t>
  </si>
  <si>
    <t>Shortness of Breath</t>
  </si>
  <si>
    <t>Severe Asthma</t>
  </si>
  <si>
    <t>While doing exercises/ working out</t>
  </si>
  <si>
    <t>J</t>
  </si>
  <si>
    <t>Ankle</t>
  </si>
  <si>
    <t>History of Neurological Condition</t>
  </si>
  <si>
    <t>Ankylosing Spondylolysis</t>
  </si>
  <si>
    <t>Pain doesn’t aggravate</t>
  </si>
  <si>
    <t>K</t>
  </si>
  <si>
    <t>Other Pain</t>
  </si>
  <si>
    <t>None of the above</t>
  </si>
  <si>
    <t>L</t>
  </si>
  <si>
    <t>No Pain</t>
  </si>
  <si>
    <t>High Weightage</t>
  </si>
  <si>
    <t>Normal Weightage</t>
  </si>
  <si>
    <t>Low Weightage</t>
  </si>
  <si>
    <t>No Weightage</t>
  </si>
  <si>
    <t>Super Weightage</t>
  </si>
  <si>
    <t>SOAP Code</t>
  </si>
  <si>
    <t>Answer Option</t>
  </si>
  <si>
    <t>SI Joint</t>
  </si>
  <si>
    <t>Post Pregnancy LBP</t>
  </si>
  <si>
    <t>Postural</t>
  </si>
  <si>
    <t>Muscle strains/ imbalances/ tight tissues</t>
  </si>
  <si>
    <t>Discal - slip disc, protrusion, herniation</t>
  </si>
  <si>
    <t>Degenerative disc disease</t>
  </si>
  <si>
    <t>Sciatica, radicular pain</t>
  </si>
  <si>
    <t>Spondylosis</t>
  </si>
  <si>
    <t>Spondylolisthesis</t>
  </si>
  <si>
    <t>Pyriformis syndrome</t>
  </si>
  <si>
    <t>Post surgical back pain</t>
  </si>
  <si>
    <t>Fractures</t>
  </si>
  <si>
    <t>Cancer</t>
  </si>
  <si>
    <t>Infection - herpes, UTI, TB, others</t>
  </si>
  <si>
    <t>Caudia equina</t>
  </si>
  <si>
    <t>Vascular</t>
  </si>
  <si>
    <t>Ankylosing spondylitis</t>
  </si>
  <si>
    <t>Osteoporosis</t>
  </si>
  <si>
    <t>Stenosis</t>
  </si>
  <si>
    <t>Peripheral neuropathy</t>
  </si>
  <si>
    <t>NA</t>
  </si>
  <si>
    <t>A1</t>
  </si>
  <si>
    <t>A2</t>
  </si>
  <si>
    <t>A3</t>
  </si>
  <si>
    <t>Others</t>
  </si>
  <si>
    <t>Sum</t>
  </si>
  <si>
    <t>Threshold</t>
  </si>
  <si>
    <t>Outcome</t>
  </si>
  <si>
    <t>Doctor Recommendation</t>
  </si>
  <si>
    <t>Category</t>
  </si>
  <si>
    <t>Mechanical</t>
  </si>
  <si>
    <t>Non-Mechanical</t>
  </si>
  <si>
    <t>Consistency Checks</t>
  </si>
  <si>
    <t>Aggravation</t>
  </si>
  <si>
    <t>Aggregate Score</t>
  </si>
  <si>
    <t>Total Score</t>
  </si>
  <si>
    <t>QOL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</si>
</sst>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BD1AB"/>
        <bgColor indexed="64"/>
      </patternFill>
    </fill>
    <fill>
      <patternFill patternType="solid">
        <fgColor rgb="FF9CFCCE"/>
        <bgColor indexed="64"/>
      </patternFill>
    </fill>
    <fill>
      <patternFill patternType="solid">
        <fgColor rgb="FF39977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2" fillId="4" borderId="0" xfId="0" applyFont="1" applyFill="1"/>
    <xf numFmtId="0" fontId="3" fillId="4" borderId="0" xfId="0" applyFont="1" applyFill="1" applyAlignment="1">
      <alignment wrapText="1"/>
    </xf>
    <xf numFmtId="0" fontId="5" fillId="4" borderId="0" xfId="0" applyFont="1" applyFill="1" applyAlignment="1">
      <alignment horizontal="centerContinuous"/>
    </xf>
    <xf numFmtId="0" fontId="4" fillId="2" borderId="0" xfId="0" applyFont="1" applyFill="1"/>
    <xf numFmtId="0" fontId="3" fillId="6" borderId="0" xfId="0" applyFont="1" applyFill="1"/>
    <xf numFmtId="0" fontId="3" fillId="0" borderId="0" xfId="0" applyFont="1"/>
    <xf numFmtId="0" fontId="0" fillId="5" borderId="0" xfId="0" applyFill="1"/>
    <xf numFmtId="0" fontId="3" fillId="6" borderId="0" xfId="0" applyFont="1" applyFill="1" applyAlignment="1">
      <alignment wrapText="1"/>
    </xf>
    <xf numFmtId="0" fontId="0" fillId="7" borderId="0" xfId="0" applyFill="1"/>
    <xf numFmtId="0" fontId="2" fillId="6" borderId="0" xfId="0" applyFont="1" applyFill="1"/>
    <xf numFmtId="164" fontId="0" fillId="0" borderId="0" xfId="1" applyFont="1"/>
    <xf numFmtId="0" fontId="0" fillId="8" borderId="0" xfId="0" applyFill="1"/>
    <xf numFmtId="0" fontId="0" fillId="9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BD1AB"/>
      <color rgb="FF399778"/>
      <color rgb="FF9CFCCE"/>
      <color rgb="FF33D1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73D4-B852-449C-B8E1-42A8C53B0520}">
  <dimension ref="A1:E41"/>
  <sheetViews>
    <sheetView tabSelected="1" zoomScale="80" zoomScaleNormal="80" workbookViewId="0">
      <selection activeCell="C18" sqref="C18"/>
    </sheetView>
  </sheetViews>
  <sheetFormatPr defaultRowHeight="14.4" x14ac:dyDescent="0.3"/>
  <cols>
    <col min="1" max="1" width="9" bestFit="1" customWidth="1"/>
    <col min="2" max="2" width="95.33203125" bestFit="1" customWidth="1"/>
    <col min="3" max="3" width="40.88671875" customWidth="1"/>
    <col min="4" max="5" width="41" customWidth="1"/>
  </cols>
  <sheetData>
    <row r="1" spans="1: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3">
      <c r="A2" s="5" t="s">
        <v>5</v>
      </c>
      <c r="B2" s="5" t="s">
        <v>6</v>
      </c>
    </row>
    <row r="3" spans="1:5" x14ac:dyDescent="0.3">
      <c r="A3" s="5" t="s">
        <v>7</v>
      </c>
      <c r="B3" s="5" t="s">
        <v>8</v>
      </c>
    </row>
    <row r="4" spans="1:5" x14ac:dyDescent="0.3">
      <c r="A4" s="5" t="s">
        <v>9</v>
      </c>
      <c r="B4" s="5" t="s">
        <v>10</v>
      </c>
    </row>
    <row r="5" spans="1:5" x14ac:dyDescent="0.3">
      <c r="A5" s="5" t="s">
        <v>11</v>
      </c>
      <c r="B5" s="5" t="s">
        <v>12</v>
      </c>
    </row>
    <row r="6" spans="1:5" x14ac:dyDescent="0.3">
      <c r="A6" s="5" t="s">
        <v>13</v>
      </c>
      <c r="B6" s="5" t="s">
        <v>14</v>
      </c>
    </row>
    <row r="7" spans="1:5" x14ac:dyDescent="0.3">
      <c r="A7" s="5" t="s">
        <v>15</v>
      </c>
      <c r="B7" s="5" t="s">
        <v>16</v>
      </c>
    </row>
    <row r="8" spans="1:5" x14ac:dyDescent="0.3">
      <c r="A8" s="5" t="s">
        <v>17</v>
      </c>
      <c r="B8" s="5" t="s">
        <v>18</v>
      </c>
    </row>
    <row r="9" spans="1:5" x14ac:dyDescent="0.3">
      <c r="A9" s="5" t="s">
        <v>19</v>
      </c>
      <c r="B9" s="5" t="s">
        <v>20</v>
      </c>
      <c r="C9">
        <v>50</v>
      </c>
    </row>
    <row r="10" spans="1:5" x14ac:dyDescent="0.3">
      <c r="A10" s="5" t="s">
        <v>21</v>
      </c>
      <c r="B10" s="5" t="s">
        <v>22</v>
      </c>
      <c r="C10" s="18" t="s">
        <v>23</v>
      </c>
    </row>
    <row r="11" spans="1:5" x14ac:dyDescent="0.3">
      <c r="A11" s="5" t="s">
        <v>24</v>
      </c>
      <c r="B11" s="5" t="s">
        <v>25</v>
      </c>
      <c r="C11" t="s">
        <v>26</v>
      </c>
    </row>
    <row r="12" spans="1:5" x14ac:dyDescent="0.3">
      <c r="A12" s="5" t="s">
        <v>27</v>
      </c>
      <c r="B12" s="5" t="s">
        <v>28</v>
      </c>
      <c r="C12" t="s">
        <v>29</v>
      </c>
    </row>
    <row r="13" spans="1:5" x14ac:dyDescent="0.3">
      <c r="A13" s="5" t="s">
        <v>30</v>
      </c>
      <c r="B13" s="5" t="s">
        <v>31</v>
      </c>
      <c r="C13">
        <v>10</v>
      </c>
    </row>
    <row r="14" spans="1:5" x14ac:dyDescent="0.3">
      <c r="A14" s="5" t="s">
        <v>32</v>
      </c>
      <c r="B14" s="5" t="s">
        <v>33</v>
      </c>
      <c r="C14" t="s">
        <v>34</v>
      </c>
    </row>
    <row r="15" spans="1:5" x14ac:dyDescent="0.3">
      <c r="A15" s="5" t="s">
        <v>35</v>
      </c>
      <c r="B15" s="5" t="s">
        <v>36</v>
      </c>
      <c r="C15" s="18" t="s">
        <v>37</v>
      </c>
      <c r="D15" s="18"/>
      <c r="E15" s="18"/>
    </row>
    <row r="16" spans="1:5" x14ac:dyDescent="0.3">
      <c r="A16" s="5" t="s">
        <v>38</v>
      </c>
      <c r="B16" s="5" t="s">
        <v>39</v>
      </c>
      <c r="C16" s="18" t="s">
        <v>149</v>
      </c>
      <c r="D16" s="18"/>
      <c r="E16" s="18"/>
    </row>
    <row r="17" spans="1:5" x14ac:dyDescent="0.3">
      <c r="A17" s="5" t="s">
        <v>41</v>
      </c>
      <c r="B17" s="5" t="s">
        <v>42</v>
      </c>
      <c r="C17" s="18" t="s">
        <v>43</v>
      </c>
      <c r="D17" s="18"/>
      <c r="E17" s="18"/>
    </row>
    <row r="18" spans="1:5" x14ac:dyDescent="0.3">
      <c r="A18" s="5" t="s">
        <v>44</v>
      </c>
      <c r="B18" s="5" t="s">
        <v>45</v>
      </c>
      <c r="C18" s="18" t="s">
        <v>175</v>
      </c>
      <c r="D18" s="18"/>
      <c r="E18" s="18"/>
    </row>
    <row r="19" spans="1:5" x14ac:dyDescent="0.3">
      <c r="A19" s="5" t="s">
        <v>46</v>
      </c>
      <c r="B19" s="5" t="s">
        <v>47</v>
      </c>
      <c r="C19" s="18"/>
      <c r="D19" s="18"/>
      <c r="E19" s="18"/>
    </row>
    <row r="20" spans="1:5" x14ac:dyDescent="0.3">
      <c r="A20" s="5" t="s">
        <v>48</v>
      </c>
      <c r="B20" s="5" t="s">
        <v>49</v>
      </c>
      <c r="C20" s="18"/>
      <c r="D20" s="18"/>
      <c r="E20" s="18"/>
    </row>
    <row r="21" spans="1:5" x14ac:dyDescent="0.3">
      <c r="A21" s="5" t="s">
        <v>50</v>
      </c>
      <c r="B21" s="5" t="s">
        <v>51</v>
      </c>
      <c r="C21" s="18"/>
      <c r="D21" s="18"/>
      <c r="E21" s="18"/>
    </row>
    <row r="22" spans="1:5" x14ac:dyDescent="0.3">
      <c r="A22" s="5" t="s">
        <v>52</v>
      </c>
      <c r="B22" s="5" t="s">
        <v>53</v>
      </c>
      <c r="C22" s="18"/>
      <c r="D22" s="18"/>
      <c r="E22" s="18"/>
    </row>
    <row r="23" spans="1:5" x14ac:dyDescent="0.3">
      <c r="A23" s="5" t="s">
        <v>54</v>
      </c>
      <c r="B23" s="5" t="s">
        <v>55</v>
      </c>
      <c r="C23" s="18"/>
      <c r="D23" s="18"/>
      <c r="E23" s="18"/>
    </row>
    <row r="24" spans="1:5" x14ac:dyDescent="0.3">
      <c r="A24" s="5" t="s">
        <v>56</v>
      </c>
      <c r="B24" s="5" t="s">
        <v>57</v>
      </c>
      <c r="C24" s="18"/>
      <c r="D24" s="18"/>
      <c r="E24" s="18"/>
    </row>
    <row r="25" spans="1:5" x14ac:dyDescent="0.3">
      <c r="A25" s="5" t="s">
        <v>58</v>
      </c>
      <c r="B25" s="5" t="s">
        <v>59</v>
      </c>
      <c r="C25" s="18"/>
      <c r="D25" s="18"/>
      <c r="E25" s="18"/>
    </row>
    <row r="26" spans="1:5" x14ac:dyDescent="0.3">
      <c r="A26" s="5" t="s">
        <v>60</v>
      </c>
      <c r="B26" s="5" t="s">
        <v>61</v>
      </c>
      <c r="C26" s="18"/>
      <c r="D26" s="18"/>
      <c r="E26" s="18"/>
    </row>
    <row r="27" spans="1:5" x14ac:dyDescent="0.3">
      <c r="A27" s="5" t="s">
        <v>62</v>
      </c>
      <c r="B27" s="5" t="s">
        <v>63</v>
      </c>
      <c r="C27" s="18"/>
      <c r="D27" s="18"/>
      <c r="E27" s="18"/>
    </row>
    <row r="28" spans="1:5" x14ac:dyDescent="0.3">
      <c r="A28" s="5" t="s">
        <v>64</v>
      </c>
      <c r="B28" s="5" t="s">
        <v>65</v>
      </c>
      <c r="C28" s="18"/>
      <c r="D28" s="18"/>
      <c r="E28" s="18"/>
    </row>
    <row r="29" spans="1:5" x14ac:dyDescent="0.3">
      <c r="A29" s="5" t="s">
        <v>66</v>
      </c>
      <c r="B29" s="5" t="s">
        <v>67</v>
      </c>
      <c r="C29" t="s">
        <v>68</v>
      </c>
    </row>
    <row r="30" spans="1:5" x14ac:dyDescent="0.3">
      <c r="A30" s="5" t="s">
        <v>69</v>
      </c>
      <c r="B30" s="5" t="s">
        <v>70</v>
      </c>
      <c r="C30" t="s">
        <v>71</v>
      </c>
    </row>
    <row r="31" spans="1:5" x14ac:dyDescent="0.3">
      <c r="A31" s="5" t="s">
        <v>72</v>
      </c>
      <c r="B31" s="5" t="s">
        <v>73</v>
      </c>
      <c r="C31" t="s">
        <v>74</v>
      </c>
    </row>
    <row r="32" spans="1:5" x14ac:dyDescent="0.3">
      <c r="A32" s="5" t="s">
        <v>75</v>
      </c>
      <c r="B32" s="5" t="s">
        <v>76</v>
      </c>
      <c r="C32" t="s">
        <v>77</v>
      </c>
    </row>
    <row r="33" spans="1:5" x14ac:dyDescent="0.3">
      <c r="A33" s="5" t="s">
        <v>78</v>
      </c>
      <c r="B33" s="5" t="s">
        <v>79</v>
      </c>
      <c r="C33" t="s">
        <v>80</v>
      </c>
    </row>
    <row r="34" spans="1:5" x14ac:dyDescent="0.3">
      <c r="A34" s="5" t="s">
        <v>81</v>
      </c>
      <c r="B34" s="5" t="s">
        <v>82</v>
      </c>
    </row>
    <row r="35" spans="1:5" x14ac:dyDescent="0.3">
      <c r="A35" s="5" t="s">
        <v>83</v>
      </c>
      <c r="B35" s="5" t="s">
        <v>84</v>
      </c>
      <c r="C35" t="s">
        <v>85</v>
      </c>
    </row>
    <row r="36" spans="1:5" x14ac:dyDescent="0.3">
      <c r="A36" s="5" t="s">
        <v>86</v>
      </c>
      <c r="B36" s="5" t="s">
        <v>87</v>
      </c>
      <c r="C36" s="18" t="s">
        <v>88</v>
      </c>
      <c r="D36" s="18" t="s">
        <v>89</v>
      </c>
      <c r="E36" s="18"/>
    </row>
    <row r="37" spans="1:5" x14ac:dyDescent="0.3">
      <c r="A37" s="5" t="s">
        <v>90</v>
      </c>
      <c r="B37" s="5" t="s">
        <v>91</v>
      </c>
      <c r="C37" t="s">
        <v>92</v>
      </c>
    </row>
    <row r="38" spans="1:5" x14ac:dyDescent="0.3">
      <c r="A38" s="5" t="s">
        <v>93</v>
      </c>
      <c r="B38" s="5" t="s">
        <v>94</v>
      </c>
      <c r="C38" s="18" t="s">
        <v>95</v>
      </c>
      <c r="D38" s="18"/>
      <c r="E38" s="18"/>
    </row>
    <row r="39" spans="1:5" x14ac:dyDescent="0.3">
      <c r="A39" s="5" t="s">
        <v>96</v>
      </c>
      <c r="B39" s="5" t="s">
        <v>97</v>
      </c>
      <c r="C39" t="s">
        <v>98</v>
      </c>
    </row>
    <row r="40" spans="1:5" x14ac:dyDescent="0.3">
      <c r="A40" s="5" t="s">
        <v>99</v>
      </c>
      <c r="B40" s="5" t="s">
        <v>100</v>
      </c>
      <c r="C40" t="s">
        <v>101</v>
      </c>
    </row>
    <row r="41" spans="1:5" x14ac:dyDescent="0.3">
      <c r="A41" s="5" t="s">
        <v>102</v>
      </c>
      <c r="B41" s="5" t="s">
        <v>103</v>
      </c>
      <c r="C41" t="s">
        <v>104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3">
        <x14:dataValidation type="list" allowBlank="1" showInputMessage="1" showErrorMessage="1" xr:uid="{6FFBA660-DA46-4595-B6D7-2A19BD4586E9}">
          <x14:formula1>
            <xm:f>Options!$C$2:$C$13</xm:f>
          </x14:formula1>
          <xm:sqref>C10</xm:sqref>
        </x14:dataValidation>
        <x14:dataValidation type="list" allowBlank="1" showInputMessage="1" showErrorMessage="1" xr:uid="{A74E27FC-12A7-4C53-A587-2160913CE242}">
          <x14:formula1>
            <xm:f>Options!$E$2:$E$6</xm:f>
          </x14:formula1>
          <xm:sqref>C12</xm:sqref>
        </x14:dataValidation>
        <x14:dataValidation type="list" allowBlank="1" showInputMessage="1" showErrorMessage="1" xr:uid="{47D512A8-290D-4CED-B15B-1160D5B89C7D}">
          <x14:formula1>
            <xm:f>Options!$F$2:$F$11</xm:f>
          </x14:formula1>
          <xm:sqref>C13</xm:sqref>
        </x14:dataValidation>
        <x14:dataValidation type="list" allowBlank="1" showInputMessage="1" showErrorMessage="1" xr:uid="{4B69D55E-ECDD-47F0-90C2-CD71F2B21994}">
          <x14:formula1>
            <xm:f>Options!$G$2:$G$3</xm:f>
          </x14:formula1>
          <xm:sqref>C14</xm:sqref>
        </x14:dataValidation>
        <x14:dataValidation type="list" allowBlank="1" showInputMessage="1" showErrorMessage="1" xr:uid="{6C35523D-C1A0-48B0-9788-ABCF83BEF01D}">
          <x14:formula1>
            <xm:f>Options!$H$2:$H$4</xm:f>
          </x14:formula1>
          <xm:sqref>C15:E15</xm:sqref>
        </x14:dataValidation>
        <x14:dataValidation type="list" allowBlank="1" showInputMessage="1" showErrorMessage="1" xr:uid="{1EE727FF-3851-49C3-9E52-5F3148FF0F1F}">
          <x14:formula1>
            <xm:f>Options!$J$2:$J$4</xm:f>
          </x14:formula1>
          <xm:sqref>C17:E17</xm:sqref>
        </x14:dataValidation>
        <x14:dataValidation type="list" allowBlank="1" showInputMessage="1" showErrorMessage="1" xr:uid="{A86BD210-9F7D-4CFC-A8B1-BE0712C5EFA2}">
          <x14:formula1>
            <xm:f>Options!$V$2:$V$4</xm:f>
          </x14:formula1>
          <xm:sqref>C29</xm:sqref>
        </x14:dataValidation>
        <x14:dataValidation type="list" allowBlank="1" showInputMessage="1" showErrorMessage="1" xr:uid="{38E49809-3895-431F-BBAC-371C580CA3FC}">
          <x14:formula1>
            <xm:f>Options!$W$2:$W$3</xm:f>
          </x14:formula1>
          <xm:sqref>C30</xm:sqref>
        </x14:dataValidation>
        <x14:dataValidation type="list" allowBlank="1" showInputMessage="1" showErrorMessage="1" xr:uid="{697B83EA-504F-4898-9D3E-AFAA6A3F2517}">
          <x14:formula1>
            <xm:f>Options!$X$2:$X$12</xm:f>
          </x14:formula1>
          <xm:sqref>C31</xm:sqref>
        </x14:dataValidation>
        <x14:dataValidation type="list" allowBlank="1" showInputMessage="1" showErrorMessage="1" xr:uid="{BFC04BB1-4843-42AE-8E9B-4BB8F5D35AA1}">
          <x14:formula1>
            <xm:f>Options!$Y$2:$Y$6</xm:f>
          </x14:formula1>
          <xm:sqref>C32:E32</xm:sqref>
        </x14:dataValidation>
        <x14:dataValidation type="list" allowBlank="1" showInputMessage="1" showErrorMessage="1" xr:uid="{407314B8-1267-4B76-A188-37A3EEEF4150}">
          <x14:formula1>
            <xm:f>Options!$Z$2:$Z$7</xm:f>
          </x14:formula1>
          <xm:sqref>C33</xm:sqref>
        </x14:dataValidation>
        <x14:dataValidation type="list" allowBlank="1" showInputMessage="1" showErrorMessage="1" xr:uid="{F4F2B0B7-5BF7-48E5-AE4B-412A70E5F10F}">
          <x14:formula1>
            <xm:f>Options!$AA$2:$AA$3</xm:f>
          </x14:formula1>
          <xm:sqref>C34</xm:sqref>
        </x14:dataValidation>
        <x14:dataValidation type="list" allowBlank="1" showInputMessage="1" showErrorMessage="1" xr:uid="{0F36348C-9E82-4BBD-BF13-9B90893B5653}">
          <x14:formula1>
            <xm:f>Options!$AB$2:$AB$9</xm:f>
          </x14:formula1>
          <xm:sqref>C35</xm:sqref>
        </x14:dataValidation>
        <x14:dataValidation type="list" allowBlank="1" showInputMessage="1" showErrorMessage="1" xr:uid="{7184D3B6-FB21-4C31-AED2-0566530568C0}">
          <x14:formula1>
            <xm:f>Options!$AC$2:$AC$11</xm:f>
          </x14:formula1>
          <xm:sqref>C36:E36</xm:sqref>
        </x14:dataValidation>
        <x14:dataValidation type="list" allowBlank="1" showInputMessage="1" showErrorMessage="1" xr:uid="{004B7B41-7FD8-4820-9365-3F69325E149E}">
          <x14:formula1>
            <xm:f>Options!$AD$2:$AD$4</xm:f>
          </x14:formula1>
          <xm:sqref>C37</xm:sqref>
        </x14:dataValidation>
        <x14:dataValidation type="list" allowBlank="1" showInputMessage="1" showErrorMessage="1" xr:uid="{1E8D7E8B-6F85-4DF8-8A24-384CE02D3E3B}">
          <x14:formula1>
            <xm:f>Options!$AE$2:$AE$11</xm:f>
          </x14:formula1>
          <xm:sqref>C38:E38</xm:sqref>
        </x14:dataValidation>
        <x14:dataValidation type="list" allowBlank="1" showInputMessage="1" showErrorMessage="1" xr:uid="{D44F7BC8-974A-486A-820B-65D26F9F8AEB}">
          <x14:formula1>
            <xm:f>Options!$AG$2:$AG$8</xm:f>
          </x14:formula1>
          <xm:sqref>C40:E40</xm:sqref>
        </x14:dataValidation>
        <x14:dataValidation type="list" allowBlank="1" showInputMessage="1" showErrorMessage="1" xr:uid="{9DD66A95-04D4-46BE-BA05-09DDEF3AD245}">
          <x14:formula1>
            <xm:f>Options!$AH$2:$AH$6</xm:f>
          </x14:formula1>
          <xm:sqref>C41</xm:sqref>
        </x14:dataValidation>
        <x14:dataValidation type="list" allowBlank="1" showInputMessage="1" showErrorMessage="1" xr:uid="{41614381-6A45-4B99-A867-4D3FCB9D992A}">
          <x14:formula1>
            <xm:f>Options!$AF$2:$AF$4</xm:f>
          </x14:formula1>
          <xm:sqref>C39</xm:sqref>
        </x14:dataValidation>
        <x14:dataValidation type="list" allowBlank="1" showInputMessage="1" showErrorMessage="1" xr:uid="{49493667-4C16-4115-8517-9648610BCCA2}">
          <x14:formula1>
            <xm:f>Options!$D$2:$D$13</xm:f>
          </x14:formula1>
          <xm:sqref>C11:E11</xm:sqref>
        </x14:dataValidation>
        <x14:dataValidation type="list" allowBlank="1" showInputMessage="1" showErrorMessage="1" xr:uid="{4F10B499-8855-4A8F-A7DE-13B61291A74B}">
          <x14:formula1>
            <xm:f>Options!$B$2:$B$5</xm:f>
          </x14:formula1>
          <xm:sqref>C4</xm:sqref>
        </x14:dataValidation>
        <x14:dataValidation type="list" allowBlank="1" showInputMessage="1" showErrorMessage="1" xr:uid="{8C155CE4-255E-4C19-ABB8-D8A49220CB9F}">
          <x14:formula1>
            <xm:f>Options!$I$2:$I$7</xm:f>
          </x14:formula1>
          <xm:sqref>C16:E16</xm:sqref>
        </x14:dataValidation>
        <x14:dataValidation type="list" allowBlank="1" showInputMessage="1" showErrorMessage="1" xr:uid="{A41923CC-B6D2-457E-A7B0-6EB6B1C0FF62}">
          <x14:formula1>
            <xm:f>Options!$K$2:$K$11</xm:f>
          </x14:formula1>
          <xm:sqref>C18:E18</xm:sqref>
        </x14:dataValidation>
        <x14:dataValidation type="list" allowBlank="1" showInputMessage="1" showErrorMessage="1" xr:uid="{618CAD39-74A4-488C-ACC6-9FC1F9D1F6BE}">
          <x14:formula1>
            <xm:f>Options!$L$2:$L$3</xm:f>
          </x14:formula1>
          <xm:sqref>C19</xm:sqref>
        </x14:dataValidation>
        <x14:dataValidation type="list" allowBlank="1" showInputMessage="1" showErrorMessage="1" xr:uid="{478E92FD-F0DC-48C4-97BD-7F8206F5365F}">
          <x14:formula1>
            <xm:f>Options!$M$2:$M$3</xm:f>
          </x14:formula1>
          <xm:sqref>C20</xm:sqref>
        </x14:dataValidation>
        <x14:dataValidation type="list" allowBlank="1" showInputMessage="1" showErrorMessage="1" xr:uid="{22D8756E-3769-4008-B774-887C267EB75F}">
          <x14:formula1>
            <xm:f>Options!$N$2:$N$3</xm:f>
          </x14:formula1>
          <xm:sqref>C21</xm:sqref>
        </x14:dataValidation>
        <x14:dataValidation type="list" allowBlank="1" showInputMessage="1" showErrorMessage="1" xr:uid="{EFB34275-EAD4-49A7-860C-55B8BA0E9BA6}">
          <x14:formula1>
            <xm:f>Options!$O$2:$O$3</xm:f>
          </x14:formula1>
          <xm:sqref>C22</xm:sqref>
        </x14:dataValidation>
        <x14:dataValidation type="list" allowBlank="1" showInputMessage="1" showErrorMessage="1" xr:uid="{717A57A1-7AE2-43CB-9EB8-0DA8297241D0}">
          <x14:formula1>
            <xm:f>Options!$P$2:$P$3</xm:f>
          </x14:formula1>
          <xm:sqref>C23</xm:sqref>
        </x14:dataValidation>
        <x14:dataValidation type="list" allowBlank="1" showInputMessage="1" showErrorMessage="1" xr:uid="{C383B45A-91A9-40DE-955B-FF7F9BA828E8}">
          <x14:formula1>
            <xm:f>Options!$Q$2:$Q$4</xm:f>
          </x14:formula1>
          <xm:sqref>C24</xm:sqref>
        </x14:dataValidation>
        <x14:dataValidation type="list" allowBlank="1" showInputMessage="1" showErrorMessage="1" xr:uid="{C6FB2B04-829D-494A-B99E-50E8F0CE2AFF}">
          <x14:formula1>
            <xm:f>Options!$R$2:$R$3</xm:f>
          </x14:formula1>
          <xm:sqref>C25</xm:sqref>
        </x14:dataValidation>
        <x14:dataValidation type="list" allowBlank="1" showInputMessage="1" showErrorMessage="1" xr:uid="{8A9BBB16-2237-4064-9E47-934B20F3B32E}">
          <x14:formula1>
            <xm:f>Options!$S$2:$S$4</xm:f>
          </x14:formula1>
          <xm:sqref>C26</xm:sqref>
        </x14:dataValidation>
        <x14:dataValidation type="list" allowBlank="1" showInputMessage="1" showErrorMessage="1" xr:uid="{770F9611-2B2D-445A-8803-C33FB5728FF9}">
          <x14:formula1>
            <xm:f>Options!$T$2:$T$3</xm:f>
          </x14:formula1>
          <xm:sqref>C27</xm:sqref>
        </x14:dataValidation>
        <x14:dataValidation type="list" allowBlank="1" showInputMessage="1" showErrorMessage="1" xr:uid="{34BEB1B0-ECF4-4E1E-8C90-A9755383C348}">
          <x14:formula1>
            <xm:f>Options!$U$2:$U$3</xm:f>
          </x14:formula1>
          <xm:sqref>C28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35F6-7E65-47BF-BA3C-1DC5349D9229}">
  <dimension ref="A1:M2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14.4" x14ac:dyDescent="0.3"/>
  <cols>
    <col min="1" max="1" width="6.6640625" customWidth="1"/>
    <col min="2" max="8" width="33.33203125" customWidth="1"/>
    <col min="9" max="11" width="16.6640625" customWidth="1"/>
    <col min="12" max="12" width="33.44140625" customWidth="1"/>
    <col min="13" max="13" width="33.44140625" hidden="1" customWidth="1"/>
  </cols>
  <sheetData>
    <row r="1" spans="1:13" ht="18" x14ac:dyDescent="0.35">
      <c r="A1" s="9" t="s">
        <v>105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3">
      <c r="A3" s="10" t="s">
        <v>106</v>
      </c>
      <c r="B3" s="10" t="s">
        <v>107</v>
      </c>
      <c r="C3" s="10" t="s">
        <v>108</v>
      </c>
      <c r="D3" s="10" t="s">
        <v>109</v>
      </c>
      <c r="E3" s="10" t="s">
        <v>110</v>
      </c>
      <c r="F3" s="10" t="s">
        <v>111</v>
      </c>
      <c r="G3" s="10" t="s">
        <v>112</v>
      </c>
      <c r="H3" s="10" t="s">
        <v>113</v>
      </c>
      <c r="I3" s="10" t="s">
        <v>114</v>
      </c>
      <c r="J3" s="10" t="s">
        <v>115</v>
      </c>
      <c r="K3" s="10" t="s">
        <v>116</v>
      </c>
      <c r="L3" s="10" t="s">
        <v>117</v>
      </c>
      <c r="M3" s="10" t="s">
        <v>118</v>
      </c>
    </row>
    <row r="4" spans="1:13" ht="28.95" customHeight="1" x14ac:dyDescent="0.3">
      <c r="A4" s="1">
        <v>1</v>
      </c>
      <c r="B4" s="1" t="str">
        <f>Response!C10</f>
        <v>Lower Back</v>
      </c>
      <c r="C4" s="1" t="str">
        <f>Response!C35</f>
        <v>Normal bending</v>
      </c>
      <c r="D4" s="1" t="str">
        <f>Response!C36</f>
        <v>Is the first thing in the morning</v>
      </c>
      <c r="E4" s="1" t="str">
        <f>Response!C37</f>
        <v>Immediately, i.e. within 10 minutes</v>
      </c>
      <c r="F4" s="1" t="str">
        <f>Response!C38</f>
        <v>Pain doesn’t reduce</v>
      </c>
      <c r="G4" s="1" t="str">
        <f>Response!C39</f>
        <v>After a while, i.e. after 30 minutes</v>
      </c>
      <c r="H4" s="1" t="str">
        <f>Response!C18</f>
        <v>Active fractures</v>
      </c>
      <c r="I4" s="1">
        <f>Scoring!H$32</f>
        <v>4.7000000000000011</v>
      </c>
      <c r="J4" s="1">
        <f>Scoring!I$32</f>
        <v>2.7000000000000006</v>
      </c>
      <c r="K4" s="1">
        <f>Scoring!J$32</f>
        <v>2.055555555555556E-2</v>
      </c>
      <c r="L4" s="1" t="str">
        <f>IF(Algorithm!C66=1,Algorithm!C4,"")</f>
        <v/>
      </c>
      <c r="M4" s="1" t="str">
        <f>IF(Algorithm!C64&gt;0,IF(Algorithm!C64=MAX(Algorithm!C64:X64),Algorithm!C4,""),"")</f>
        <v/>
      </c>
    </row>
    <row r="5" spans="1:13" ht="28.95" customHeight="1" x14ac:dyDescent="0.3">
      <c r="A5" s="1">
        <f>A4+1</f>
        <v>2</v>
      </c>
      <c r="B5" s="1" t="str">
        <f>Response!C11</f>
        <v>Leg below knee</v>
      </c>
      <c r="C5" s="1"/>
      <c r="D5" s="1" t="str">
        <f>Response!D36</f>
        <v>While sleeping/ resting</v>
      </c>
      <c r="E5" s="1"/>
      <c r="F5" s="1">
        <f>Response!D38</f>
        <v>0</v>
      </c>
      <c r="G5" s="1"/>
      <c r="H5" s="1">
        <f>Response!D18</f>
        <v>0</v>
      </c>
      <c r="I5" s="1">
        <f>Scoring!H$32</f>
        <v>4.7000000000000011</v>
      </c>
      <c r="J5" s="1">
        <f>Scoring!I$32</f>
        <v>2.7000000000000006</v>
      </c>
      <c r="K5" s="1">
        <f>Scoring!J$32</f>
        <v>2.055555555555556E-2</v>
      </c>
      <c r="L5" s="1" t="str">
        <f>IF(Algorithm!D66=1,Algorithm!D4,"")</f>
        <v/>
      </c>
      <c r="M5" s="1" t="str">
        <f>IF(Algorithm!D64&gt;0,IF(Algorithm!D64=MAX(Algorithm!C64:X64),Algorithm!D4,""),"")</f>
        <v/>
      </c>
    </row>
    <row r="6" spans="1:13" ht="28.95" customHeight="1" x14ac:dyDescent="0.3">
      <c r="A6" s="1">
        <f t="shared" ref="A6:A14" si="0">A5+1</f>
        <v>3</v>
      </c>
      <c r="B6" s="1">
        <f>Response!D11</f>
        <v>0</v>
      </c>
      <c r="C6" s="1"/>
      <c r="D6" s="1">
        <f>Response!E36</f>
        <v>0</v>
      </c>
      <c r="E6" s="1"/>
      <c r="F6" s="1">
        <f>Response!E38</f>
        <v>0</v>
      </c>
      <c r="G6" s="1"/>
      <c r="H6" s="1">
        <f>Response!E18</f>
        <v>0</v>
      </c>
      <c r="I6" s="1">
        <f>Scoring!H$32</f>
        <v>4.7000000000000011</v>
      </c>
      <c r="J6" s="1">
        <f>Scoring!I$32</f>
        <v>2.7000000000000006</v>
      </c>
      <c r="K6" s="1">
        <f>Scoring!J$32</f>
        <v>2.055555555555556E-2</v>
      </c>
      <c r="L6" s="1" t="str">
        <f>IF(Algorithm!E66=1,Algorithm!E4,"")</f>
        <v/>
      </c>
      <c r="M6" s="1" t="str">
        <f>IF(Algorithm!D64&gt;0,IF(Algorithm!E64=MAX(Algorithm!C64:X64),Algorithm!E4,""),"")</f>
        <v/>
      </c>
    </row>
    <row r="7" spans="1:13" ht="28.95" customHeight="1" x14ac:dyDescent="0.3">
      <c r="A7" s="1">
        <f t="shared" si="0"/>
        <v>4</v>
      </c>
      <c r="B7" s="1">
        <f>Response!E11</f>
        <v>0</v>
      </c>
      <c r="C7" s="1"/>
      <c r="D7" s="1"/>
      <c r="E7" s="1"/>
      <c r="F7" s="1"/>
      <c r="G7" s="1"/>
      <c r="H7" s="1"/>
      <c r="I7" s="1">
        <f>Scoring!H$32</f>
        <v>4.7000000000000011</v>
      </c>
      <c r="J7" s="1">
        <f>Scoring!I$32</f>
        <v>2.7000000000000006</v>
      </c>
      <c r="K7" s="1">
        <f>Scoring!J$32</f>
        <v>2.055555555555556E-2</v>
      </c>
      <c r="L7" s="1" t="str">
        <f>IF(Algorithm!F66=1,Algorithm!F4,"")</f>
        <v/>
      </c>
      <c r="M7" s="1" t="str">
        <f>IF(Algorithm!D64&gt;0,IF(Algorithm!F64=MAX(Algorithm!C64:X64),Algorithm!F4,""),"")</f>
        <v/>
      </c>
    </row>
    <row r="8" spans="1:13" ht="28.95" customHeight="1" x14ac:dyDescent="0.3">
      <c r="A8" s="1">
        <f t="shared" si="0"/>
        <v>5</v>
      </c>
      <c r="B8" s="1"/>
      <c r="C8" s="1"/>
      <c r="D8" s="1"/>
      <c r="E8" s="1"/>
      <c r="F8" s="1"/>
      <c r="G8" s="1"/>
      <c r="H8" s="1"/>
      <c r="I8" s="1">
        <f>Scoring!H$32</f>
        <v>4.7000000000000011</v>
      </c>
      <c r="J8" s="1">
        <f>Scoring!I$32</f>
        <v>2.7000000000000006</v>
      </c>
      <c r="K8" s="1">
        <f>Scoring!J$32</f>
        <v>2.055555555555556E-2</v>
      </c>
      <c r="L8" s="1" t="str">
        <f>IF(Algorithm!G66=1,Algorithm!G4,"")</f>
        <v/>
      </c>
      <c r="M8" s="1" t="str">
        <f>IF(Algorithm!D64&gt;0,IF(Algorithm!G64=MAX(Algorithm!C64:X64),Algorithm!G4,""),"")</f>
        <v/>
      </c>
    </row>
    <row r="9" spans="1:13" ht="28.95" customHeight="1" x14ac:dyDescent="0.3">
      <c r="A9" s="1">
        <f t="shared" si="0"/>
        <v>6</v>
      </c>
      <c r="B9" s="1"/>
      <c r="C9" s="1"/>
      <c r="D9" s="1"/>
      <c r="E9" s="1"/>
      <c r="F9" s="1"/>
      <c r="G9" s="1"/>
      <c r="H9" s="1"/>
      <c r="I9" s="1">
        <f>Scoring!H$32</f>
        <v>4.7000000000000011</v>
      </c>
      <c r="J9" s="1">
        <f>Scoring!I$32</f>
        <v>2.7000000000000006</v>
      </c>
      <c r="K9" s="1">
        <f>Scoring!J$32</f>
        <v>2.055555555555556E-2</v>
      </c>
      <c r="L9" s="1" t="str">
        <f>IF(Algorithm!H66=1,Algorithm!H4,"")</f>
        <v/>
      </c>
      <c r="M9" s="1" t="str">
        <f>IF(Algorithm!D64&gt;0,IF(Algorithm!H64=MAX(Algorithm!C64:X64),Algorithm!H4,""),"")</f>
        <v/>
      </c>
    </row>
    <row r="10" spans="1:13" ht="28.95" customHeight="1" x14ac:dyDescent="0.3">
      <c r="A10" s="1">
        <f t="shared" si="0"/>
        <v>7</v>
      </c>
      <c r="B10" s="1"/>
      <c r="C10" s="1"/>
      <c r="D10" s="1"/>
      <c r="E10" s="1"/>
      <c r="F10" s="1"/>
      <c r="G10" s="1"/>
      <c r="H10" s="1"/>
      <c r="I10" s="1">
        <f>Scoring!H$32</f>
        <v>4.7000000000000011</v>
      </c>
      <c r="J10" s="1">
        <f>Scoring!I$32</f>
        <v>2.7000000000000006</v>
      </c>
      <c r="K10" s="1">
        <f>Scoring!J$32</f>
        <v>2.055555555555556E-2</v>
      </c>
      <c r="L10" s="1" t="str">
        <f>IF(Algorithm!I66=1,Algorithm!I4,"")</f>
        <v/>
      </c>
      <c r="M10" s="1" t="str">
        <f>IF(Algorithm!D64&gt;0,IF(Algorithm!I64=MAX(Algorithm!C64:X64),Algorithm!I4,""),"")</f>
        <v/>
      </c>
    </row>
    <row r="11" spans="1:13" ht="28.95" customHeight="1" x14ac:dyDescent="0.3">
      <c r="A11" s="1">
        <f t="shared" si="0"/>
        <v>8</v>
      </c>
      <c r="B11" s="1"/>
      <c r="C11" s="1"/>
      <c r="D11" s="1"/>
      <c r="E11" s="1"/>
      <c r="F11" s="1"/>
      <c r="G11" s="1"/>
      <c r="H11" s="1"/>
      <c r="I11" s="1">
        <f>Scoring!H$32</f>
        <v>4.7000000000000011</v>
      </c>
      <c r="J11" s="1">
        <f>Scoring!I$32</f>
        <v>2.7000000000000006</v>
      </c>
      <c r="K11" s="1">
        <f>Scoring!J$32</f>
        <v>2.055555555555556E-2</v>
      </c>
      <c r="L11" s="1" t="str">
        <f>IF(Algorithm!J66=1,Algorithm!J4,"")</f>
        <v/>
      </c>
      <c r="M11" s="1" t="str">
        <f>IF(Algorithm!D64&gt;0,IF(Algorithm!J64=MAX(Algorithm!C64:X64),Algorithm!J4,""),"")</f>
        <v/>
      </c>
    </row>
    <row r="12" spans="1:13" ht="28.95" customHeight="1" x14ac:dyDescent="0.3">
      <c r="A12" s="1">
        <f t="shared" si="0"/>
        <v>9</v>
      </c>
      <c r="B12" s="1"/>
      <c r="C12" s="1"/>
      <c r="D12" s="1"/>
      <c r="E12" s="1"/>
      <c r="F12" s="1"/>
      <c r="G12" s="1"/>
      <c r="H12" s="1"/>
      <c r="I12" s="1">
        <f>Scoring!H$32</f>
        <v>4.7000000000000011</v>
      </c>
      <c r="J12" s="1">
        <f>Scoring!I$32</f>
        <v>2.7000000000000006</v>
      </c>
      <c r="K12" s="1">
        <f>Scoring!J$32</f>
        <v>2.055555555555556E-2</v>
      </c>
      <c r="L12" s="1" t="str">
        <f>IF(Algorithm!K66=1,Algorithm!K4,"")</f>
        <v/>
      </c>
      <c r="M12" s="1" t="str">
        <f>IF(Algorithm!D64&gt;0,IF(Algorithm!K64=MAX(Algorithm!C64:X64),Algorithm!K4,""),"")</f>
        <v/>
      </c>
    </row>
    <row r="13" spans="1:13" ht="28.95" customHeight="1" x14ac:dyDescent="0.3">
      <c r="A13" s="1">
        <f t="shared" si="0"/>
        <v>10</v>
      </c>
      <c r="B13" s="1"/>
      <c r="C13" s="1"/>
      <c r="D13" s="1"/>
      <c r="E13" s="1"/>
      <c r="F13" s="1"/>
      <c r="G13" s="1"/>
      <c r="H13" s="1"/>
      <c r="I13" s="1">
        <f>Scoring!H$32</f>
        <v>4.7000000000000011</v>
      </c>
      <c r="J13" s="1">
        <f>Scoring!I$32</f>
        <v>2.7000000000000006</v>
      </c>
      <c r="K13" s="1">
        <f>Scoring!J$32</f>
        <v>2.055555555555556E-2</v>
      </c>
      <c r="L13" s="1" t="str">
        <f>IF(Algorithm!L66=1,Algorithm!L4,"")</f>
        <v/>
      </c>
      <c r="M13" s="1" t="str">
        <f>IF(Algorithm!D64&gt;0,IF(Algorithm!L64=MAX(Algorithm!C64:X64),Algorithm!L4,""),"")</f>
        <v/>
      </c>
    </row>
    <row r="14" spans="1:13" ht="28.95" customHeight="1" x14ac:dyDescent="0.3">
      <c r="A14" s="1">
        <f t="shared" si="0"/>
        <v>11</v>
      </c>
      <c r="B14" s="1"/>
      <c r="C14" s="1"/>
      <c r="D14" s="1"/>
      <c r="E14" s="1"/>
      <c r="F14" s="1"/>
      <c r="G14" s="1"/>
      <c r="H14" s="1"/>
      <c r="I14" s="1">
        <f>Scoring!H$32</f>
        <v>4.7000000000000011</v>
      </c>
      <c r="J14" s="1">
        <f>Scoring!I$32</f>
        <v>2.7000000000000006</v>
      </c>
      <c r="K14" s="1">
        <f>Scoring!J$32</f>
        <v>2.055555555555556E-2</v>
      </c>
      <c r="L14" s="1" t="str">
        <f>IF(Algorithm!M66=1,Algorithm!M4,"")</f>
        <v/>
      </c>
      <c r="M14" s="1" t="str">
        <f>IF(Algorithm!D64&gt;0,IF(Algorithm!M64=MAX(Algorithm!C64:X64),Algorithm!M4,""),"")</f>
        <v/>
      </c>
    </row>
    <row r="16" spans="1:13" x14ac:dyDescent="0.3">
      <c r="A16" s="16" t="s">
        <v>106</v>
      </c>
      <c r="B16" s="16" t="s">
        <v>107</v>
      </c>
      <c r="C16" s="16" t="s">
        <v>108</v>
      </c>
      <c r="D16" s="16" t="s">
        <v>109</v>
      </c>
      <c r="E16" s="16" t="s">
        <v>110</v>
      </c>
      <c r="F16" s="16" t="s">
        <v>111</v>
      </c>
      <c r="G16" s="16" t="s">
        <v>112</v>
      </c>
      <c r="H16" s="16" t="s">
        <v>113</v>
      </c>
      <c r="I16" s="16" t="s">
        <v>114</v>
      </c>
      <c r="J16" s="16" t="s">
        <v>115</v>
      </c>
      <c r="K16" s="16" t="s">
        <v>116</v>
      </c>
      <c r="L16" s="16" t="s">
        <v>117</v>
      </c>
      <c r="M16" s="16" t="s">
        <v>118</v>
      </c>
    </row>
    <row r="17" spans="1:12" x14ac:dyDescent="0.3">
      <c r="A17">
        <f>A4</f>
        <v>1</v>
      </c>
      <c r="B17" t="str">
        <f>Response!C10</f>
        <v>Lower Back</v>
      </c>
      <c r="C17" t="str">
        <f>Response!C35</f>
        <v>Normal bending</v>
      </c>
      <c r="D17" t="str">
        <f>Response!C36</f>
        <v>Is the first thing in the morning</v>
      </c>
      <c r="E17" t="str">
        <f>Response!C37</f>
        <v>Immediately, i.e. within 10 minutes</v>
      </c>
      <c r="F17" t="str">
        <f>Response!C38</f>
        <v>Pain doesn’t reduce</v>
      </c>
      <c r="G17" t="str">
        <f>Response!C39</f>
        <v>After a while, i.e. after 30 minutes</v>
      </c>
      <c r="H17" t="str">
        <f>Response!C18</f>
        <v>Active fractures</v>
      </c>
      <c r="I17" s="1">
        <f>Scoring!H$32</f>
        <v>4.7000000000000011</v>
      </c>
      <c r="J17" s="1">
        <f>Scoring!I$32</f>
        <v>2.7000000000000006</v>
      </c>
      <c r="K17" s="1">
        <f>Scoring!J$32</f>
        <v>2.055555555555556E-2</v>
      </c>
      <c r="L17" t="str">
        <f>IF(Algorithm!O66=1,Algorithm!O4,"")</f>
        <v/>
      </c>
    </row>
    <row r="18" spans="1:12" x14ac:dyDescent="0.3">
      <c r="A18">
        <f t="shared" ref="A18:A25" si="1">A5</f>
        <v>2</v>
      </c>
      <c r="B18" t="str">
        <f>Response!C11</f>
        <v>Leg below knee</v>
      </c>
      <c r="D18" t="str">
        <f>Response!D36</f>
        <v>While sleeping/ resting</v>
      </c>
      <c r="F18">
        <f>Response!D38</f>
        <v>0</v>
      </c>
      <c r="H18">
        <f>Response!D18</f>
        <v>0</v>
      </c>
      <c r="I18" s="1">
        <f>Scoring!H$32</f>
        <v>4.7000000000000011</v>
      </c>
      <c r="J18" s="1">
        <f>Scoring!I$32</f>
        <v>2.7000000000000006</v>
      </c>
      <c r="K18" s="1">
        <f>Scoring!J$32</f>
        <v>2.055555555555556E-2</v>
      </c>
      <c r="L18" t="str">
        <f>IF(Algorithm!P66=1,Algorithm!P4,"")</f>
        <v/>
      </c>
    </row>
    <row r="19" spans="1:12" x14ac:dyDescent="0.3">
      <c r="A19">
        <f t="shared" si="1"/>
        <v>3</v>
      </c>
      <c r="B19">
        <f>Response!D11</f>
        <v>0</v>
      </c>
      <c r="D19">
        <f>Response!E36</f>
        <v>0</v>
      </c>
      <c r="F19">
        <f>Response!E38</f>
        <v>0</v>
      </c>
      <c r="H19">
        <f>Response!E18</f>
        <v>0</v>
      </c>
      <c r="I19" s="1">
        <f>Scoring!H$32</f>
        <v>4.7000000000000011</v>
      </c>
      <c r="J19" s="1">
        <f>Scoring!I$32</f>
        <v>2.7000000000000006</v>
      </c>
      <c r="K19" s="1">
        <f>Scoring!J$32</f>
        <v>2.055555555555556E-2</v>
      </c>
      <c r="L19" t="str">
        <f>IF(Algorithm!Q66=1,Algorithm!Q4,"")</f>
        <v/>
      </c>
    </row>
    <row r="20" spans="1:12" x14ac:dyDescent="0.3">
      <c r="A20">
        <f t="shared" si="1"/>
        <v>4</v>
      </c>
      <c r="B20">
        <f>Response!E11</f>
        <v>0</v>
      </c>
      <c r="I20" s="1">
        <f>Scoring!H$32</f>
        <v>4.7000000000000011</v>
      </c>
      <c r="J20" s="1">
        <f>Scoring!I$32</f>
        <v>2.7000000000000006</v>
      </c>
      <c r="K20" s="1">
        <f>Scoring!J$32</f>
        <v>2.055555555555556E-2</v>
      </c>
      <c r="L20" t="str">
        <f>IF(Algorithm!R66=1,Algorithm!R4,"")</f>
        <v/>
      </c>
    </row>
    <row r="21" spans="1:12" x14ac:dyDescent="0.3">
      <c r="A21">
        <f t="shared" si="1"/>
        <v>5</v>
      </c>
      <c r="I21" s="1">
        <f>Scoring!H$32</f>
        <v>4.7000000000000011</v>
      </c>
      <c r="J21" s="1">
        <f>Scoring!I$32</f>
        <v>2.7000000000000006</v>
      </c>
      <c r="K21" s="1">
        <f>Scoring!J$32</f>
        <v>2.055555555555556E-2</v>
      </c>
      <c r="L21" t="str">
        <f>IF(Algorithm!S66=1,Algorithm!S4,"")</f>
        <v/>
      </c>
    </row>
    <row r="22" spans="1:12" x14ac:dyDescent="0.3">
      <c r="A22">
        <f t="shared" si="1"/>
        <v>6</v>
      </c>
      <c r="I22" s="1">
        <f>Scoring!H$32</f>
        <v>4.7000000000000011</v>
      </c>
      <c r="J22" s="1">
        <f>Scoring!I$32</f>
        <v>2.7000000000000006</v>
      </c>
      <c r="K22" s="1">
        <f>Scoring!J$32</f>
        <v>2.055555555555556E-2</v>
      </c>
      <c r="L22" t="str">
        <f>IF(Algorithm!T66=1,Algorithm!T4,"")</f>
        <v/>
      </c>
    </row>
    <row r="23" spans="1:12" x14ac:dyDescent="0.3">
      <c r="A23">
        <f t="shared" si="1"/>
        <v>7</v>
      </c>
      <c r="I23" s="1">
        <f>Scoring!H$32</f>
        <v>4.7000000000000011</v>
      </c>
      <c r="J23" s="1">
        <f>Scoring!I$32</f>
        <v>2.7000000000000006</v>
      </c>
      <c r="K23" s="1">
        <f>Scoring!J$32</f>
        <v>2.055555555555556E-2</v>
      </c>
      <c r="L23" t="str">
        <f>IF(Algorithm!U66=1,Algorithm!U4,"")</f>
        <v/>
      </c>
    </row>
    <row r="24" spans="1:12" x14ac:dyDescent="0.3">
      <c r="A24">
        <f t="shared" si="1"/>
        <v>8</v>
      </c>
      <c r="I24" s="1">
        <f>Scoring!H$32</f>
        <v>4.7000000000000011</v>
      </c>
      <c r="J24" s="1">
        <f>Scoring!I$32</f>
        <v>2.7000000000000006</v>
      </c>
      <c r="K24" s="1">
        <f>Scoring!J$32</f>
        <v>2.055555555555556E-2</v>
      </c>
      <c r="L24" t="str">
        <f>IF(Algorithm!V66=1,Algorithm!V4,"")</f>
        <v/>
      </c>
    </row>
    <row r="25" spans="1:12" x14ac:dyDescent="0.3">
      <c r="A25">
        <f t="shared" si="1"/>
        <v>9</v>
      </c>
      <c r="I25" s="1">
        <f>Scoring!H$32</f>
        <v>4.7000000000000011</v>
      </c>
      <c r="J25" s="1">
        <f>Scoring!I$32</f>
        <v>2.7000000000000006</v>
      </c>
      <c r="K25" s="1">
        <f>Scoring!J$32</f>
        <v>2.055555555555556E-2</v>
      </c>
      <c r="L25" t="str">
        <f>IF(Algorithm!W66=1,Algorithm!W4,"")</f>
        <v/>
      </c>
    </row>
    <row r="26" spans="1:12" x14ac:dyDescent="0.3">
      <c r="A26">
        <f>A13</f>
        <v>10</v>
      </c>
      <c r="I26" s="1">
        <f>Scoring!H$32</f>
        <v>4.7000000000000011</v>
      </c>
      <c r="J26" s="1">
        <f>Scoring!I$32</f>
        <v>2.7000000000000006</v>
      </c>
      <c r="K26" s="1">
        <f>Scoring!J$32</f>
        <v>2.055555555555556E-2</v>
      </c>
      <c r="L26" t="str">
        <f>IF(Algorithm!X66=1,Algorithm!X4,"")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3DC8-C7F8-4970-99C3-7D000C1083CE}">
  <dimension ref="A1:AH27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4.4" x14ac:dyDescent="0.3"/>
  <cols>
    <col min="2" max="2" width="11.5546875" customWidth="1"/>
    <col min="3" max="4" width="11.33203125" customWidth="1"/>
    <col min="5" max="5" width="55.6640625" customWidth="1"/>
    <col min="6" max="7" width="11.33203125" customWidth="1"/>
    <col min="8" max="9" width="55.6640625" customWidth="1"/>
    <col min="10" max="11" width="11.6640625" customWidth="1"/>
    <col min="12" max="21" width="27.6640625" customWidth="1"/>
    <col min="22" max="23" width="11.6640625" customWidth="1"/>
    <col min="24" max="24" width="12.6640625" customWidth="1"/>
    <col min="25" max="28" width="11.6640625" customWidth="1"/>
    <col min="29" max="29" width="55.6640625" customWidth="1"/>
    <col min="30" max="33" width="55.88671875" customWidth="1"/>
    <col min="34" max="34" width="55.5546875" customWidth="1"/>
  </cols>
  <sheetData>
    <row r="1" spans="1:34" x14ac:dyDescent="0.3">
      <c r="A1" t="s">
        <v>0</v>
      </c>
      <c r="B1" t="s">
        <v>9</v>
      </c>
      <c r="C1" t="s">
        <v>21</v>
      </c>
      <c r="D1" t="s">
        <v>24</v>
      </c>
      <c r="E1" t="s">
        <v>27</v>
      </c>
      <c r="F1" t="s">
        <v>30</v>
      </c>
      <c r="G1" t="s">
        <v>32</v>
      </c>
      <c r="H1" t="s">
        <v>35</v>
      </c>
      <c r="I1" t="s">
        <v>38</v>
      </c>
      <c r="J1" t="s">
        <v>41</v>
      </c>
      <c r="K1" t="s">
        <v>44</v>
      </c>
      <c r="L1" t="s">
        <v>46</v>
      </c>
      <c r="M1" t="s">
        <v>48</v>
      </c>
      <c r="N1" t="s">
        <v>50</v>
      </c>
      <c r="O1" t="s">
        <v>52</v>
      </c>
      <c r="P1" t="s">
        <v>54</v>
      </c>
      <c r="Q1" t="s">
        <v>56</v>
      </c>
      <c r="R1" t="s">
        <v>58</v>
      </c>
      <c r="S1" t="s">
        <v>60</v>
      </c>
      <c r="T1" t="s">
        <v>62</v>
      </c>
      <c r="U1" t="s">
        <v>64</v>
      </c>
      <c r="V1" t="s">
        <v>66</v>
      </c>
      <c r="W1" t="s">
        <v>69</v>
      </c>
      <c r="X1" t="s">
        <v>72</v>
      </c>
      <c r="Y1" t="s">
        <v>75</v>
      </c>
      <c r="Z1" t="s">
        <v>78</v>
      </c>
      <c r="AA1" t="s">
        <v>81</v>
      </c>
      <c r="AB1" t="s">
        <v>83</v>
      </c>
      <c r="AC1" t="s">
        <v>86</v>
      </c>
      <c r="AD1" t="s">
        <v>90</v>
      </c>
      <c r="AE1" t="s">
        <v>93</v>
      </c>
      <c r="AF1" t="s">
        <v>96</v>
      </c>
      <c r="AG1" t="s">
        <v>99</v>
      </c>
      <c r="AH1" t="s">
        <v>102</v>
      </c>
    </row>
    <row r="2" spans="1:34" ht="43.95" customHeight="1" x14ac:dyDescent="0.3">
      <c r="A2" s="2" t="s">
        <v>119</v>
      </c>
      <c r="B2" s="2" t="s">
        <v>120</v>
      </c>
      <c r="C2" s="2" t="s">
        <v>121</v>
      </c>
      <c r="D2" s="3" t="s">
        <v>121</v>
      </c>
      <c r="E2" s="3" t="s">
        <v>122</v>
      </c>
      <c r="F2" s="2">
        <v>1</v>
      </c>
      <c r="G2" s="2" t="s">
        <v>34</v>
      </c>
      <c r="H2" s="3" t="s">
        <v>123</v>
      </c>
      <c r="I2" s="2" t="s">
        <v>124</v>
      </c>
      <c r="J2" s="3" t="s">
        <v>43</v>
      </c>
      <c r="K2" s="3" t="s">
        <v>125</v>
      </c>
      <c r="L2" s="3" t="s">
        <v>126</v>
      </c>
      <c r="M2" s="3" t="s">
        <v>127</v>
      </c>
      <c r="N2" s="3" t="s">
        <v>71</v>
      </c>
      <c r="O2" s="3" t="s">
        <v>128</v>
      </c>
      <c r="P2" s="3" t="s">
        <v>129</v>
      </c>
      <c r="Q2" s="3" t="s">
        <v>130</v>
      </c>
      <c r="R2" s="3" t="s">
        <v>71</v>
      </c>
      <c r="S2" s="3" t="s">
        <v>131</v>
      </c>
      <c r="T2" s="3" t="s">
        <v>132</v>
      </c>
      <c r="U2" s="3" t="s">
        <v>133</v>
      </c>
      <c r="V2" s="3" t="s">
        <v>134</v>
      </c>
      <c r="W2" s="3" t="s">
        <v>71</v>
      </c>
      <c r="X2" s="3" t="s">
        <v>135</v>
      </c>
      <c r="Y2" s="3" t="s">
        <v>136</v>
      </c>
      <c r="Z2" s="3" t="s">
        <v>137</v>
      </c>
      <c r="AA2" s="3" t="s">
        <v>138</v>
      </c>
      <c r="AB2" s="3" t="s">
        <v>139</v>
      </c>
      <c r="AC2" s="3" t="s">
        <v>88</v>
      </c>
      <c r="AD2" s="3" t="s">
        <v>92</v>
      </c>
      <c r="AE2" s="3" t="s">
        <v>140</v>
      </c>
      <c r="AF2" s="3" t="s">
        <v>92</v>
      </c>
      <c r="AG2" s="3" t="s">
        <v>141</v>
      </c>
      <c r="AH2" s="3" t="s">
        <v>142</v>
      </c>
    </row>
    <row r="3" spans="1:34" ht="43.2" x14ac:dyDescent="0.3">
      <c r="A3" s="2" t="s">
        <v>143</v>
      </c>
      <c r="B3" s="2" t="s">
        <v>144</v>
      </c>
      <c r="C3" s="2" t="s">
        <v>145</v>
      </c>
      <c r="D3" s="3" t="s">
        <v>145</v>
      </c>
      <c r="E3" s="3" t="s">
        <v>146</v>
      </c>
      <c r="F3" s="2">
        <v>2</v>
      </c>
      <c r="G3" s="2" t="s">
        <v>147</v>
      </c>
      <c r="H3" s="3" t="s">
        <v>148</v>
      </c>
      <c r="I3" s="2" t="s">
        <v>149</v>
      </c>
      <c r="J3" s="3" t="s">
        <v>150</v>
      </c>
      <c r="K3" s="3" t="s">
        <v>151</v>
      </c>
      <c r="L3" s="3" t="s">
        <v>152</v>
      </c>
      <c r="M3" s="3" t="s">
        <v>153</v>
      </c>
      <c r="N3" s="3" t="s">
        <v>154</v>
      </c>
      <c r="O3" s="3" t="s">
        <v>155</v>
      </c>
      <c r="P3" s="3" t="s">
        <v>156</v>
      </c>
      <c r="Q3" s="3" t="s">
        <v>157</v>
      </c>
      <c r="R3" s="3" t="s">
        <v>154</v>
      </c>
      <c r="S3" s="3" t="s">
        <v>158</v>
      </c>
      <c r="T3" s="3" t="s">
        <v>159</v>
      </c>
      <c r="U3" s="3" t="s">
        <v>160</v>
      </c>
      <c r="V3" s="3" t="s">
        <v>68</v>
      </c>
      <c r="W3" s="3" t="s">
        <v>154</v>
      </c>
      <c r="X3" s="3" t="s">
        <v>161</v>
      </c>
      <c r="Y3" s="3" t="s">
        <v>162</v>
      </c>
      <c r="Z3" s="3" t="s">
        <v>163</v>
      </c>
      <c r="AA3" s="3" t="s">
        <v>164</v>
      </c>
      <c r="AB3" s="3" t="s">
        <v>85</v>
      </c>
      <c r="AC3" s="3" t="s">
        <v>165</v>
      </c>
      <c r="AD3" s="3" t="s">
        <v>166</v>
      </c>
      <c r="AE3" s="3" t="s">
        <v>165</v>
      </c>
      <c r="AF3" s="3" t="s">
        <v>166</v>
      </c>
      <c r="AG3" s="3" t="s">
        <v>167</v>
      </c>
      <c r="AH3" s="3" t="s">
        <v>168</v>
      </c>
    </row>
    <row r="4" spans="1:34" ht="57.6" x14ac:dyDescent="0.3">
      <c r="A4" s="2" t="s">
        <v>169</v>
      </c>
      <c r="B4" s="2" t="s">
        <v>170</v>
      </c>
      <c r="C4" s="3" t="s">
        <v>171</v>
      </c>
      <c r="D4" s="3" t="s">
        <v>171</v>
      </c>
      <c r="E4" s="3" t="s">
        <v>172</v>
      </c>
      <c r="F4" s="2">
        <v>3</v>
      </c>
      <c r="G4" s="2"/>
      <c r="H4" s="2" t="s">
        <v>37</v>
      </c>
      <c r="I4" s="2" t="s">
        <v>173</v>
      </c>
      <c r="J4" s="3" t="s">
        <v>174</v>
      </c>
      <c r="K4" s="3" t="s">
        <v>175</v>
      </c>
      <c r="L4" s="3"/>
      <c r="M4" s="3"/>
      <c r="N4" s="3"/>
      <c r="O4" s="3"/>
      <c r="P4" s="3"/>
      <c r="Q4" s="3" t="s">
        <v>176</v>
      </c>
      <c r="R4" s="3"/>
      <c r="S4" s="3" t="s">
        <v>177</v>
      </c>
      <c r="T4" s="3"/>
      <c r="U4" s="3"/>
      <c r="V4" s="3" t="s">
        <v>178</v>
      </c>
      <c r="X4" s="3" t="s">
        <v>74</v>
      </c>
      <c r="Y4" s="3" t="s">
        <v>179</v>
      </c>
      <c r="Z4" s="3" t="s">
        <v>180</v>
      </c>
      <c r="AB4" s="3" t="s">
        <v>181</v>
      </c>
      <c r="AC4" s="3" t="s">
        <v>182</v>
      </c>
      <c r="AD4" s="3" t="s">
        <v>98</v>
      </c>
      <c r="AE4" s="3" t="s">
        <v>182</v>
      </c>
      <c r="AF4" s="3" t="s">
        <v>98</v>
      </c>
      <c r="AG4" s="3" t="s">
        <v>183</v>
      </c>
      <c r="AH4" s="3" t="s">
        <v>184</v>
      </c>
    </row>
    <row r="5" spans="1:34" ht="43.2" x14ac:dyDescent="0.3">
      <c r="A5" s="2" t="s">
        <v>185</v>
      </c>
      <c r="B5" s="3" t="s">
        <v>186</v>
      </c>
      <c r="C5" s="3" t="s">
        <v>187</v>
      </c>
      <c r="D5" s="3" t="s">
        <v>187</v>
      </c>
      <c r="E5" s="3" t="s">
        <v>188</v>
      </c>
      <c r="F5" s="2">
        <v>4</v>
      </c>
      <c r="G5" s="2"/>
      <c r="H5" s="2"/>
      <c r="I5" s="3" t="s">
        <v>40</v>
      </c>
      <c r="J5" s="2"/>
      <c r="K5" s="3" t="s">
        <v>189</v>
      </c>
      <c r="L5" s="3"/>
      <c r="M5" s="3"/>
      <c r="N5" s="3"/>
      <c r="O5" s="3"/>
      <c r="P5" s="3"/>
      <c r="Q5" s="3"/>
      <c r="R5" s="3"/>
      <c r="S5" s="3"/>
      <c r="T5" s="3"/>
      <c r="U5" s="3"/>
      <c r="X5" s="3" t="s">
        <v>190</v>
      </c>
      <c r="Y5" s="3" t="s">
        <v>77</v>
      </c>
      <c r="Z5" s="3" t="s">
        <v>191</v>
      </c>
      <c r="AB5" s="3" t="s">
        <v>192</v>
      </c>
      <c r="AC5" s="3" t="s">
        <v>193</v>
      </c>
      <c r="AE5" s="3" t="s">
        <v>193</v>
      </c>
      <c r="AG5" s="3" t="s">
        <v>194</v>
      </c>
      <c r="AH5" s="3" t="s">
        <v>195</v>
      </c>
    </row>
    <row r="6" spans="1:34" ht="43.2" x14ac:dyDescent="0.3">
      <c r="A6" s="2" t="s">
        <v>196</v>
      </c>
      <c r="B6" s="2"/>
      <c r="C6" s="2" t="s">
        <v>197</v>
      </c>
      <c r="D6" s="3" t="s">
        <v>197</v>
      </c>
      <c r="E6" s="3" t="s">
        <v>29</v>
      </c>
      <c r="F6" s="2">
        <v>5</v>
      </c>
      <c r="G6" s="2"/>
      <c r="H6" s="2"/>
      <c r="I6" s="2" t="s">
        <v>198</v>
      </c>
      <c r="J6" s="2"/>
      <c r="K6" s="3" t="s">
        <v>199</v>
      </c>
      <c r="L6" s="3"/>
      <c r="M6" s="3"/>
      <c r="N6" s="3"/>
      <c r="O6" s="3"/>
      <c r="P6" s="3"/>
      <c r="Q6" s="3"/>
      <c r="R6" s="3"/>
      <c r="S6" s="3"/>
      <c r="T6" s="3"/>
      <c r="U6" s="3"/>
      <c r="X6" s="3" t="s">
        <v>200</v>
      </c>
      <c r="Y6" s="3" t="s">
        <v>201</v>
      </c>
      <c r="Z6" s="3" t="s">
        <v>202</v>
      </c>
      <c r="AB6" s="3" t="s">
        <v>203</v>
      </c>
      <c r="AC6" s="3" t="s">
        <v>204</v>
      </c>
      <c r="AE6" s="3" t="s">
        <v>204</v>
      </c>
      <c r="AG6" s="3" t="s">
        <v>101</v>
      </c>
      <c r="AH6" s="3" t="s">
        <v>104</v>
      </c>
    </row>
    <row r="7" spans="1:34" ht="43.2" x14ac:dyDescent="0.3">
      <c r="A7" s="2" t="s">
        <v>205</v>
      </c>
      <c r="B7" s="2"/>
      <c r="C7" s="2" t="s">
        <v>23</v>
      </c>
      <c r="D7" s="3" t="s">
        <v>23</v>
      </c>
      <c r="E7" s="3"/>
      <c r="F7" s="2">
        <v>6</v>
      </c>
      <c r="G7" s="2"/>
      <c r="H7" s="2"/>
      <c r="I7" s="2" t="s">
        <v>206</v>
      </c>
      <c r="J7" s="2"/>
      <c r="K7" s="3" t="s">
        <v>207</v>
      </c>
      <c r="L7" s="3"/>
      <c r="M7" s="3"/>
      <c r="N7" s="3"/>
      <c r="O7" s="3"/>
      <c r="P7" s="3"/>
      <c r="Q7" s="3"/>
      <c r="R7" s="3"/>
      <c r="S7" s="3"/>
      <c r="T7" s="3"/>
      <c r="U7" s="3"/>
      <c r="X7" s="3" t="s">
        <v>208</v>
      </c>
      <c r="Z7" s="3" t="s">
        <v>80</v>
      </c>
      <c r="AB7" s="3" t="s">
        <v>209</v>
      </c>
      <c r="AC7" s="3" t="s">
        <v>89</v>
      </c>
      <c r="AE7" s="3" t="s">
        <v>89</v>
      </c>
      <c r="AG7" s="3" t="s">
        <v>210</v>
      </c>
    </row>
    <row r="8" spans="1:34" ht="43.95" customHeight="1" x14ac:dyDescent="0.3">
      <c r="A8" s="2" t="s">
        <v>211</v>
      </c>
      <c r="B8" s="2"/>
      <c r="C8" s="2" t="s">
        <v>212</v>
      </c>
      <c r="D8" s="3" t="s">
        <v>212</v>
      </c>
      <c r="E8" s="3"/>
      <c r="F8" s="2">
        <v>7</v>
      </c>
      <c r="G8" s="2"/>
      <c r="H8" s="2"/>
      <c r="I8" s="2"/>
      <c r="J8" s="2"/>
      <c r="K8" s="3" t="s">
        <v>213</v>
      </c>
      <c r="L8" s="3"/>
      <c r="M8" s="3"/>
      <c r="N8" s="3"/>
      <c r="O8" s="3"/>
      <c r="P8" s="3"/>
      <c r="Q8" s="3"/>
      <c r="R8" s="3"/>
      <c r="S8" s="3"/>
      <c r="T8" s="3"/>
      <c r="U8" s="3"/>
      <c r="X8" s="3" t="s">
        <v>214</v>
      </c>
      <c r="AB8" s="3" t="s">
        <v>215</v>
      </c>
      <c r="AC8" s="3" t="s">
        <v>216</v>
      </c>
      <c r="AE8" s="3" t="s">
        <v>216</v>
      </c>
      <c r="AG8" s="3" t="s">
        <v>217</v>
      </c>
    </row>
    <row r="9" spans="1:34" ht="72" customHeight="1" x14ac:dyDescent="0.3">
      <c r="A9" s="2" t="s">
        <v>218</v>
      </c>
      <c r="B9" s="2"/>
      <c r="C9" s="3" t="s">
        <v>219</v>
      </c>
      <c r="D9" s="3" t="s">
        <v>219</v>
      </c>
      <c r="E9" s="3"/>
      <c r="F9" s="2">
        <v>8</v>
      </c>
      <c r="G9" s="2"/>
      <c r="H9" s="2"/>
      <c r="I9" s="2"/>
      <c r="J9" s="2"/>
      <c r="K9" s="3" t="s">
        <v>220</v>
      </c>
      <c r="L9" s="3"/>
      <c r="M9" s="3"/>
      <c r="N9" s="3"/>
      <c r="O9" s="3"/>
      <c r="P9" s="3"/>
      <c r="Q9" s="3"/>
      <c r="R9" s="3"/>
      <c r="S9" s="3"/>
      <c r="T9" s="3"/>
      <c r="U9" s="3"/>
      <c r="X9" s="3" t="s">
        <v>221</v>
      </c>
      <c r="AB9" s="3" t="s">
        <v>222</v>
      </c>
      <c r="AC9" s="3" t="s">
        <v>223</v>
      </c>
      <c r="AE9" s="3" t="s">
        <v>223</v>
      </c>
    </row>
    <row r="10" spans="1:34" ht="28.8" x14ac:dyDescent="0.3">
      <c r="A10" s="2" t="s">
        <v>224</v>
      </c>
      <c r="B10" s="2"/>
      <c r="C10" s="3" t="s">
        <v>26</v>
      </c>
      <c r="D10" s="3" t="s">
        <v>26</v>
      </c>
      <c r="E10" s="3"/>
      <c r="F10" s="2">
        <v>9</v>
      </c>
      <c r="G10" s="2"/>
      <c r="H10" s="2"/>
      <c r="I10" s="2"/>
      <c r="J10" s="2"/>
      <c r="K10" s="3" t="s">
        <v>225</v>
      </c>
      <c r="L10" s="3"/>
      <c r="M10" s="3"/>
      <c r="N10" s="3"/>
      <c r="O10" s="3"/>
      <c r="P10" s="3"/>
      <c r="Q10" s="3"/>
      <c r="R10" s="3"/>
      <c r="S10" s="3"/>
      <c r="T10" s="3"/>
      <c r="U10" s="3"/>
      <c r="X10" s="3" t="s">
        <v>226</v>
      </c>
      <c r="AC10" s="3" t="s">
        <v>227</v>
      </c>
      <c r="AE10" s="3" t="s">
        <v>227</v>
      </c>
    </row>
    <row r="11" spans="1:34" ht="43.2" x14ac:dyDescent="0.3">
      <c r="A11" s="2" t="s">
        <v>228</v>
      </c>
      <c r="B11" s="2"/>
      <c r="C11" s="2" t="s">
        <v>229</v>
      </c>
      <c r="D11" s="3" t="s">
        <v>229</v>
      </c>
      <c r="E11" s="3"/>
      <c r="F11" s="2">
        <v>10</v>
      </c>
      <c r="G11" s="2"/>
      <c r="H11" s="2"/>
      <c r="I11" s="2"/>
      <c r="J11" s="2"/>
      <c r="K11" s="3" t="s">
        <v>230</v>
      </c>
      <c r="L11" s="3"/>
      <c r="M11" s="3"/>
      <c r="N11" s="3"/>
      <c r="O11" s="3"/>
      <c r="P11" s="3"/>
      <c r="Q11" s="3"/>
      <c r="R11" s="3"/>
      <c r="S11" s="3"/>
      <c r="T11" s="3"/>
      <c r="U11" s="3"/>
      <c r="X11" s="3" t="s">
        <v>231</v>
      </c>
      <c r="AC11" s="3" t="s">
        <v>232</v>
      </c>
      <c r="AE11" s="3" t="s">
        <v>95</v>
      </c>
    </row>
    <row r="12" spans="1:34" ht="28.8" x14ac:dyDescent="0.3">
      <c r="A12" s="2" t="s">
        <v>233</v>
      </c>
      <c r="B12" s="2"/>
      <c r="C12" s="2" t="s">
        <v>234</v>
      </c>
      <c r="D12" s="3" t="s">
        <v>234</v>
      </c>
      <c r="K12" s="3" t="s">
        <v>206</v>
      </c>
      <c r="L12" s="3"/>
      <c r="M12" s="3"/>
      <c r="N12" s="3"/>
      <c r="O12" s="3"/>
      <c r="P12" s="3"/>
      <c r="Q12" s="3"/>
      <c r="R12" s="3"/>
      <c r="S12" s="3"/>
      <c r="T12" s="3"/>
      <c r="U12" s="3"/>
      <c r="X12" s="3" t="s">
        <v>235</v>
      </c>
    </row>
    <row r="13" spans="1:34" x14ac:dyDescent="0.3">
      <c r="A13" s="2" t="s">
        <v>236</v>
      </c>
      <c r="B13" s="2"/>
      <c r="C13" s="2" t="s">
        <v>237</v>
      </c>
      <c r="D13" s="3" t="s">
        <v>237</v>
      </c>
    </row>
    <row r="15" spans="1:34" x14ac:dyDescent="0.3">
      <c r="A15" t="str">
        <f>A1</f>
        <v>Code</v>
      </c>
      <c r="B15" t="str">
        <f t="shared" ref="B15:AH15" si="0">B1</f>
        <v>L010200C</v>
      </c>
      <c r="C15" t="str">
        <f t="shared" si="0"/>
        <v>L010501</v>
      </c>
      <c r="D15" t="str">
        <f t="shared" si="0"/>
        <v>L010502</v>
      </c>
      <c r="E15" t="str">
        <f t="shared" si="0"/>
        <v>L010600</v>
      </c>
      <c r="F15" t="str">
        <f t="shared" si="0"/>
        <v>L010700</v>
      </c>
      <c r="G15" t="str">
        <f t="shared" si="0"/>
        <v>L010800</v>
      </c>
      <c r="H15" t="str">
        <f t="shared" si="0"/>
        <v>L010801</v>
      </c>
      <c r="I15" t="str">
        <f t="shared" si="0"/>
        <v>L010900</v>
      </c>
      <c r="J15" t="str">
        <f t="shared" si="0"/>
        <v>L011000</v>
      </c>
      <c r="K15" t="str">
        <f t="shared" si="0"/>
        <v>L011100</v>
      </c>
      <c r="V15" t="str">
        <f t="shared" si="0"/>
        <v>L020101</v>
      </c>
      <c r="W15" t="str">
        <f t="shared" si="0"/>
        <v>L020102</v>
      </c>
      <c r="X15" t="str">
        <f t="shared" si="0"/>
        <v>L020201</v>
      </c>
      <c r="Y15" t="str">
        <f t="shared" si="0"/>
        <v>L020301</v>
      </c>
      <c r="Z15" t="str">
        <f t="shared" si="0"/>
        <v>L020401</v>
      </c>
      <c r="AA15" t="str">
        <f t="shared" si="0"/>
        <v>L020402</v>
      </c>
      <c r="AB15" t="str">
        <f t="shared" si="0"/>
        <v>L020501</v>
      </c>
      <c r="AC15" t="str">
        <f t="shared" si="0"/>
        <v>L020601</v>
      </c>
      <c r="AD15" t="str">
        <f t="shared" si="0"/>
        <v>L020602</v>
      </c>
      <c r="AE15" t="str">
        <f t="shared" si="0"/>
        <v>L020701</v>
      </c>
      <c r="AF15" t="str">
        <f t="shared" si="0"/>
        <v>L020702</v>
      </c>
      <c r="AG15" t="str">
        <f t="shared" si="0"/>
        <v>L020801</v>
      </c>
      <c r="AH15" t="str">
        <f t="shared" si="0"/>
        <v>L020802</v>
      </c>
    </row>
    <row r="16" spans="1:34" x14ac:dyDescent="0.3">
      <c r="A16" t="str">
        <f t="shared" ref="A16:A27" si="1">A2</f>
        <v>A</v>
      </c>
      <c r="G16">
        <v>1</v>
      </c>
      <c r="H16">
        <v>4</v>
      </c>
      <c r="I16">
        <v>4</v>
      </c>
      <c r="J16">
        <v>1</v>
      </c>
      <c r="K16">
        <v>4</v>
      </c>
      <c r="V16">
        <v>4</v>
      </c>
      <c r="W16">
        <v>1</v>
      </c>
      <c r="X16">
        <v>4</v>
      </c>
      <c r="Y16">
        <v>1</v>
      </c>
      <c r="Z16">
        <v>1</v>
      </c>
      <c r="AA16">
        <v>1</v>
      </c>
      <c r="AB16">
        <v>1</v>
      </c>
      <c r="AC16">
        <v>7</v>
      </c>
      <c r="AD16">
        <v>1</v>
      </c>
      <c r="AE16">
        <v>4</v>
      </c>
      <c r="AF16">
        <v>7</v>
      </c>
      <c r="AG16">
        <v>1</v>
      </c>
      <c r="AH16">
        <v>1</v>
      </c>
    </row>
    <row r="17" spans="1:34" x14ac:dyDescent="0.3">
      <c r="A17" t="str">
        <f t="shared" si="1"/>
        <v>B</v>
      </c>
      <c r="G17">
        <v>7</v>
      </c>
      <c r="H17">
        <v>4</v>
      </c>
      <c r="I17">
        <v>4</v>
      </c>
      <c r="J17">
        <v>7</v>
      </c>
      <c r="K17">
        <v>4</v>
      </c>
      <c r="V17">
        <v>4</v>
      </c>
      <c r="W17">
        <v>0</v>
      </c>
      <c r="X17">
        <v>4</v>
      </c>
      <c r="Y17">
        <v>1</v>
      </c>
      <c r="Z17">
        <v>7</v>
      </c>
      <c r="AA17">
        <v>4</v>
      </c>
      <c r="AB17">
        <v>1</v>
      </c>
      <c r="AC17">
        <v>7</v>
      </c>
      <c r="AD17">
        <v>4</v>
      </c>
      <c r="AE17">
        <v>7</v>
      </c>
      <c r="AF17">
        <v>4</v>
      </c>
      <c r="AG17">
        <v>7</v>
      </c>
      <c r="AH17">
        <v>1</v>
      </c>
    </row>
    <row r="18" spans="1:34" x14ac:dyDescent="0.3">
      <c r="A18" t="str">
        <f t="shared" si="1"/>
        <v>C</v>
      </c>
      <c r="H18">
        <v>1</v>
      </c>
      <c r="I18">
        <v>1</v>
      </c>
      <c r="J18">
        <v>4</v>
      </c>
      <c r="K18">
        <v>1</v>
      </c>
      <c r="V18">
        <v>1</v>
      </c>
      <c r="X18">
        <v>4</v>
      </c>
      <c r="Y18">
        <v>1</v>
      </c>
      <c r="Z18">
        <v>7</v>
      </c>
      <c r="AB18">
        <v>7</v>
      </c>
      <c r="AC18">
        <v>7</v>
      </c>
      <c r="AD18">
        <v>7</v>
      </c>
      <c r="AE18">
        <v>7</v>
      </c>
      <c r="AF18">
        <v>1</v>
      </c>
      <c r="AG18">
        <v>4</v>
      </c>
      <c r="AH18">
        <v>4</v>
      </c>
    </row>
    <row r="19" spans="1:34" x14ac:dyDescent="0.3">
      <c r="A19" t="str">
        <f t="shared" si="1"/>
        <v>D</v>
      </c>
      <c r="I19">
        <v>1</v>
      </c>
      <c r="K19">
        <v>1</v>
      </c>
      <c r="X19">
        <v>4</v>
      </c>
      <c r="Y19">
        <v>1</v>
      </c>
      <c r="Z19">
        <v>7</v>
      </c>
      <c r="AB19">
        <v>7</v>
      </c>
      <c r="AC19">
        <v>7</v>
      </c>
      <c r="AE19">
        <v>7</v>
      </c>
      <c r="AG19">
        <v>4</v>
      </c>
      <c r="AH19">
        <v>4</v>
      </c>
    </row>
    <row r="20" spans="1:34" x14ac:dyDescent="0.3">
      <c r="A20" t="str">
        <f t="shared" si="1"/>
        <v>E</v>
      </c>
      <c r="I20">
        <v>1</v>
      </c>
      <c r="K20">
        <v>1</v>
      </c>
      <c r="X20">
        <v>4</v>
      </c>
      <c r="Y20">
        <v>7</v>
      </c>
      <c r="Z20">
        <v>7</v>
      </c>
      <c r="AB20">
        <v>7</v>
      </c>
      <c r="AC20">
        <v>7</v>
      </c>
      <c r="AE20">
        <v>7</v>
      </c>
      <c r="AG20">
        <v>4</v>
      </c>
      <c r="AH20">
        <v>7</v>
      </c>
    </row>
    <row r="21" spans="1:34" x14ac:dyDescent="0.3">
      <c r="A21" t="str">
        <f t="shared" si="1"/>
        <v>F</v>
      </c>
      <c r="I21">
        <v>1</v>
      </c>
      <c r="K21">
        <v>10</v>
      </c>
      <c r="X21">
        <v>4</v>
      </c>
      <c r="AB21">
        <v>7</v>
      </c>
      <c r="AC21">
        <v>1</v>
      </c>
      <c r="AE21">
        <v>7</v>
      </c>
      <c r="AG21">
        <v>1</v>
      </c>
    </row>
    <row r="22" spans="1:34" x14ac:dyDescent="0.3">
      <c r="A22" t="str">
        <f t="shared" si="1"/>
        <v>G</v>
      </c>
      <c r="I22">
        <v>1</v>
      </c>
      <c r="X22">
        <v>1</v>
      </c>
      <c r="AB22">
        <v>7</v>
      </c>
      <c r="AC22">
        <v>7</v>
      </c>
      <c r="AE22">
        <v>7</v>
      </c>
      <c r="AG22">
        <v>1</v>
      </c>
    </row>
    <row r="23" spans="1:34" x14ac:dyDescent="0.3">
      <c r="A23" t="str">
        <f t="shared" si="1"/>
        <v>H</v>
      </c>
      <c r="I23">
        <v>1</v>
      </c>
      <c r="X23">
        <v>1</v>
      </c>
      <c r="AB23">
        <v>7</v>
      </c>
      <c r="AC23">
        <v>7</v>
      </c>
      <c r="AE23">
        <v>7</v>
      </c>
    </row>
    <row r="24" spans="1:34" x14ac:dyDescent="0.3">
      <c r="A24" t="str">
        <f t="shared" si="1"/>
        <v>I</v>
      </c>
      <c r="I24">
        <v>1</v>
      </c>
      <c r="X24">
        <v>1</v>
      </c>
      <c r="AE24">
        <v>7</v>
      </c>
    </row>
    <row r="25" spans="1:34" x14ac:dyDescent="0.3">
      <c r="A25" t="str">
        <f t="shared" si="1"/>
        <v>J</v>
      </c>
      <c r="I25">
        <v>10</v>
      </c>
      <c r="X25">
        <v>4</v>
      </c>
      <c r="AE25">
        <v>1</v>
      </c>
    </row>
    <row r="26" spans="1:34" x14ac:dyDescent="0.3">
      <c r="A26" t="str">
        <f t="shared" si="1"/>
        <v>K</v>
      </c>
      <c r="X26">
        <v>7</v>
      </c>
    </row>
    <row r="27" spans="1:34" x14ac:dyDescent="0.3">
      <c r="A27" t="str">
        <f t="shared" si="1"/>
        <v>L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3043-F4F5-45C1-B7CF-67A53F8E8747}">
  <dimension ref="A2:X71"/>
  <sheetViews>
    <sheetView zoomScale="80" zoomScaleNormal="80" workbookViewId="0">
      <pane xSplit="2" ySplit="4" topLeftCell="C65" activePane="bottomRight" state="frozen"/>
      <selection pane="topRight" activeCell="C1" sqref="C1"/>
      <selection pane="bottomLeft" activeCell="A5" sqref="A5"/>
      <selection pane="bottomRight" activeCell="A65" sqref="A65"/>
    </sheetView>
  </sheetViews>
  <sheetFormatPr defaultRowHeight="14.4" x14ac:dyDescent="0.3"/>
  <cols>
    <col min="1" max="1" width="22.6640625" bestFit="1" customWidth="1"/>
    <col min="3" max="13" width="11.6640625" customWidth="1"/>
    <col min="14" max="14" width="3" customWidth="1"/>
    <col min="15" max="24" width="11.6640625" customWidth="1"/>
  </cols>
  <sheetData>
    <row r="2" spans="1:24" ht="28.8" x14ac:dyDescent="0.3">
      <c r="C2" s="3" t="s">
        <v>238</v>
      </c>
      <c r="D2" s="3">
        <v>5</v>
      </c>
      <c r="E2" s="3" t="s">
        <v>239</v>
      </c>
      <c r="F2" s="3">
        <v>2</v>
      </c>
      <c r="G2" s="3" t="s">
        <v>240</v>
      </c>
      <c r="H2" s="3">
        <v>1</v>
      </c>
      <c r="I2" s="3" t="s">
        <v>241</v>
      </c>
      <c r="J2" s="2">
        <v>0</v>
      </c>
      <c r="K2" s="1" t="s">
        <v>242</v>
      </c>
      <c r="L2" s="2">
        <v>10</v>
      </c>
    </row>
    <row r="4" spans="1:24" ht="57.6" x14ac:dyDescent="0.3">
      <c r="A4" s="8" t="s">
        <v>243</v>
      </c>
      <c r="B4" s="8" t="s">
        <v>244</v>
      </c>
      <c r="C4" s="8" t="s">
        <v>245</v>
      </c>
      <c r="D4" s="8" t="s">
        <v>246</v>
      </c>
      <c r="E4" s="8" t="s">
        <v>247</v>
      </c>
      <c r="F4" s="8" t="s">
        <v>248</v>
      </c>
      <c r="G4" s="8" t="s">
        <v>249</v>
      </c>
      <c r="H4" s="8" t="s">
        <v>250</v>
      </c>
      <c r="I4" s="8" t="s">
        <v>251</v>
      </c>
      <c r="J4" s="8" t="s">
        <v>252</v>
      </c>
      <c r="K4" s="8" t="s">
        <v>253</v>
      </c>
      <c r="L4" s="8" t="s">
        <v>254</v>
      </c>
      <c r="M4" s="8" t="s">
        <v>255</v>
      </c>
      <c r="N4" s="1"/>
      <c r="O4" s="14" t="s">
        <v>256</v>
      </c>
      <c r="P4" s="14" t="s">
        <v>257</v>
      </c>
      <c r="Q4" s="14" t="s">
        <v>258</v>
      </c>
      <c r="R4" s="14" t="s">
        <v>259</v>
      </c>
      <c r="S4" s="14" t="s">
        <v>260</v>
      </c>
      <c r="T4" s="14" t="s">
        <v>190</v>
      </c>
      <c r="U4" s="14" t="s">
        <v>261</v>
      </c>
      <c r="V4" s="14" t="s">
        <v>262</v>
      </c>
      <c r="W4" s="14" t="s">
        <v>263</v>
      </c>
      <c r="X4" s="14" t="s">
        <v>264</v>
      </c>
    </row>
    <row r="5" spans="1:24" x14ac:dyDescent="0.3">
      <c r="A5" s="5" t="str">
        <f>Response!A2</f>
        <v>L010200A</v>
      </c>
      <c r="C5" t="s">
        <v>265</v>
      </c>
      <c r="D5" t="str">
        <f>C5</f>
        <v>NA</v>
      </c>
      <c r="E5" t="str">
        <f t="shared" ref="E5:M5" si="0">D5</f>
        <v>NA</v>
      </c>
      <c r="F5" t="str">
        <f t="shared" si="0"/>
        <v>NA</v>
      </c>
      <c r="G5" t="str">
        <f t="shared" si="0"/>
        <v>NA</v>
      </c>
      <c r="H5" t="str">
        <f t="shared" si="0"/>
        <v>NA</v>
      </c>
      <c r="I5" t="str">
        <f t="shared" si="0"/>
        <v>NA</v>
      </c>
      <c r="J5" t="str">
        <f t="shared" si="0"/>
        <v>NA</v>
      </c>
      <c r="K5" t="str">
        <f t="shared" si="0"/>
        <v>NA</v>
      </c>
      <c r="L5" t="str">
        <f t="shared" si="0"/>
        <v>NA</v>
      </c>
      <c r="M5" t="str">
        <f t="shared" si="0"/>
        <v>NA</v>
      </c>
    </row>
    <row r="6" spans="1:24" x14ac:dyDescent="0.3">
      <c r="A6" s="5" t="str">
        <f>Response!A3</f>
        <v>L010200B</v>
      </c>
      <c r="C6">
        <f>IF(Response!C3&gt;0,F2,J2)</f>
        <v>0</v>
      </c>
      <c r="D6">
        <f>IF(Response!C3&gt;29,IF(Response!C3&lt;46,F2,J2),J2)</f>
        <v>0</v>
      </c>
      <c r="E6">
        <f>IF(Response!C3&gt;0,IF(Response!C3&lt;31,F2,IF(Response!C3&gt;30,H2,J2)),J2)</f>
        <v>0</v>
      </c>
      <c r="F6">
        <f>IF(Response!C3&gt;0,F2,J2)</f>
        <v>0</v>
      </c>
      <c r="G6">
        <f>IF(Response!C3&gt;0,F2,J2)</f>
        <v>0</v>
      </c>
      <c r="H6">
        <f>IF(Response!C3&gt;54,D2,IF(Response!C3&gt;0,F2,J2))</f>
        <v>0</v>
      </c>
      <c r="I6">
        <f>IF(Response!C3&gt;0,F2,J2)</f>
        <v>0</v>
      </c>
      <c r="J6">
        <f>IF(Response!C3&gt;0,F2,J2)</f>
        <v>0</v>
      </c>
      <c r="K6">
        <f>IF(Response!C3&gt;0,F2,J2)</f>
        <v>0</v>
      </c>
      <c r="L6">
        <f>IF(Response!C3&gt;0,F2,J2)</f>
        <v>0</v>
      </c>
      <c r="M6">
        <f>IF(Response!C3&gt;0,F2,J2)</f>
        <v>0</v>
      </c>
      <c r="O6">
        <f>IF(Response!C3&gt;0,IF(Response!C3&gt;59,D2,F2),J2)</f>
        <v>0</v>
      </c>
      <c r="P6">
        <f>IF(Response!C3&gt;0,F2,J2)</f>
        <v>0</v>
      </c>
      <c r="Q6">
        <f>IF(Response!C3&gt;0,F2,J2)</f>
        <v>0</v>
      </c>
      <c r="R6">
        <f>IF(Response!C3&gt;0,F2,J2)</f>
        <v>0</v>
      </c>
      <c r="S6">
        <f>IF(Response!C3&gt;0,IF(Response!C3&gt;54,F2,H2),J2)</f>
        <v>0</v>
      </c>
      <c r="T6">
        <f>IF(Response!C3&gt;0,IF(Response!C3&gt;54,F2,H2),J2)</f>
        <v>0</v>
      </c>
      <c r="U6">
        <f>IF(Response!C3&gt;19,IF(Response!C3&lt;26,F2,J2),J2)</f>
        <v>0</v>
      </c>
      <c r="V6">
        <f>IF(Response!C3&gt;0,IF(Response!C3&gt;49,F2,J2),J2)</f>
        <v>0</v>
      </c>
      <c r="W6">
        <f>IF(Response!C3&gt;0,IF(Response!C3&gt;54,F2,J2),J2)</f>
        <v>0</v>
      </c>
      <c r="X6">
        <f>IF(Response!C3&gt;0,IF(Response!C3&gt;54,F2,J2),J2)</f>
        <v>0</v>
      </c>
    </row>
    <row r="7" spans="1:24" x14ac:dyDescent="0.3">
      <c r="A7" s="5" t="str">
        <f>Response!A4</f>
        <v>L010200C</v>
      </c>
      <c r="C7">
        <f>IF(Response!C4=Options!B2,Algorithm!F2,IF(Response!C4=Options!B3,Algorithm!H2,Algorithm!J2))</f>
        <v>0</v>
      </c>
      <c r="D7">
        <f>IF(Response!C4=Options!B2,Algorithm!F2,Algorithm!J2)</f>
        <v>0</v>
      </c>
      <c r="E7">
        <f>IF(Response!C4=Options!B2,Algorithm!F2,IF(Response!C4=Options!B3,Algorithm!F2,IF(Response!C4=Options!B4,Algorithm!F2,Algorithm!J2)))</f>
        <v>0</v>
      </c>
      <c r="F7">
        <f>IF(Response!C4=Options!B2,Algorithm!F2,IF(Response!C4=Options!B3,Algorithm!F2,IF(Response!C4=Options!B4,Algorithm!F2,Algorithm!J2)))</f>
        <v>0</v>
      </c>
      <c r="G7">
        <f>IF(Response!C4=Options!B2,Algorithm!F2,IF(Response!C4=Options!B3,Algorithm!F2,IF(Response!C4=Options!B4,Algorithm!F2,Algorithm!J2)))</f>
        <v>0</v>
      </c>
      <c r="H7">
        <f>IF(Response!C4=Options!B2,Algorithm!F2,IF(Response!C4=Options!B3,Algorithm!F2,IF(Response!C4=Options!B4,Algorithm!F2,Algorithm!J2)))</f>
        <v>0</v>
      </c>
      <c r="I7">
        <f>IF(Response!C4=Options!B2,Algorithm!F2,IF(Response!C4=Options!B3,Algorithm!F2,IF(Response!C4=Options!B4,Algorithm!F2,Algorithm!J2)))</f>
        <v>0</v>
      </c>
      <c r="J7">
        <f>IF(Response!C4=Options!B2,Algorithm!F2,IF(Response!C4=Options!B3,Algorithm!F2,IF(Response!C4=Options!B4,Algorithm!F2,Algorithm!J2)))</f>
        <v>0</v>
      </c>
      <c r="K7">
        <f>IF(Response!C4=Options!B2,Algorithm!F2,IF(Response!C4=Options!B3,Algorithm!H2,Algorithm!J2))</f>
        <v>0</v>
      </c>
      <c r="L7">
        <f>IF(Response!C4=Options!B2,Algorithm!F2,IF(Response!C4=Options!B3,Algorithm!F2,IF(Response!C4=Options!B4,Algorithm!F2,Algorithm!J2)))</f>
        <v>0</v>
      </c>
      <c r="M7">
        <f>IF(Response!C4=Options!B2,Algorithm!F2,IF(Response!C4=Options!B3,Algorithm!F2,IF(Response!C4=Options!B4,Algorithm!F2,Algorithm!J2)))</f>
        <v>0</v>
      </c>
      <c r="O7">
        <f>IF(Response!C4=Options!B2,Algorithm!F2,IF(Response!C4=Options!B3,Algorithm!H2,Algorithm!J2))</f>
        <v>0</v>
      </c>
      <c r="P7">
        <f>IF(Response!C4=Options!B2,Algorithm!F2,IF(Response!C4=Options!B3,Algorithm!F2,IF(Response!C4=Options!B4,Algorithm!F2,Algorithm!J2)))</f>
        <v>0</v>
      </c>
      <c r="Q7">
        <f>IF(Response!C4=Options!B2,Algorithm!F2,IF(Response!C4=Options!B3,Algorithm!F2,IF(Response!C4=Options!B4,Algorithm!F2,Algorithm!J2)))</f>
        <v>0</v>
      </c>
      <c r="R7">
        <f>IF(Response!C4=Options!B2,Algorithm!F2,IF(Response!C4=Options!B3,Algorithm!F2,IF(Response!C4=Options!B4,Algorithm!F2,Algorithm!J2)))</f>
        <v>0</v>
      </c>
      <c r="S7">
        <f>IF(Response!C4=Options!B2,Algorithm!F2,IF(Response!C4=Options!B3,Algorithm!F2,IF(Response!C4=Options!B4,Algorithm!F2,Algorithm!J2)))</f>
        <v>0</v>
      </c>
      <c r="T7">
        <f>IF(Response!C4=Options!B3,Algorithm!F2,IF(Response!C4=Options!B2,Algorithm!H2,Algorithm!J2))</f>
        <v>0</v>
      </c>
      <c r="U7">
        <f>IF(Response!C4=Options!B3,Algorithm!F2,IF(Response!C4=Options!B2,Algorithm!H2,Algorithm!J2))</f>
        <v>0</v>
      </c>
      <c r="V7">
        <f>IF(Response!C4=Options!B2,Algorithm!F2,IF(Response!C4=Options!B3,Algorithm!H2,Algorithm!J2))</f>
        <v>0</v>
      </c>
      <c r="W7">
        <f>IF(Response!C4=Options!B2,Algorithm!F2,IF(Response!C4=Options!B3,Algorithm!F2,IF(Response!C4=Options!B4,Algorithm!F2,Algorithm!J2)))</f>
        <v>0</v>
      </c>
      <c r="X7">
        <f>IF(Response!C4=Options!B2,Algorithm!F2,IF(Response!C4=Options!B3,Algorithm!F2,IF(Response!C4=Options!B4,Algorithm!F2,Algorithm!J2)))</f>
        <v>0</v>
      </c>
    </row>
    <row r="8" spans="1:24" x14ac:dyDescent="0.3">
      <c r="A8" s="5" t="str">
        <f>Response!A5</f>
        <v>L010200D</v>
      </c>
      <c r="C8" t="s">
        <v>116</v>
      </c>
      <c r="D8" t="str">
        <f>C8</f>
        <v>QLI</v>
      </c>
      <c r="E8" t="str">
        <f t="shared" ref="E8:N10" si="1">D8</f>
        <v>QLI</v>
      </c>
      <c r="F8" t="str">
        <f t="shared" si="1"/>
        <v>QLI</v>
      </c>
      <c r="G8" t="str">
        <f t="shared" si="1"/>
        <v>QLI</v>
      </c>
      <c r="H8" t="str">
        <f t="shared" si="1"/>
        <v>QLI</v>
      </c>
      <c r="I8" t="str">
        <f t="shared" si="1"/>
        <v>QLI</v>
      </c>
      <c r="J8" t="str">
        <f t="shared" si="1"/>
        <v>QLI</v>
      </c>
      <c r="K8" t="str">
        <f t="shared" si="1"/>
        <v>QLI</v>
      </c>
      <c r="L8" t="str">
        <f t="shared" si="1"/>
        <v>QLI</v>
      </c>
      <c r="M8" t="str">
        <f t="shared" si="1"/>
        <v>QLI</v>
      </c>
      <c r="N8" s="12" t="str">
        <f t="shared" si="1"/>
        <v>QLI</v>
      </c>
      <c r="O8" t="str">
        <f t="shared" ref="O8:O12" si="2">N8</f>
        <v>QLI</v>
      </c>
      <c r="P8" t="str">
        <f t="shared" ref="P8:P12" si="3">O8</f>
        <v>QLI</v>
      </c>
      <c r="Q8" t="str">
        <f t="shared" ref="Q8:Q12" si="4">P8</f>
        <v>QLI</v>
      </c>
      <c r="R8" t="str">
        <f t="shared" ref="R8:R12" si="5">Q8</f>
        <v>QLI</v>
      </c>
      <c r="S8" t="str">
        <f t="shared" ref="S8:S12" si="6">R8</f>
        <v>QLI</v>
      </c>
      <c r="T8" t="str">
        <f t="shared" ref="T8:T12" si="7">S8</f>
        <v>QLI</v>
      </c>
      <c r="U8" t="str">
        <f t="shared" ref="U8:U12" si="8">T8</f>
        <v>QLI</v>
      </c>
      <c r="V8" t="str">
        <f t="shared" ref="V8:V12" si="9">U8</f>
        <v>QLI</v>
      </c>
      <c r="W8" t="str">
        <f t="shared" ref="W8:W12" si="10">V8</f>
        <v>QLI</v>
      </c>
      <c r="X8" t="str">
        <f t="shared" ref="X8:X12" si="11">W8</f>
        <v>QLI</v>
      </c>
    </row>
    <row r="9" spans="1:24" x14ac:dyDescent="0.3">
      <c r="A9" s="5" t="str">
        <f>Response!A6</f>
        <v>L010200E</v>
      </c>
      <c r="C9" t="s">
        <v>116</v>
      </c>
      <c r="D9" t="str">
        <f>C9</f>
        <v>QLI</v>
      </c>
      <c r="E9" t="str">
        <f t="shared" si="1"/>
        <v>QLI</v>
      </c>
      <c r="F9" t="str">
        <f t="shared" si="1"/>
        <v>QLI</v>
      </c>
      <c r="G9" t="str">
        <f t="shared" si="1"/>
        <v>QLI</v>
      </c>
      <c r="H9" t="str">
        <f t="shared" si="1"/>
        <v>QLI</v>
      </c>
      <c r="I9" t="str">
        <f t="shared" si="1"/>
        <v>QLI</v>
      </c>
      <c r="J9" t="str">
        <f t="shared" si="1"/>
        <v>QLI</v>
      </c>
      <c r="K9" t="str">
        <f t="shared" si="1"/>
        <v>QLI</v>
      </c>
      <c r="L9" t="str">
        <f t="shared" si="1"/>
        <v>QLI</v>
      </c>
      <c r="M9" t="str">
        <f t="shared" si="1"/>
        <v>QLI</v>
      </c>
      <c r="N9" s="12" t="str">
        <f t="shared" si="1"/>
        <v>QLI</v>
      </c>
      <c r="O9" t="str">
        <f t="shared" si="2"/>
        <v>QLI</v>
      </c>
      <c r="P9" t="str">
        <f t="shared" si="3"/>
        <v>QLI</v>
      </c>
      <c r="Q9" t="str">
        <f t="shared" si="4"/>
        <v>QLI</v>
      </c>
      <c r="R9" t="str">
        <f t="shared" si="5"/>
        <v>QLI</v>
      </c>
      <c r="S9" t="str">
        <f t="shared" si="6"/>
        <v>QLI</v>
      </c>
      <c r="T9" t="str">
        <f t="shared" si="7"/>
        <v>QLI</v>
      </c>
      <c r="U9" t="str">
        <f t="shared" si="8"/>
        <v>QLI</v>
      </c>
      <c r="V9" t="str">
        <f t="shared" si="9"/>
        <v>QLI</v>
      </c>
      <c r="W9" t="str">
        <f t="shared" si="10"/>
        <v>QLI</v>
      </c>
      <c r="X9" t="str">
        <f t="shared" si="11"/>
        <v>QLI</v>
      </c>
    </row>
    <row r="10" spans="1:24" x14ac:dyDescent="0.3">
      <c r="A10" s="5" t="str">
        <f>Response!A7</f>
        <v>L010200F</v>
      </c>
      <c r="C10" t="s">
        <v>265</v>
      </c>
      <c r="D10" t="str">
        <f>C10</f>
        <v>NA</v>
      </c>
      <c r="E10" t="str">
        <f t="shared" si="1"/>
        <v>NA</v>
      </c>
      <c r="F10" t="str">
        <f t="shared" si="1"/>
        <v>NA</v>
      </c>
      <c r="G10" t="str">
        <f t="shared" si="1"/>
        <v>NA</v>
      </c>
      <c r="H10" t="str">
        <f t="shared" si="1"/>
        <v>NA</v>
      </c>
      <c r="I10" t="str">
        <f t="shared" si="1"/>
        <v>NA</v>
      </c>
      <c r="J10" t="str">
        <f t="shared" si="1"/>
        <v>NA</v>
      </c>
      <c r="K10" t="str">
        <f t="shared" si="1"/>
        <v>NA</v>
      </c>
      <c r="L10" t="str">
        <f t="shared" si="1"/>
        <v>NA</v>
      </c>
      <c r="M10" t="str">
        <f t="shared" si="1"/>
        <v>NA</v>
      </c>
      <c r="N10" s="12" t="str">
        <f t="shared" si="1"/>
        <v>NA</v>
      </c>
      <c r="O10" t="str">
        <f t="shared" si="2"/>
        <v>NA</v>
      </c>
      <c r="P10" t="str">
        <f t="shared" si="3"/>
        <v>NA</v>
      </c>
      <c r="Q10" t="str">
        <f t="shared" si="4"/>
        <v>NA</v>
      </c>
      <c r="R10" t="str">
        <f t="shared" si="5"/>
        <v>NA</v>
      </c>
      <c r="S10" t="str">
        <f t="shared" si="6"/>
        <v>NA</v>
      </c>
      <c r="T10" t="str">
        <f t="shared" si="7"/>
        <v>NA</v>
      </c>
      <c r="U10" t="str">
        <f t="shared" si="8"/>
        <v>NA</v>
      </c>
      <c r="V10" t="str">
        <f t="shared" si="9"/>
        <v>NA</v>
      </c>
      <c r="W10" t="str">
        <f t="shared" si="10"/>
        <v>NA</v>
      </c>
      <c r="X10" t="str">
        <f t="shared" si="11"/>
        <v>NA</v>
      </c>
    </row>
    <row r="11" spans="1:24" x14ac:dyDescent="0.3">
      <c r="A11" s="5" t="str">
        <f>Response!A8</f>
        <v>L010300</v>
      </c>
      <c r="C11" t="s">
        <v>116</v>
      </c>
      <c r="D11" t="str">
        <f t="shared" ref="D11:N11" si="12">C11</f>
        <v>QLI</v>
      </c>
      <c r="E11" t="str">
        <f t="shared" si="12"/>
        <v>QLI</v>
      </c>
      <c r="F11" t="str">
        <f t="shared" si="12"/>
        <v>QLI</v>
      </c>
      <c r="G11" t="str">
        <f t="shared" si="12"/>
        <v>QLI</v>
      </c>
      <c r="H11" t="str">
        <f t="shared" si="12"/>
        <v>QLI</v>
      </c>
      <c r="I11" t="str">
        <f t="shared" si="12"/>
        <v>QLI</v>
      </c>
      <c r="J11" t="str">
        <f t="shared" si="12"/>
        <v>QLI</v>
      </c>
      <c r="K11" t="str">
        <f t="shared" si="12"/>
        <v>QLI</v>
      </c>
      <c r="L11" t="str">
        <f t="shared" si="12"/>
        <v>QLI</v>
      </c>
      <c r="M11" t="str">
        <f t="shared" si="12"/>
        <v>QLI</v>
      </c>
      <c r="N11" s="12" t="str">
        <f t="shared" si="12"/>
        <v>QLI</v>
      </c>
      <c r="O11" t="str">
        <f t="shared" si="2"/>
        <v>QLI</v>
      </c>
      <c r="P11" t="str">
        <f t="shared" si="3"/>
        <v>QLI</v>
      </c>
      <c r="Q11" t="str">
        <f t="shared" si="4"/>
        <v>QLI</v>
      </c>
      <c r="R11" t="str">
        <f t="shared" si="5"/>
        <v>QLI</v>
      </c>
      <c r="S11" t="str">
        <f t="shared" si="6"/>
        <v>QLI</v>
      </c>
      <c r="T11" t="str">
        <f t="shared" si="7"/>
        <v>QLI</v>
      </c>
      <c r="U11" t="str">
        <f t="shared" si="8"/>
        <v>QLI</v>
      </c>
      <c r="V11" t="str">
        <f t="shared" si="9"/>
        <v>QLI</v>
      </c>
      <c r="W11" t="str">
        <f t="shared" si="10"/>
        <v>QLI</v>
      </c>
      <c r="X11" t="str">
        <f t="shared" si="11"/>
        <v>QLI</v>
      </c>
    </row>
    <row r="12" spans="1:24" x14ac:dyDescent="0.3">
      <c r="A12" s="5" t="str">
        <f>Response!A9</f>
        <v>L010400</v>
      </c>
      <c r="C12" t="s">
        <v>116</v>
      </c>
      <c r="D12" t="str">
        <f t="shared" ref="D12:N12" si="13">C12</f>
        <v>QLI</v>
      </c>
      <c r="E12" t="str">
        <f t="shared" si="13"/>
        <v>QLI</v>
      </c>
      <c r="F12" t="str">
        <f t="shared" si="13"/>
        <v>QLI</v>
      </c>
      <c r="G12" t="str">
        <f t="shared" si="13"/>
        <v>QLI</v>
      </c>
      <c r="H12" t="str">
        <f t="shared" si="13"/>
        <v>QLI</v>
      </c>
      <c r="I12" t="str">
        <f t="shared" si="13"/>
        <v>QLI</v>
      </c>
      <c r="J12" t="str">
        <f t="shared" si="13"/>
        <v>QLI</v>
      </c>
      <c r="K12" t="str">
        <f t="shared" si="13"/>
        <v>QLI</v>
      </c>
      <c r="L12" t="str">
        <f t="shared" si="13"/>
        <v>QLI</v>
      </c>
      <c r="M12" t="str">
        <f t="shared" si="13"/>
        <v>QLI</v>
      </c>
      <c r="N12" s="12" t="str">
        <f t="shared" si="13"/>
        <v>QLI</v>
      </c>
      <c r="O12" t="str">
        <f t="shared" si="2"/>
        <v>QLI</v>
      </c>
      <c r="P12" t="str">
        <f t="shared" si="3"/>
        <v>QLI</v>
      </c>
      <c r="Q12" t="str">
        <f t="shared" si="4"/>
        <v>QLI</v>
      </c>
      <c r="R12" t="str">
        <f t="shared" si="5"/>
        <v>QLI</v>
      </c>
      <c r="S12" t="str">
        <f t="shared" si="6"/>
        <v>QLI</v>
      </c>
      <c r="T12" t="str">
        <f t="shared" si="7"/>
        <v>QLI</v>
      </c>
      <c r="U12" t="str">
        <f t="shared" si="8"/>
        <v>QLI</v>
      </c>
      <c r="V12" t="str">
        <f t="shared" si="9"/>
        <v>QLI</v>
      </c>
      <c r="W12" t="str">
        <f t="shared" si="10"/>
        <v>QLI</v>
      </c>
      <c r="X12" t="str">
        <f t="shared" si="11"/>
        <v>QLI</v>
      </c>
    </row>
    <row r="13" spans="1:24" x14ac:dyDescent="0.3">
      <c r="A13" s="5" t="str">
        <f>Response!A10</f>
        <v>L010501</v>
      </c>
      <c r="C13">
        <f>IF(Response!C10=Options!C7,Algorithm!F2,IF(Response!C10=Options!C9,Algorithm!H2,IF(Response!C10=Options!C8,Algorithm!H2,Algorithm!J2)))</f>
        <v>2</v>
      </c>
      <c r="D13">
        <f>IF(Response!C10=Options!C7,Algorithm!H2,IF(Response!C10=Options!C8,Algorithm!H2,IF(Response!C10=Options!C9,Algorithm!H2,IF(Response!C10=Options!C10,Algorithm!H2,Algorithm!J2))))</f>
        <v>1</v>
      </c>
      <c r="E13">
        <f>IF(Response!C10=Options!C7,Algorithm!D2,IF(Response!C10=Options!C2,Algorithm!D2,Algorithm!J2))</f>
        <v>5</v>
      </c>
      <c r="F13">
        <f>IF(Response!C10=Options!C7,Algorithm!F2,IF(Response!C10=Options!C8,Algorithm!F2,IF(Response!C10=Options!C9,Algorithm!F2,Algorithm!J2)))</f>
        <v>2</v>
      </c>
      <c r="G13">
        <f>IF(Response!C10=Options!C7,Algorithm!F2,IF(Response!C10=Options!C8,Algorithm!H2,IF(Response!C10=Options!C9,Algorithm!H2,IF(Response!C10=Options!C10,Algorithm!H2,Algorithm!J2))))</f>
        <v>2</v>
      </c>
      <c r="H13">
        <f>IF(Response!C10=Options!C7,Algorithm!F2,IF(Response!C10=Options!C8,Algorithm!H2,IF(Response!C10=Options!C9,Algorithm!H2,IF(Response!C10=Options!C10,Algorithm!H2,Algorithm!J2))))</f>
        <v>2</v>
      </c>
      <c r="I13">
        <f>IF(Response!C10=Options!C8,Algorithm!F2,IF(Response!C10=Options!C9,Algorithm!F2,IF(Response!C10=Options!C10,Algorithm!F2,IF(Response!C10=Options!C7,Algorithm!H2,Algorithm!J2))))</f>
        <v>1</v>
      </c>
      <c r="J13">
        <f>IF(Response!C10=Options!C7,Algorithm!F2,IF(Response!C10=Options!C8,Algorithm!H2,IF(Response!C10=Options!C9,Algorithm!H2,IF(Response!C10=Options!C10,Algorithm!H2,Algorithm!J2))))</f>
        <v>2</v>
      </c>
      <c r="K13">
        <f>IF(Response!C10=Options!C7,Algorithm!H2,IF(Response!C10=Options!C8,Algorithm!H2,IF(Response!C10=Options!C9,Algorithm!H2,IF(Response!C10=Options!C10,Algorithm!H2,Algorithm!J2))))</f>
        <v>1</v>
      </c>
      <c r="L13">
        <f>IF(Response!C10=Options!C7,Algorithm!F2,IF(Response!C10=Options!C8,Algorithm!F2,IF(Response!C10=Options!C9,Algorithm!F2,Algorithm!J2)))</f>
        <v>2</v>
      </c>
      <c r="M13">
        <f>IF(Response!C10=Options!C7,Algorithm!F2,IF(Response!C10=Options!C8,Algorithm!H2,IF(Response!C10=Options!C9,Algorithm!H2,IF(Response!C10=Options!C10,Algorithm!H2,Algorithm!J2))))</f>
        <v>2</v>
      </c>
      <c r="O13">
        <f>IF(Response!C10=Options!C7,Algorithm!F2,IF(Response!C10=Options!C8,Algorithm!H2,IF(Response!C10=Options!C9,Algorithm!H2,IF(Response!C10=Options!C10,Algorithm!H2,Algorithm!J2))))</f>
        <v>2</v>
      </c>
      <c r="P13">
        <f>IF(Response!C10=Options!C7,Algorithm!F2,IF(Response!C10=Options!C8,Algorithm!H2,IF(Response!C10=Options!C9,Algorithm!H2,IF(Response!C10=Options!C10,Algorithm!H2,Algorithm!J2))))</f>
        <v>2</v>
      </c>
      <c r="Q13">
        <f>IF(Response!C10=Options!C7,Algorithm!F2,IF(Response!C10=Options!C8,Algorithm!H2,IF(Response!C10=Options!C9,Algorithm!H2,IF(Response!C10=Options!C10,Algorithm!H2,Algorithm!J2))))</f>
        <v>2</v>
      </c>
      <c r="R13">
        <f>IF(Response!C10=Options!C7,Algorithm!F2,IF(Response!C10=Options!C8,Algorithm!H2,IF(Response!C10=Options!C9,Algorithm!H2,IF(Response!C10=Options!C10,Algorithm!H2,Algorithm!J2))))</f>
        <v>2</v>
      </c>
      <c r="T13">
        <f>IF(Response!C10=Options!C7,Algorithm!F2,Algorithm!J2)</f>
        <v>2</v>
      </c>
      <c r="U13">
        <f>IF(Response!C10=Options!C7,Algorithm!F2,Algorithm!J2)</f>
        <v>2</v>
      </c>
      <c r="V13">
        <f>IF(Response!C10=Options!C7,Algorithm!F2,Algorithm!J2)</f>
        <v>2</v>
      </c>
      <c r="W13">
        <f>IF(Response!C10=Options!C8,Algorithm!F2,IF(Response!C10=Options!C9,Algorithm!F2,IF(Response!C10=Options!C10,Algorithm!F2,IF(Response!C10=Options!C7,Algorithm!H2,Algorithm!J2))))</f>
        <v>1</v>
      </c>
      <c r="X13">
        <f>IF(Response!C10=Options!C7,Algorithm!H2,IF(Response!C10=Options!C8,Algorithm!H2,IF(Response!C10=Options!C9,Algorithm!H2,IF(Response!C10=Options!C10,Algorithm!H2,Algorithm!J2))))</f>
        <v>1</v>
      </c>
    </row>
    <row r="14" spans="1:24" x14ac:dyDescent="0.3">
      <c r="A14" s="5" t="str">
        <f>Response!A11</f>
        <v>L010502</v>
      </c>
      <c r="B14" t="s">
        <v>266</v>
      </c>
      <c r="C14">
        <f>IF(Response!C11=Options!D7,Algorithm!F2,IF(Response!C11=Options!D9,Algorithm!H2,IF(Response!C11=Options!D8,Algorithm!H2,Algorithm!J2)))</f>
        <v>0</v>
      </c>
      <c r="D14">
        <f>IF(Response!C11=Options!D7,Algorithm!H2,IF(Response!C11=Options!D8,Algorithm!H2,IF(Response!C11=Options!D9,Algorithm!H2,IF(Response!C11=Options!D10,Algorithm!H2,Algorithm!J2))))</f>
        <v>1</v>
      </c>
      <c r="E14">
        <f>IF(Response!C11=Options!C7,Algorithm!D2,IF(Response!C11=Options!C2,Algorithm!D2,Algorithm!J2))</f>
        <v>0</v>
      </c>
      <c r="F14">
        <f>IF(Response!C11=Options!D7,Algorithm!F2,IF(Response!C11=Options!D8,Algorithm!F2,IF(Response!C11=Options!D9,Algorithm!F2,Algorithm!J2)))</f>
        <v>0</v>
      </c>
      <c r="G14">
        <f>IF(Response!C11=Options!D7,Algorithm!F2,IF(Response!C11=Options!D8,Algorithm!H2,IF(Response!C11=Options!D9,Algorithm!H2,IF(Response!C11=Options!D10,Algorithm!H2,Algorithm!J2))))</f>
        <v>1</v>
      </c>
      <c r="H14">
        <f>IF(Response!C11=Options!D7,Algorithm!F2,IF(Response!C11=Options!D8,Algorithm!H2,IF(Response!C11=Options!D9,Algorithm!H2,IF(Response!C11=Options!D10,Algorithm!H2,Algorithm!J2))))</f>
        <v>1</v>
      </c>
      <c r="I14">
        <f>IF(Response!C11=Options!D8,Algorithm!F2,IF(Response!C11=Options!D9,Algorithm!F2,IF(Response!C11=Options!D10,Algorithm!F2,IF(Response!C11=Options!D7,Algorithm!H2,Algorithm!J2))))</f>
        <v>2</v>
      </c>
      <c r="J14">
        <f>IF(Response!C11=Options!D7,Algorithm!F2,IF(Response!C11=Options!D8,Algorithm!H2,IF(Response!C11=Options!D9,Algorithm!H2,IF(Response!C11=Options!D10,Algorithm!H2,Algorithm!J2))))</f>
        <v>1</v>
      </c>
      <c r="K14">
        <f>IF(Response!C11=Options!D7,Algorithm!H2,IF(Response!C11=Options!D8,Algorithm!H2,IF(Response!C11=Options!D9,Algorithm!H2,IF(Response!C11=Options!D10,Algorithm!H2,Algorithm!J2))))</f>
        <v>1</v>
      </c>
      <c r="L14">
        <f>IF(Response!C11=Options!D8,Algorithm!F2,IF(Response!C11=Options!D9,Algorithm!F2,Algorithm!J2))</f>
        <v>0</v>
      </c>
      <c r="M14">
        <f>IF(Response!C11=Options!D7,Algorithm!F2,IF(Response!C11=Options!D8,Algorithm!H2,IF(Response!C11=Options!D9,Algorithm!H2,IF(Response!C11=Options!D10,Algorithm!H2,Algorithm!J2))))</f>
        <v>1</v>
      </c>
      <c r="O14">
        <f>IF(Response!C11=Options!D7,Algorithm!F2,IF(Response!C11=Options!D8,Algorithm!H2,IF(Response!C11=Options!D9,Algorithm!H2,IF(Response!C11=Options!D10,Algorithm!H2,Algorithm!J2))))</f>
        <v>1</v>
      </c>
      <c r="P14">
        <f>IF(Response!C11=Options!D7,Algorithm!F2,IF(Response!C11=Options!D8,Algorithm!H2,IF(Response!C11=Options!D9,Algorithm!H2,IF(Response!C11=Options!D10,Algorithm!H2,Algorithm!J2))))</f>
        <v>1</v>
      </c>
      <c r="Q14">
        <f>IF(Response!C11=Options!D7,Algorithm!F2,IF(Response!C11=Options!D8,Algorithm!H2,IF(Response!C11=Options!D9,Algorithm!H2,IF(Response!C11=Options!D10,Algorithm!H2,Algorithm!J2))))</f>
        <v>1</v>
      </c>
      <c r="R14">
        <f>IF(Response!C11=Options!D7,Algorithm!F2,IF(Response!C11=Options!D8,Algorithm!H2,IF(Response!C11=Options!D9,Algorithm!H2,IF(Response!C11=Options!D10,Algorithm!H2,Algorithm!J2))))</f>
        <v>1</v>
      </c>
      <c r="T14">
        <f>IF(Response!C11=Options!D7,Algorithm!F2,Algorithm!J2)</f>
        <v>0</v>
      </c>
      <c r="U14">
        <f>IF(Response!C11=Options!D7,Algorithm!F2,IF(Response!C11=Options!D8,Algorithm!H2,IF(Response!C11=Options!D10,Algorithm!H2,Algorithm!J2)))</f>
        <v>1</v>
      </c>
      <c r="V14">
        <f>IF(Response!C11=Options!D7,Algorithm!F2,Algorithm!J2)</f>
        <v>0</v>
      </c>
      <c r="W14">
        <f>IF(Response!C11=Options!C8,Algorithm!F2,IF(Response!C11=Options!C9,Algorithm!F2,IF(Response!C11=Options!C10,Algorithm!F2,IF(Response!C11=Options!C7,Algorithm!H2,Algorithm!J2))))</f>
        <v>2</v>
      </c>
      <c r="X14">
        <f>IF(Response!C11=Options!D7,Algorithm!H2,IF(Response!C11=Options!D8,Algorithm!H2,IF(Response!C11=Options!D9,Algorithm!H2,IF(Response!C11=Options!D10,Algorithm!H2,Algorithm!J2))))</f>
        <v>1</v>
      </c>
    </row>
    <row r="15" spans="1:24" x14ac:dyDescent="0.3">
      <c r="A15" s="5" t="str">
        <f>A14</f>
        <v>L010502</v>
      </c>
      <c r="B15" t="s">
        <v>267</v>
      </c>
      <c r="C15">
        <f>IF(Response!D11=Options!D7,Algorithm!F2,IF(Response!D11=Options!D9,Algorithm!H2,IF(Response!D11=Options!D8,Algorithm!H2,Algorithm!J2)))</f>
        <v>0</v>
      </c>
      <c r="D15">
        <f>IF(Response!D11=Options!D7,Algorithm!H2,IF(Response!D11=Options!D8,Algorithm!H2,IF(Response!D11=Options!D9,Algorithm!H2,IF(Response!D11=Options!D10,Algorithm!H2,Algorithm!J2))))</f>
        <v>0</v>
      </c>
      <c r="E15">
        <f>IF(Response!D11=Options!C7,Algorithm!D2,IF(Response!D11=Options!C2,Algorithm!D2,Algorithm!J2))</f>
        <v>0</v>
      </c>
      <c r="F15">
        <f>IF(Response!D11=Options!D7,Algorithm!F2,IF(Response!D11=Options!D8,Algorithm!F2,IF(Response!D11=Options!D9,Algorithm!F2,Algorithm!J2)))</f>
        <v>0</v>
      </c>
      <c r="G15">
        <f>IF(Response!D11=Options!D7,Algorithm!F2,IF(Response!D11=Options!D8,Algorithm!H2,IF(Response!D11=Options!D9,Algorithm!H2,IF(Response!D11=Options!D10,Algorithm!H2,Algorithm!J2))))</f>
        <v>0</v>
      </c>
      <c r="H15">
        <f>IF(Response!D11=Options!D7,Algorithm!F2,IF(Response!D11=Options!D8,Algorithm!H2,IF(Response!D11=Options!D9,Algorithm!H2,IF(Response!D11=Options!D10,Algorithm!H2,Algorithm!J2))))</f>
        <v>0</v>
      </c>
      <c r="I15">
        <f>IF(Response!D11=Options!D8,Algorithm!F2,IF(Response!D11=Options!D9,Algorithm!F2,IF(Response!D11=Options!D10,Algorithm!F2,IF(Response!D11=Options!D7,Algorithm!H2,Algorithm!J2))))</f>
        <v>0</v>
      </c>
      <c r="J15">
        <f>IF(Response!D11=Options!D7,Algorithm!F2,IF(Response!D11=Options!D8,Algorithm!H2,IF(Response!D11=Options!D9,Algorithm!H2,IF(Response!D11=Options!D10,Algorithm!H2,Algorithm!J2))))</f>
        <v>0</v>
      </c>
      <c r="K15">
        <f>IF(Response!D11=Options!D7,Algorithm!H2,IF(Response!D11=Options!D8,Algorithm!H2,IF(Response!D11=Options!D9,Algorithm!H2,IF(Response!D11=Options!D10,Algorithm!H2,Algorithm!J2))))</f>
        <v>0</v>
      </c>
      <c r="L15">
        <f>IF(Response!D11=Options!D8,Algorithm!F2,IF(Response!D11=Options!D9,Algorithm!F2,Algorithm!J2))</f>
        <v>0</v>
      </c>
      <c r="M15">
        <f>IF(Response!D11=Options!D7,Algorithm!F2,IF(Response!D11=Options!D8,Algorithm!H2,IF(Response!D11=Options!D9,Algorithm!H2,IF(Response!D11=Options!D10,Algorithm!H2,Algorithm!J2))))</f>
        <v>0</v>
      </c>
      <c r="O15">
        <f>IF(Response!D11=Options!D7,Algorithm!F2,IF(Response!D11=Options!D8,Algorithm!H2,IF(Response!D11=Options!D9,Algorithm!H2,IF(Response!D11=Options!D10,Algorithm!H2,Algorithm!J2))))</f>
        <v>0</v>
      </c>
      <c r="P15">
        <f>IF(Response!D11=Options!D7,Algorithm!F2,IF(Response!D11=Options!D8,Algorithm!H2,IF(Response!D11=Options!D9,Algorithm!H2,IF(Response!D11=Options!D10,Algorithm!H2,Algorithm!J2))))</f>
        <v>0</v>
      </c>
      <c r="Q15">
        <f>IF(Response!D11=Options!D7,Algorithm!F2,IF(Response!D11=Options!D8,Algorithm!H2,IF(Response!D11=Options!D9,Algorithm!H2,IF(Response!D11=Options!D10,Algorithm!H2,Algorithm!J2))))</f>
        <v>0</v>
      </c>
      <c r="R15">
        <f>IF(Response!D11=Options!D7,Algorithm!F2,IF(Response!D11=Options!D8,Algorithm!H2,IF(Response!D11=Options!D9,Algorithm!H2,IF(Response!D11=Options!D10,Algorithm!H2,Algorithm!J2))))</f>
        <v>0</v>
      </c>
      <c r="T15">
        <f>IF(Response!D11=Options!D7,Algorithm!F2,Algorithm!J2)</f>
        <v>0</v>
      </c>
      <c r="U15">
        <f>IF(Response!D11=Options!D7,Algorithm!F2,IF(Response!D11=Options!D8,Algorithm!H2,IF(Response!D11=Options!D10,Algorithm!H2,Algorithm!J2)))</f>
        <v>0</v>
      </c>
      <c r="V15">
        <f>IF(Response!D11=Options!D7,Algorithm!F2,Algorithm!J2)</f>
        <v>0</v>
      </c>
      <c r="W15">
        <f>IF(Response!D11=Options!C8,Algorithm!F2,IF(Response!D11=Options!C9,Algorithm!F2,IF(Response!D11=Options!C10,Algorithm!F2,IF(Response!D11=Options!C7,Algorithm!H2,Algorithm!J2))))</f>
        <v>0</v>
      </c>
      <c r="X15">
        <f>IF(Response!D11=Options!D7,Algorithm!H2,IF(Response!D11=Options!D8,Algorithm!H2,IF(Response!D11=Options!D9,Algorithm!H2,IF(Response!D11=Options!D10,Algorithm!H2,Algorithm!J2))))</f>
        <v>0</v>
      </c>
    </row>
    <row r="16" spans="1:24" x14ac:dyDescent="0.3">
      <c r="A16" s="5" t="str">
        <f>A15</f>
        <v>L010502</v>
      </c>
      <c r="B16" t="s">
        <v>268</v>
      </c>
      <c r="C16">
        <f>IF(Response!E11=Options!D7,Algorithm!F2,IF(Response!E11=Options!D9,Algorithm!H2,IF(Response!E11=Options!D8,Algorithm!H2,Algorithm!J2)))</f>
        <v>0</v>
      </c>
      <c r="D16">
        <f>IF(Response!E11=Options!D7,Algorithm!H2,IF(Response!E11=Options!D8,Algorithm!H2,IF(Response!E11=Options!D9,Algorithm!H2,IF(Response!E11=Options!D10,Algorithm!H2,Algorithm!J2))))</f>
        <v>0</v>
      </c>
      <c r="E16">
        <f>IF(Response!E11=Options!C7,Algorithm!D2,IF(Response!E11=Options!C2,Algorithm!D2,Algorithm!J2))</f>
        <v>0</v>
      </c>
      <c r="F16">
        <f>IF(Response!E11=Options!D7,Algorithm!F2,IF(Response!E11=Options!D8,Algorithm!F2,IF(Response!E11=Options!D9,Algorithm!F2,Algorithm!J2)))</f>
        <v>0</v>
      </c>
      <c r="G16">
        <f>IF(Response!E11=Options!D7,Algorithm!F2,IF(Response!E11=Options!D8,Algorithm!H2,IF(Response!E11=Options!D9,Algorithm!H2,IF(Response!E11=Options!D10,Algorithm!H2,Algorithm!J2))))</f>
        <v>0</v>
      </c>
      <c r="H16">
        <f>IF(Response!E11=Options!D7,Algorithm!F2,IF(Response!E11=Options!D8,Algorithm!H2,IF(Response!E11=Options!D9,Algorithm!H2,IF(Response!E11=Options!D10,Algorithm!H2,Algorithm!J2))))</f>
        <v>0</v>
      </c>
      <c r="I16">
        <f>IF(Response!E11=Options!D8,Algorithm!F2,IF(Response!E11=Options!D9,Algorithm!F2,IF(Response!E11=Options!D10,Algorithm!F2,IF(Response!E11=Options!D7,Algorithm!H2,Algorithm!J2))))</f>
        <v>0</v>
      </c>
      <c r="J16">
        <f>IF(Response!E11=Options!D7,Algorithm!F2,IF(Response!E11=Options!D8,Algorithm!H2,IF(Response!E11=Options!D9,Algorithm!H2,IF(Response!E11=Options!D10,Algorithm!H2,Algorithm!J2))))</f>
        <v>0</v>
      </c>
      <c r="K16">
        <f>IF(Response!E11=Options!D7,Algorithm!H2,IF(Response!E11=Options!D8,Algorithm!H2,IF(Response!E11=Options!D9,Algorithm!H2,IF(Response!E11=Options!D10,Algorithm!H2,Algorithm!J2))))</f>
        <v>0</v>
      </c>
      <c r="L16">
        <f>IF(Response!E11=Options!D8,Algorithm!F2,IF(Response!E11=Options!D9,Algorithm!F2,Algorithm!J2))</f>
        <v>0</v>
      </c>
      <c r="M16">
        <f>IF(Response!E11=Options!D7,Algorithm!F2,IF(Response!E11=Options!D8,Algorithm!H2,IF(Response!E11=Options!D9,Algorithm!H2,IF(Response!E11=Options!D10,Algorithm!H2,Algorithm!J2))))</f>
        <v>0</v>
      </c>
      <c r="O16">
        <f>IF(Response!E11=Options!D7,Algorithm!F2,IF(Response!E11=Options!D8,Algorithm!H2,IF(Response!E11=Options!D9,Algorithm!H2,IF(Response!E11=Options!D10,Algorithm!H2,Algorithm!J2))))</f>
        <v>0</v>
      </c>
      <c r="P16">
        <f>IF(Response!E11=Options!D7,Algorithm!F2,IF(Response!E11=Options!D8,Algorithm!H2,IF(Response!E11=Options!D9,Algorithm!H2,IF(Response!E11=Options!D10,Algorithm!H2,Algorithm!J2))))</f>
        <v>0</v>
      </c>
      <c r="Q16">
        <f>IF(Response!E11=Options!D7,Algorithm!F2,IF(Response!E11=Options!D8,Algorithm!H2,IF(Response!E11=Options!D9,Algorithm!H2,IF(Response!E11=Options!D10,Algorithm!H2,Algorithm!J2))))</f>
        <v>0</v>
      </c>
      <c r="R16">
        <f>IF(Response!E11=Options!D7,Algorithm!F2,IF(Response!E11=Options!D8,Algorithm!H2,IF(Response!E11=Options!D9,Algorithm!H2,IF(Response!E11=Options!D10,Algorithm!H2,Algorithm!J2))))</f>
        <v>0</v>
      </c>
      <c r="T16">
        <f>IF(Response!E11=Options!D7,Algorithm!F2,Algorithm!J2)</f>
        <v>0</v>
      </c>
      <c r="U16">
        <f>IF(Response!E11=Options!D7,Algorithm!F2,IF(Response!E11=Options!D8,Algorithm!H2,IF(Response!E11=Options!D10,Algorithm!H2,Algorithm!J2)))</f>
        <v>0</v>
      </c>
      <c r="V16">
        <f>IF(Response!E11=Options!D7,Algorithm!F2,Algorithm!J2)</f>
        <v>0</v>
      </c>
      <c r="W16">
        <f>IF(Response!E11=Options!C8,Algorithm!F2,IF(Response!E11=Options!C9,Algorithm!F2,IF(Response!E11=Options!C10,Algorithm!F2,IF(Response!E11=Options!C7,Algorithm!H2,Algorithm!J2))))</f>
        <v>0</v>
      </c>
      <c r="X16">
        <f>IF(Response!E11=Options!D7,Algorithm!H2,IF(Response!E11=Options!D8,Algorithm!H2,IF(Response!E11=Options!D9,Algorithm!H2,IF(Response!E11=Options!D10,Algorithm!H2,Algorithm!J2))))</f>
        <v>0</v>
      </c>
    </row>
    <row r="17" spans="1:24" x14ac:dyDescent="0.3">
      <c r="A17" s="5" t="str">
        <f>Response!A12</f>
        <v>L010600</v>
      </c>
    </row>
    <row r="18" spans="1:24" x14ac:dyDescent="0.3">
      <c r="A18" s="5" t="str">
        <f>Response!A13</f>
        <v>L010700</v>
      </c>
    </row>
    <row r="19" spans="1:24" x14ac:dyDescent="0.3">
      <c r="A19" s="5" t="str">
        <f>Response!A14</f>
        <v>L010800</v>
      </c>
      <c r="C19">
        <f>IF(Response!C14=Options!G2,Algorithm!F2,IF(Response!C14=Options!G3,Algorithm!F2,Algorithm!J2))</f>
        <v>2</v>
      </c>
      <c r="D19">
        <f>IF(Response!C14=Options!G2,Algorithm!F2,IF(Response!C14=Options!G3,Algorithm!F2,Algorithm!J2))</f>
        <v>2</v>
      </c>
      <c r="E19">
        <f>IF(Response!C14=Options!G3,Algorithm!F2,Algorithm!J2)</f>
        <v>0</v>
      </c>
      <c r="F19">
        <f>IF(Response!C14=Options!G3,Algorithm!F2,Algorithm!J2)</f>
        <v>0</v>
      </c>
      <c r="G19">
        <f>IF(Response!C14=Options!G2,Algorithm!F2,IF(Response!C14=Options!G3,Algorithm!F2,Algorithm!J2))</f>
        <v>2</v>
      </c>
      <c r="H19">
        <f>IF(Response!C14=Options!G2,Algorithm!F2,IF(Response!C14=Options!G3,Algorithm!F2,Algorithm!J2))</f>
        <v>2</v>
      </c>
      <c r="I19">
        <f>IF(Response!C14=Options!G2,Algorithm!F2,IF(Response!C14=Options!G3,Algorithm!F2,Algorithm!J2))</f>
        <v>2</v>
      </c>
      <c r="J19">
        <f>IF(Response!C14=Options!G2,Algorithm!F2,IF(Response!C14=Options!G3,Algorithm!F2,Algorithm!J2))</f>
        <v>2</v>
      </c>
      <c r="K19">
        <f>IF(Response!C14=Options!G2,Algorithm!F2,IF(Response!C14=Options!G3,Algorithm!F2,Algorithm!J2))</f>
        <v>2</v>
      </c>
      <c r="L19">
        <f>IF(Response!C14=Options!G3,Algorithm!F2,Algorithm!J2)</f>
        <v>0</v>
      </c>
      <c r="M19">
        <f>IF(Response!C14=Options!G2,Algorithm!F2,IF(Response!C14=Options!G3,Algorithm!F2,Algorithm!J2))</f>
        <v>2</v>
      </c>
      <c r="O19">
        <f>IF(Response!C14=Options!G2,Algorithm!F2,Algorithm!J2)</f>
        <v>2</v>
      </c>
      <c r="P19">
        <f>IF(Response!C14=Options!G2,Algorithm!F2,Algorithm!J2)</f>
        <v>2</v>
      </c>
      <c r="Q19">
        <f>IF(Response!C14=Options!G2,Algorithm!F2,Algorithm!J2)</f>
        <v>2</v>
      </c>
      <c r="R19">
        <f>IF(Response!C14=Options!G2,Algorithm!F2,IF(Response!C14=Options!G3,Algorithm!F2,Algorithm!J2))</f>
        <v>2</v>
      </c>
      <c r="S19">
        <f>IF(Response!C14=Options!G3,Algorithm!F2,Algorithm!J2)</f>
        <v>0</v>
      </c>
      <c r="T19">
        <f>IF(Response!C14=Options!G3,Algorithm!F2,Algorithm!J2)</f>
        <v>0</v>
      </c>
      <c r="U19">
        <f>IF(Response!C14=Options!G3,Algorithm!F2,Algorithm!J2)</f>
        <v>0</v>
      </c>
      <c r="V19">
        <f>IF(Response!C14=Options!G3,Algorithm!F2,Algorithm!J2)</f>
        <v>0</v>
      </c>
      <c r="W19">
        <f>IF(Response!C14=Options!G3,Algorithm!F2,Algorithm!J2)</f>
        <v>0</v>
      </c>
      <c r="X19">
        <f>IF(Response!C14=Options!G2,Algorithm!F2,IF(Response!C14=Options!G3,Algorithm!H2,Algorithm!J2))</f>
        <v>2</v>
      </c>
    </row>
    <row r="20" spans="1:24" x14ac:dyDescent="0.3">
      <c r="A20" s="5" t="str">
        <f>Response!A15</f>
        <v>L010801</v>
      </c>
      <c r="B20" t="s">
        <v>266</v>
      </c>
      <c r="C20">
        <f>IF(Response!C15=Options!H2,Algorithm!F2,Algorithm!J2)</f>
        <v>0</v>
      </c>
      <c r="D20">
        <f>IF(Response!C15=Options!H2,Algorithm!F2,IF(Response!C15=Options!H3,Algorithm!F2,Algorithm!J2))</f>
        <v>0</v>
      </c>
      <c r="E20">
        <f>IF(Response!C15=Options!H3,Algorithm!F2,Algorithm!J2)</f>
        <v>0</v>
      </c>
      <c r="F20">
        <f>IF(Response!C15=Options!H2,Algorithm!F2,Algorithm!J2)</f>
        <v>0</v>
      </c>
      <c r="G20">
        <f>IF(Response!C15=Options!H2,Algorithm!F2,IF(Response!C15=Options!H3,Algorithm!F2,Algorithm!J2))</f>
        <v>0</v>
      </c>
      <c r="H20">
        <f>IF(Response!C15=Options!H2,Algorithm!F2,IF(Response!C15=Options!H3,Algorithm!F2,Algorithm!J2))</f>
        <v>0</v>
      </c>
      <c r="I20">
        <f>IF(Response!C15=Options!H2,Algorithm!F2,IF(Response!C15=Options!H3,Algorithm!F2,Algorithm!J2))</f>
        <v>0</v>
      </c>
      <c r="J20">
        <f>IF(Response!C15=Options!H2,Algorithm!F2,IF(Response!C15=Options!H3,Algorithm!F2,Algorithm!J2))</f>
        <v>0</v>
      </c>
      <c r="K20">
        <f>IF(Response!C15=Options!H2,Algorithm!F2,IF(Response!C15=Options!H3,Algorithm!F2,Algorithm!J2))</f>
        <v>0</v>
      </c>
      <c r="L20">
        <f>IF(Response!C15=Options!H2,Algorithm!F2,IF(Response!C15=Options!H3,Algorithm!F2,Algorithm!J2))</f>
        <v>0</v>
      </c>
      <c r="M20">
        <f>IF(Response!C15=Options!H2,Algorithm!F2,IF(Response!C15=Options!H3,Algorithm!F2,Algorithm!J2))</f>
        <v>0</v>
      </c>
      <c r="O20">
        <f>IF(Response!C15=Options!H4,Algorithm!F2,IF(Response!C15=Options!H2,Algorithm!H2,Algorithm!J2))</f>
        <v>2</v>
      </c>
      <c r="P20">
        <f>IF(Response!C15=Options!H4,Algorithm!F2,IF(Response!C15=Options!H2,Algorithm!H2,Algorithm!J2))</f>
        <v>2</v>
      </c>
      <c r="Q20">
        <f>IF(Response!C15=Options!H4,Algorithm!F2,IF(Response!C15=Options!H2,Algorithm!H2,Algorithm!J2))</f>
        <v>2</v>
      </c>
      <c r="R20">
        <f>IF(Response!C15=Options!H2,Algorithm!F2,IF(Response!C15=Options!H3,Algorithm!F2,Algorithm!J2))</f>
        <v>0</v>
      </c>
      <c r="S20">
        <f>IF(Response!C15=Options!H2,Algorithm!F2,Algorithm!J2)</f>
        <v>0</v>
      </c>
      <c r="T20">
        <f>IF(Response!C15=Options!H2,Algorithm!F2,Algorithm!J2)</f>
        <v>0</v>
      </c>
      <c r="U20">
        <f>IF(Response!C15=Options!H2,Algorithm!F2,IF(Response!C15=Options!H3,Algorithm!F2,IF(Response!C15=Options!H4,Algorithm!H2,Algorithm!J2)))</f>
        <v>1</v>
      </c>
      <c r="V20">
        <f>IF(Response!C15=Options!H2,Algorithm!F2,IF(Response!C15=Options!H3,Algorithm!F2,Algorithm!J2))</f>
        <v>0</v>
      </c>
      <c r="W20">
        <f>IF(Response!C15=Options!H2,Algorithm!F2,IF(Response!C15=Options!H3,Algorithm!F2,Algorithm!J2))</f>
        <v>0</v>
      </c>
      <c r="X20">
        <f>IF(Response!C15=Options!H2,Algorithm!F2,IF(Response!C15=Options!H3,Algorithm!F2,Algorithm!J2))</f>
        <v>0</v>
      </c>
    </row>
    <row r="21" spans="1:24" x14ac:dyDescent="0.3">
      <c r="A21" s="5" t="str">
        <f>A20</f>
        <v>L010801</v>
      </c>
      <c r="B21" t="s">
        <v>267</v>
      </c>
      <c r="C21">
        <f>IF(Response!D15=Options!H2,Algorithm!F2,Algorithm!J2)</f>
        <v>0</v>
      </c>
      <c r="D21">
        <f>IF(Response!D15=Options!H2,Algorithm!F2,IF(Response!D15=Options!H3,Algorithm!F2,Algorithm!J2))</f>
        <v>0</v>
      </c>
      <c r="E21">
        <f>IF(Response!D15=Options!H3,Algorithm!F2,Algorithm!J2)</f>
        <v>0</v>
      </c>
      <c r="F21">
        <f>IF(Response!D15=Options!H2,Algorithm!F2,Algorithm!J2)</f>
        <v>0</v>
      </c>
      <c r="G21">
        <f>IF(Response!D15=Options!H2,Algorithm!F2,IF(Response!D15=Options!H3,Algorithm!F2,Algorithm!J2))</f>
        <v>0</v>
      </c>
      <c r="H21">
        <f>IF(Response!D15=Options!H2,Algorithm!F2,IF(Response!D15=Options!H3,Algorithm!F2,Algorithm!J2))</f>
        <v>0</v>
      </c>
      <c r="I21">
        <f>IF(Response!D15=Options!H2,Algorithm!F2,IF(Response!D15=Options!H3,Algorithm!F2,Algorithm!J2))</f>
        <v>0</v>
      </c>
      <c r="J21">
        <f>IF(Response!D15=Options!H2,Algorithm!F2,IF(Response!D15=Options!H3,Algorithm!F2,Algorithm!J2))</f>
        <v>0</v>
      </c>
      <c r="K21">
        <f>IF(Response!D15=Options!H2,Algorithm!F2,IF(Response!D15=Options!H3,Algorithm!F2,Algorithm!J2))</f>
        <v>0</v>
      </c>
      <c r="L21">
        <f>IF(Response!D15=Options!H2,Algorithm!F2,IF(Response!D15=Options!H3,Algorithm!F2,Algorithm!J2))</f>
        <v>0</v>
      </c>
      <c r="M21">
        <f>IF(Response!D15=Options!H2,Algorithm!F2,IF(Response!D15=Options!H3,Algorithm!F2,Algorithm!J2))</f>
        <v>0</v>
      </c>
      <c r="O21">
        <f>IF(Response!D15=Options!H4,Algorithm!F2,IF(Response!D15=Options!H2,Algorithm!H2,Algorithm!J2))</f>
        <v>0</v>
      </c>
      <c r="P21">
        <f>IF(Response!D15=Options!H4,Algorithm!F2,IF(Response!D15=Options!H2,Algorithm!H2,Algorithm!J2))</f>
        <v>0</v>
      </c>
      <c r="Q21">
        <f>IF(Response!D15=Options!H4,Algorithm!F2,IF(Response!D15=Options!H2,Algorithm!H2,Algorithm!J2))</f>
        <v>0</v>
      </c>
      <c r="R21">
        <f>IF(Response!D15=Options!H2,Algorithm!F2,IF(Response!D15=Options!H3,Algorithm!F2,Algorithm!J2))</f>
        <v>0</v>
      </c>
      <c r="S21">
        <f>IF(Response!D15=Options!H2,Algorithm!F2,Algorithm!J2)</f>
        <v>0</v>
      </c>
      <c r="T21">
        <f>IF(Response!D15=Options!H2,Algorithm!F2,Algorithm!J2)</f>
        <v>0</v>
      </c>
      <c r="U21">
        <f>IF(Response!D15=Options!H2,Algorithm!F2,IF(Response!D15=Options!H3,Algorithm!F2,IF(Response!D15=Options!H4,Algorithm!H2,Algorithm!J2)))</f>
        <v>0</v>
      </c>
      <c r="V21">
        <f>IF(Response!D15=Options!H2,Algorithm!F2,IF(Response!D15=Options!H3,Algorithm!F2,Algorithm!J2))</f>
        <v>0</v>
      </c>
      <c r="W21">
        <f>IF(Response!D15=Options!H2,Algorithm!F2,IF(Response!D15=Options!H3,Algorithm!F2,Algorithm!J2))</f>
        <v>0</v>
      </c>
      <c r="X21">
        <f>IF(Response!D15=Options!H2,Algorithm!F2,IF(Response!D15=Options!H3,Algorithm!F2,Algorithm!J2))</f>
        <v>0</v>
      </c>
    </row>
    <row r="22" spans="1:24" x14ac:dyDescent="0.3">
      <c r="A22" s="5" t="str">
        <f>A21</f>
        <v>L010801</v>
      </c>
      <c r="B22" t="s">
        <v>268</v>
      </c>
      <c r="C22">
        <f>IF(Response!E15=Options!H2,Algorithm!F2,Algorithm!J2)</f>
        <v>0</v>
      </c>
      <c r="D22">
        <f>IF(Response!E15=Options!H2,Algorithm!F2,IF(Response!E15=Options!H3,Algorithm!F2,Algorithm!J2))</f>
        <v>0</v>
      </c>
      <c r="E22">
        <f>IF(Response!E15=Options!H3,Algorithm!F2,Algorithm!J2)</f>
        <v>0</v>
      </c>
      <c r="F22">
        <f>IF(Response!E15=Options!H2,Algorithm!F2,Algorithm!J2)</f>
        <v>0</v>
      </c>
      <c r="G22">
        <f>IF(Response!E15=Options!H2,Algorithm!F2,IF(Response!E15=Options!H3,Algorithm!F2,Algorithm!J2))</f>
        <v>0</v>
      </c>
      <c r="H22">
        <f>IF(Response!E15=Options!H2,Algorithm!F2,IF(Response!E15=Options!H3,Algorithm!F2,Algorithm!J2))</f>
        <v>0</v>
      </c>
      <c r="I22">
        <f>IF(Response!E15=Options!H2,Algorithm!F2,IF(Response!E15=Options!H3,Algorithm!F2,Algorithm!J2))</f>
        <v>0</v>
      </c>
      <c r="J22">
        <f>IF(Response!E15=Options!H2,Algorithm!F2,IF(Response!E15=Options!H3,Algorithm!F2,Algorithm!J2))</f>
        <v>0</v>
      </c>
      <c r="K22">
        <f>IF(Response!E15=Options!H2,Algorithm!F2,IF(Response!E15=Options!H3,Algorithm!F2,Algorithm!J2))</f>
        <v>0</v>
      </c>
      <c r="L22">
        <f>IF(Response!E15=Options!H2,Algorithm!F2,IF(Response!E15=Options!H3,Algorithm!F2,Algorithm!J2))</f>
        <v>0</v>
      </c>
      <c r="M22">
        <f>IF(Response!E15=Options!H2,Algorithm!F2,IF(Response!E15=Options!H3,Algorithm!F2,Algorithm!J2))</f>
        <v>0</v>
      </c>
      <c r="O22">
        <f>IF(Response!E15=Options!H4,Algorithm!F2,IF(Response!E15=Options!H2,Algorithm!H2,Algorithm!J2))</f>
        <v>0</v>
      </c>
      <c r="P22">
        <f>IF(Response!E15=Options!H4,Algorithm!F2,IF(Response!E15=Options!H2,Algorithm!H2,Algorithm!J2))</f>
        <v>0</v>
      </c>
      <c r="Q22">
        <f>IF(Response!E15=Options!H4,Algorithm!F2,IF(Response!E15=Options!H2,Algorithm!H2,Algorithm!J2))</f>
        <v>0</v>
      </c>
      <c r="R22">
        <f>IF(Response!E15=Options!H2,Algorithm!F2,IF(Response!E15=Options!H3,Algorithm!F2,Algorithm!J2))</f>
        <v>0</v>
      </c>
      <c r="S22">
        <f>IF(Response!E15=Options!H2,Algorithm!F2,Algorithm!J2)</f>
        <v>0</v>
      </c>
      <c r="T22">
        <f>IF(Response!E15=Options!H2,Algorithm!F2,Algorithm!J2)</f>
        <v>0</v>
      </c>
      <c r="U22">
        <f>IF(Response!E15=Options!H2,Algorithm!F2,IF(Response!E15=Options!H3,Algorithm!F2,IF(Response!E15=Options!H4,Algorithm!H2,Algorithm!J2)))</f>
        <v>0</v>
      </c>
      <c r="V22">
        <f>IF(Response!E15=Options!H2,Algorithm!F2,IF(Response!E15=Options!H3,Algorithm!F2,Algorithm!J2))</f>
        <v>0</v>
      </c>
      <c r="W22">
        <f>IF(Response!E15=Options!H2,Algorithm!F2,IF(Response!E15=Options!H3,Algorithm!F2,Algorithm!J2))</f>
        <v>0</v>
      </c>
      <c r="X22">
        <f>IF(Response!E15=Options!H2,Algorithm!F2,IF(Response!E15=Options!H3,Algorithm!F2,Algorithm!J2))</f>
        <v>0</v>
      </c>
    </row>
    <row r="23" spans="1:24" x14ac:dyDescent="0.3">
      <c r="A23" s="5" t="str">
        <f>Response!A16</f>
        <v>L010900</v>
      </c>
      <c r="B23" t="s">
        <v>266</v>
      </c>
      <c r="M23">
        <f>IF(Response!C16=Options!I3,Algorithm!F2,IF(Response!C16=Options!I4,Algorithm!F2,Algorithm!J2))</f>
        <v>2</v>
      </c>
      <c r="P23">
        <f>IF(Response!C16=Options!I7,Algorithm!F2,IF(Response!C16=Options!I6,Algorithm!F2,Algorithm!J2))</f>
        <v>0</v>
      </c>
      <c r="Q23">
        <f>IF(Response!C16=Options!I7,Algorithm!F2,IF(Response!C16=Options!I6,Algorithm!F2,Algorithm!J2))</f>
        <v>0</v>
      </c>
      <c r="R23">
        <f>IF(Response!C16=Options!I4,Algorithm!F2,IF(Response!C16=Options!I5,Algorithm!F2,Algorithm!J2))</f>
        <v>0</v>
      </c>
      <c r="S23">
        <f>IF(Response!C16=Options!I3,Algorithm!F2,IF(Response!C16=Options!I4,Algorithm!F2,Algorithm!J2))</f>
        <v>2</v>
      </c>
      <c r="W23">
        <f>IF(Response!C16=Options!I3,Algorithm!F2,IF(Response!C16=Options!I4,Algorithm!F2,IF(Response!C16=Options!I5,Algorithm!F2,Algorithm!J2)))</f>
        <v>2</v>
      </c>
      <c r="X23">
        <f>IF(Response!C16=Options!I3,Algorithm!F2,IF(Response!C16=Options!I4,Algorithm!F2,Algorithm!J2))</f>
        <v>2</v>
      </c>
    </row>
    <row r="24" spans="1:24" x14ac:dyDescent="0.3">
      <c r="A24" s="5" t="str">
        <f>A23</f>
        <v>L010900</v>
      </c>
      <c r="B24" t="s">
        <v>267</v>
      </c>
      <c r="M24">
        <f>IF(Response!D16=Options!I3,Algorithm!F2,IF(Response!D16=Options!I4,Algorithm!F2,Algorithm!J2))</f>
        <v>0</v>
      </c>
      <c r="P24">
        <f>IF(Response!D16=Options!I7,Algorithm!F2,IF(Response!D16=Options!I6,Algorithm!F2,Algorithm!J2))</f>
        <v>0</v>
      </c>
      <c r="Q24">
        <f>IF(Response!D16=Options!I7,Algorithm!F2,IF(Response!D16=Options!I6,Algorithm!F2,Algorithm!J2))</f>
        <v>0</v>
      </c>
      <c r="R24">
        <f>IF(Response!D16=Options!I4,Algorithm!F2,IF(Response!D16=Options!I5,Algorithm!F2,Algorithm!J2))</f>
        <v>0</v>
      </c>
      <c r="S24">
        <f>IF(Response!D16=Options!I3,Algorithm!F2,IF(Response!D16=Options!I4,Algorithm!F2,Algorithm!J2))</f>
        <v>0</v>
      </c>
      <c r="W24">
        <f>IF(Response!D16=Options!I3,Algorithm!F2,IF(Response!D16=Options!I4,Algorithm!F2,IF(Response!D16=Options!I5,Algorithm!F2,Algorithm!J2)))</f>
        <v>0</v>
      </c>
      <c r="X24">
        <f>IF(Response!D16=Options!I3,Algorithm!F2,IF(Response!D16=Options!I4,Algorithm!F2,Algorithm!J2))</f>
        <v>0</v>
      </c>
    </row>
    <row r="25" spans="1:24" x14ac:dyDescent="0.3">
      <c r="A25" s="5" t="str">
        <f>A24</f>
        <v>L010900</v>
      </c>
      <c r="B25" t="s">
        <v>268</v>
      </c>
      <c r="M25">
        <f>IF(Response!E16=Options!I3,Algorithm!F2,IF(Response!E16=Options!I4,Algorithm!F2,Algorithm!J2))</f>
        <v>0</v>
      </c>
      <c r="P25">
        <f>IF(Response!E16=Options!I7,Algorithm!F2,IF(Response!E16=Options!I6,Algorithm!F2,Algorithm!J2))</f>
        <v>0</v>
      </c>
      <c r="Q25">
        <f>IF(Response!E16=Options!I7,Algorithm!F2,IF(Response!E16=Options!I6,Algorithm!F2,Algorithm!J2))</f>
        <v>0</v>
      </c>
      <c r="R25">
        <f>IF(Response!E16=Options!I4,Algorithm!F2,IF(Response!E16=Options!I5,Algorithm!F2,Algorithm!J2))</f>
        <v>0</v>
      </c>
      <c r="S25">
        <f>IF(Response!E16=Options!I3,Algorithm!F2,IF(Response!E16=Options!I4,Algorithm!F2,Algorithm!J2))</f>
        <v>0</v>
      </c>
      <c r="W25">
        <f>IF(Response!E16=Options!I3,Algorithm!F2,IF(Response!E16=Options!I4,Algorithm!F2,IF(Response!E16=Options!I5,Algorithm!F2,Algorithm!J2)))</f>
        <v>0</v>
      </c>
      <c r="X25">
        <f>IF(Response!E16=Options!I3,Algorithm!F2,IF(Response!E16=Options!I4,Algorithm!F2,Algorithm!J2))</f>
        <v>0</v>
      </c>
    </row>
    <row r="26" spans="1:24" x14ac:dyDescent="0.3">
      <c r="A26" s="5" t="str">
        <f>Response!A17</f>
        <v>L011000</v>
      </c>
      <c r="B26" t="s">
        <v>266</v>
      </c>
      <c r="C26">
        <f>IF(Response!C17=Options!J2,Algorithm!F2,IF(Response!C17=Options!J3,Algorithm!F2,IF(Response!C17=Options!J4,Algorithm!F2,Algorithm!J2)))</f>
        <v>2</v>
      </c>
      <c r="D26">
        <f>IF(Response!C17=Options!J3,Algorithm!F2,Algorithm!J2)</f>
        <v>0</v>
      </c>
      <c r="E26">
        <f>IF(Response!C17=Options!J3,Algorithm!F2,Algorithm!J2)</f>
        <v>0</v>
      </c>
      <c r="F26">
        <f>IF(Response!C17=Options!J3,Algorithm!F2,Algorithm!J2)</f>
        <v>0</v>
      </c>
      <c r="G26">
        <f>IF(Response!C17=Options!J2,Algorithm!F2,IF(Response!C17=Options!J3,Algorithm!F2,IF(Response!C17=Options!J4,Algorithm!F2,Algorithm!J2)))</f>
        <v>2</v>
      </c>
      <c r="H26">
        <f>IF(Response!C17=Options!J2,Algorithm!F2,IF(Response!C17=Options!J4,Algorithm!F2,Algorithm!J2))</f>
        <v>2</v>
      </c>
      <c r="I26">
        <f>IF(Response!C17=Options!J2,Algorithm!F2,IF(Response!C17=Options!J3,Algorithm!F2,IF(Response!C17=Options!J4,Algorithm!F2,Algorithm!J2)))</f>
        <v>2</v>
      </c>
      <c r="J26">
        <f>IF(Response!C17=Options!J2,Algorithm!F2,IF(Response!C17=Options!J3,Algorithm!F2,IF(Response!C17=Options!J4,Algorithm!F2,Algorithm!J2)))</f>
        <v>2</v>
      </c>
      <c r="K26">
        <f>IF(Response!C17=Options!J2,Algorithm!F2,IF(Response!C17=Options!J3,Algorithm!F2,IF(Response!C17=Options!J4,Algorithm!F2,Algorithm!J2)))</f>
        <v>2</v>
      </c>
      <c r="L26">
        <f>IF(Response!C17=Options!J2,Algorithm!F2,IF(Response!C17=Options!J3,Algorithm!F2,IF(Response!C17=Options!J4,Algorithm!F2,Algorithm!J2)))</f>
        <v>2</v>
      </c>
      <c r="M26">
        <f>IF(Response!C17=Options!J3,Algorithm!F2,IF(Response!C17=Options!J4,Algorithm!F2,Algorithm!J2))</f>
        <v>0</v>
      </c>
      <c r="O26">
        <f>IF(Response!C17=Options!J2,Algorithm!F2,Algorithm!J2)</f>
        <v>2</v>
      </c>
      <c r="P26">
        <f>IF(Response!C17=Options!J2,Algorithm!F2,Algorithm!J2)</f>
        <v>2</v>
      </c>
      <c r="Q26">
        <f>IF(Response!C17=Options!J2,Algorithm!F2,Algorithm!J2)</f>
        <v>2</v>
      </c>
      <c r="R26">
        <f>IF(Response!C17=Options!J2,Algorithm!F2,Algorithm!J2)</f>
        <v>2</v>
      </c>
      <c r="S26">
        <f>IF(Response!C17=Options!J2,Algorithm!F2,IF(Response!C17=Options!J3,Algorithm!F2,IF(Response!C17=Options!J4,Algorithm!F2,Algorithm!J2)))</f>
        <v>2</v>
      </c>
      <c r="T26">
        <f>IF(Response!C17=Options!J2,Algorithm!F2,IF(Response!C17=Options!J4,Algorithm!F2,Algorithm!J2))</f>
        <v>2</v>
      </c>
      <c r="U26">
        <f>IF(Response!C17=Options!J2,Algorithm!F2,IF(Response!C17=Options!J4,Algorithm!F2,Algorithm!J2))</f>
        <v>2</v>
      </c>
      <c r="V26">
        <f>IF(Response!C17=Options!J2,Algorithm!F2,IF(Response!C17=Options!J4,Algorithm!F2,Algorithm!J2))</f>
        <v>2</v>
      </c>
      <c r="W26">
        <f>IF(Response!C17=Options!J2,Algorithm!F2,IF(Response!C17=Options!J4,Algorithm!F2,Algorithm!J2))</f>
        <v>2</v>
      </c>
      <c r="X26">
        <f>IF(Response!C17=Options!J2,Algorithm!F2,IF(Response!C17=Options!J4,Algorithm!F2,Algorithm!J2))</f>
        <v>2</v>
      </c>
    </row>
    <row r="27" spans="1:24" x14ac:dyDescent="0.3">
      <c r="A27" s="5" t="str">
        <f>A26</f>
        <v>L011000</v>
      </c>
      <c r="B27" t="s">
        <v>267</v>
      </c>
      <c r="C27">
        <f>IF(Response!D17=Options!J2,Algorithm!F2,IF(Response!D17=Options!J3,Algorithm!F2,IF(Response!D17=Options!J4,Algorithm!F2,Algorithm!J2)))</f>
        <v>0</v>
      </c>
      <c r="D27">
        <f>IF(Response!D17=Options!J3,Algorithm!F2,Algorithm!J2)</f>
        <v>0</v>
      </c>
      <c r="E27">
        <f>IF(Response!D17=Options!J3,Algorithm!F2,Algorithm!J2)</f>
        <v>0</v>
      </c>
      <c r="F27">
        <f>IF(Response!D17=Options!J3,Algorithm!F2,Algorithm!J2)</f>
        <v>0</v>
      </c>
      <c r="G27">
        <f>IF(Response!D17=Options!J2,Algorithm!F2,IF(Response!D17=Options!J3,Algorithm!F2,IF(Response!D17=Options!J4,Algorithm!F2,Algorithm!J2)))</f>
        <v>0</v>
      </c>
      <c r="H27">
        <f>IF(Response!D17=Options!J2,Algorithm!F2,IF(Response!D17=Options!J4,Algorithm!F2,Algorithm!J2))</f>
        <v>0</v>
      </c>
      <c r="I27">
        <f>IF(Response!D17=Options!J2,Algorithm!F2,IF(Response!D17=Options!J3,Algorithm!F2,IF(Response!D17=Options!J4,Algorithm!F2,Algorithm!J2)))</f>
        <v>0</v>
      </c>
      <c r="J27">
        <f>IF(Response!D17=Options!J2,Algorithm!F2,IF(Response!D17=Options!J3,Algorithm!F2,IF(Response!D17=Options!J4,Algorithm!F2,Algorithm!J2)))</f>
        <v>0</v>
      </c>
      <c r="K27">
        <f>IF(Response!D17=Options!J2,Algorithm!F2,IF(Response!D17=Options!J3,Algorithm!F2,IF(Response!D17=Options!J4,Algorithm!F2,Algorithm!J2)))</f>
        <v>0</v>
      </c>
      <c r="L27">
        <f>IF(Response!D17=Options!J2,Algorithm!F2,IF(Response!D17=Options!J3,Algorithm!F2,IF(Response!D17=Options!J4,Algorithm!F2,Algorithm!J2)))</f>
        <v>0</v>
      </c>
      <c r="M27">
        <f>IF(Response!D17=Options!J3,Algorithm!F2,IF(Response!D17=Options!J4,Algorithm!F2,Algorithm!J2))</f>
        <v>0</v>
      </c>
      <c r="O27">
        <f>IF(Response!D17=Options!J2,Algorithm!F2,Algorithm!J2)</f>
        <v>0</v>
      </c>
      <c r="P27">
        <f>IF(Response!D17=Options!J2,Algorithm!F2,Algorithm!J2)</f>
        <v>0</v>
      </c>
      <c r="Q27">
        <f>IF(Response!D17=Options!J2,Algorithm!F2,Algorithm!J2)</f>
        <v>0</v>
      </c>
      <c r="R27">
        <f>IF(Response!D17=Options!J2,Algorithm!F2,Algorithm!J2)</f>
        <v>0</v>
      </c>
      <c r="S27">
        <f>IF(Response!D17=Options!J2,Algorithm!F2,IF(Response!D17=Options!J3,Algorithm!F2,IF(Response!D17=Options!J4,Algorithm!F2,Algorithm!J2)))</f>
        <v>0</v>
      </c>
      <c r="T27">
        <f>IF(Response!D17=Options!J2,Algorithm!F2,IF(Response!D17=Options!J4,Algorithm!F2,Algorithm!J2))</f>
        <v>0</v>
      </c>
      <c r="U27">
        <f>IF(Response!D17=Options!J2,Algorithm!F2,IF(Response!D17=Options!J4,Algorithm!F2,Algorithm!J2))</f>
        <v>0</v>
      </c>
      <c r="V27">
        <f>IF(Response!D17=Options!J2,Algorithm!F2,IF(Response!D17=Options!J4,Algorithm!F2,Algorithm!J2))</f>
        <v>0</v>
      </c>
      <c r="W27">
        <f>IF(Response!D17=Options!J2,Algorithm!F2,IF(Response!D17=Options!J4,Algorithm!F2,Algorithm!J2))</f>
        <v>0</v>
      </c>
      <c r="X27">
        <f>IF(Response!D17=Options!J2,Algorithm!F2,IF(Response!D17=Options!J4,Algorithm!F2,Algorithm!J2))</f>
        <v>0</v>
      </c>
    </row>
    <row r="28" spans="1:24" x14ac:dyDescent="0.3">
      <c r="A28" s="5" t="str">
        <f>A27</f>
        <v>L011000</v>
      </c>
      <c r="B28" t="s">
        <v>268</v>
      </c>
      <c r="C28">
        <f>IF(Response!E17=Options!J2,Algorithm!F2,IF(Response!E17=Options!J3,Algorithm!F2,IF(Response!E17=Options!J4,Algorithm!F2,Algorithm!J2)))</f>
        <v>0</v>
      </c>
      <c r="D28">
        <f>IF(Response!E17=Options!J3,Algorithm!F2,Algorithm!J2)</f>
        <v>0</v>
      </c>
      <c r="E28">
        <f>IF(Response!E17=Options!J3,Algorithm!F2,Algorithm!J2)</f>
        <v>0</v>
      </c>
      <c r="F28">
        <f>IF(Response!E17=Options!J3,Algorithm!F2,Algorithm!J2)</f>
        <v>0</v>
      </c>
      <c r="G28">
        <f>IF(Response!E17=Options!J2,Algorithm!F2,IF(Response!E17=Options!J3,Algorithm!F2,IF(Response!E17=Options!J4,Algorithm!F2,Algorithm!J2)))</f>
        <v>0</v>
      </c>
      <c r="H28">
        <f>IF(Response!E17=Options!J2,Algorithm!F2,IF(Response!E17=Options!J4,Algorithm!F2,Algorithm!J2))</f>
        <v>0</v>
      </c>
      <c r="I28">
        <f>IF(Response!E17=Options!J2,Algorithm!F2,IF(Response!E17=Options!J3,Algorithm!F2,IF(Response!E17=Options!J4,Algorithm!F2,Algorithm!J2)))</f>
        <v>0</v>
      </c>
      <c r="J28">
        <f>IF(Response!E17=Options!J2,Algorithm!F2,IF(Response!E17=Options!J3,Algorithm!F2,IF(Response!E17=Options!J4,Algorithm!F2,Algorithm!J2)))</f>
        <v>0</v>
      </c>
      <c r="K28">
        <f>IF(Response!E17=Options!J2,Algorithm!F2,IF(Response!E17=Options!J3,Algorithm!F2,IF(Response!E17=Options!J4,Algorithm!F2,Algorithm!J2)))</f>
        <v>0</v>
      </c>
      <c r="L28">
        <f>IF(Response!E17=Options!J2,Algorithm!F2,IF(Response!E17=Options!J3,Algorithm!F2,IF(Response!E17=Options!J4,Algorithm!F2,Algorithm!J2)))</f>
        <v>0</v>
      </c>
      <c r="M28">
        <f>IF(Response!E17=Options!J3,Algorithm!F2,IF(Response!E17=Options!J4,Algorithm!F2,Algorithm!J2))</f>
        <v>0</v>
      </c>
      <c r="O28">
        <f>IF(Response!E17=Options!J2,Algorithm!F2,Algorithm!J2)</f>
        <v>0</v>
      </c>
      <c r="P28">
        <f>IF(Response!E17=Options!J2,Algorithm!F2,Algorithm!J2)</f>
        <v>0</v>
      </c>
      <c r="Q28">
        <f>IF(Response!E17=Options!J2,Algorithm!F2,Algorithm!J2)</f>
        <v>0</v>
      </c>
      <c r="R28">
        <f>IF(Response!E17=Options!J2,Algorithm!F2,Algorithm!J2)</f>
        <v>0</v>
      </c>
      <c r="S28">
        <f>IF(Response!E17=Options!J2,Algorithm!F2,IF(Response!E17=Options!J3,Algorithm!F2,IF(Response!E17=Options!J4,Algorithm!F2,Algorithm!J2)))</f>
        <v>0</v>
      </c>
      <c r="T28">
        <f>IF(Response!E17=Options!J2,Algorithm!F2,IF(Response!E17=Options!J4,Algorithm!F2,Algorithm!J2))</f>
        <v>0</v>
      </c>
      <c r="U28">
        <f>IF(Response!E17=Options!J2,Algorithm!F2,IF(Response!E17=Options!J4,Algorithm!F2,Algorithm!J2))</f>
        <v>0</v>
      </c>
      <c r="V28">
        <f>IF(Response!E17=Options!J2,Algorithm!F2,IF(Response!E17=Options!J4,Algorithm!F2,Algorithm!J2))</f>
        <v>0</v>
      </c>
      <c r="W28">
        <f>IF(Response!E17=Options!J2,Algorithm!F2,IF(Response!E17=Options!J4,Algorithm!F2,Algorithm!J2))</f>
        <v>0</v>
      </c>
      <c r="X28">
        <f>IF(Response!E17=Options!J2,Algorithm!F2,IF(Response!E17=Options!J4,Algorithm!F2,Algorithm!J2))</f>
        <v>0</v>
      </c>
    </row>
    <row r="29" spans="1:24" x14ac:dyDescent="0.3">
      <c r="A29" s="5" t="str">
        <f>Response!A18</f>
        <v>L011100</v>
      </c>
      <c r="B29" t="s">
        <v>266</v>
      </c>
      <c r="C29">
        <f>IF(Response!C18=Options!K2,Algorithm!D2,Algorithm!J2)</f>
        <v>0</v>
      </c>
      <c r="D29">
        <f>IF(Response!C18=Options!K2,Algorithm!D2,Algorithm!J2)</f>
        <v>0</v>
      </c>
      <c r="M29">
        <f>IF(Response!C18=Options!K3,Algorithm!D2,Algorithm!J2)</f>
        <v>0</v>
      </c>
      <c r="P29">
        <f>IF(Response!C18=Options!K5,Algorithm!F2,Algorithm!J2)</f>
        <v>0</v>
      </c>
      <c r="Q29">
        <f>IF(Response!C18=Options!K5,Algorithm!F2,IF(Response!C18=Options!K6,Algorithm!F2,Algorithm!J2))</f>
        <v>0</v>
      </c>
    </row>
    <row r="30" spans="1:24" x14ac:dyDescent="0.3">
      <c r="A30" s="5" t="str">
        <f>A29</f>
        <v>L011100</v>
      </c>
      <c r="B30" t="s">
        <v>267</v>
      </c>
      <c r="C30">
        <f>IF(Response!D18=Options!K2,Algorithm!D2,Algorithm!J2)</f>
        <v>0</v>
      </c>
      <c r="D30">
        <f>IF(Response!D18=Options!K2,Algorithm!D2,Algorithm!J2)</f>
        <v>0</v>
      </c>
      <c r="M30">
        <f>IF(Response!D18=Options!K3,Algorithm!D2,Algorithm!J2)</f>
        <v>0</v>
      </c>
      <c r="P30">
        <f>IF(Response!D18=Options!K5,Algorithm!F2,Algorithm!J2)</f>
        <v>0</v>
      </c>
      <c r="Q30">
        <f>IF(Response!D18=Options!K5,Algorithm!F2,IF(Response!D18=Options!K6,Algorithm!F2,Algorithm!J2))</f>
        <v>0</v>
      </c>
    </row>
    <row r="31" spans="1:24" x14ac:dyDescent="0.3">
      <c r="A31" s="5" t="str">
        <f>A30</f>
        <v>L011100</v>
      </c>
      <c r="B31" t="s">
        <v>268</v>
      </c>
      <c r="C31">
        <f>IF(Response!E18=Options!K2,Algorithm!D2,Algorithm!J2)</f>
        <v>0</v>
      </c>
      <c r="D31">
        <f>IF(Response!E18=Options!K2,Algorithm!D2,Algorithm!J2)</f>
        <v>0</v>
      </c>
      <c r="M31">
        <f>IF(Response!E18=Options!K3,Algorithm!D2,Algorithm!J2)</f>
        <v>0</v>
      </c>
      <c r="P31">
        <f>IF(Response!E18=Options!K5,Algorithm!F2,Algorithm!J2)</f>
        <v>0</v>
      </c>
      <c r="Q31">
        <f>IF(Response!E18=Options!K5,Algorithm!F2,IF(Response!E18=Options!K6,Algorithm!F2,Algorithm!J2))</f>
        <v>0</v>
      </c>
    </row>
    <row r="32" spans="1:24" x14ac:dyDescent="0.3">
      <c r="A32" s="5" t="str">
        <f>Response!A19</f>
        <v>L011101</v>
      </c>
      <c r="C32" s="19">
        <f>IF(Response!C19=Options!L2,Algorithm!F2,Algorithm!J2)</f>
        <v>0</v>
      </c>
      <c r="D32" s="19">
        <f>IF(Response!C19=Options!L2,Algorithm!F2,Algorithm!J2)</f>
        <v>0</v>
      </c>
      <c r="E32" s="19">
        <f>IF(Response!C19=Options!L2,Algorithm!F2,Algorithm!J2)</f>
        <v>0</v>
      </c>
      <c r="F32" s="19">
        <f>IF(Response!C19=Options!L2,Algorithm!F2,Algorithm!J2)</f>
        <v>0</v>
      </c>
      <c r="G32" s="19">
        <f>IF(Response!C19=Options!L2,Algorithm!F2,Algorithm!J2)</f>
        <v>0</v>
      </c>
      <c r="H32" s="19">
        <f>IF(Response!C19=Options!L2,Algorithm!F2,Algorithm!J2)</f>
        <v>0</v>
      </c>
      <c r="I32" s="19">
        <f>IF(Response!C19=Options!L2,Algorithm!F2,Algorithm!J2)</f>
        <v>0</v>
      </c>
      <c r="J32" s="19">
        <f>IF(Response!C19=Options!L2,Algorithm!F2,Algorithm!J2)</f>
        <v>0</v>
      </c>
      <c r="K32" s="19">
        <f>IF(Response!C19=Options!L2,Algorithm!F2,Algorithm!J2)</f>
        <v>0</v>
      </c>
      <c r="L32" s="19">
        <f>IF(Response!C19=Options!L2,Algorithm!F2,Algorithm!J2)</f>
        <v>0</v>
      </c>
      <c r="M32" s="19">
        <f>IF(Response!C19=Options!L2,Algorithm!F2,Algorithm!J2)</f>
        <v>0</v>
      </c>
      <c r="O32" s="19">
        <f>IF(Response!C19=Options!L2,Algorithm!F2,Algorithm!J2)</f>
        <v>0</v>
      </c>
      <c r="P32" s="19">
        <f>IF(Response!C19=Options!L2,Algorithm!F2,Algorithm!J2)</f>
        <v>0</v>
      </c>
      <c r="Q32" s="19">
        <f>IF(Response!C19=Options!L2,Algorithm!F2,Algorithm!J2)</f>
        <v>0</v>
      </c>
      <c r="R32" s="19">
        <f>IF(Response!C19=Options!L2,Algorithm!F2,Algorithm!J2)</f>
        <v>0</v>
      </c>
      <c r="S32" s="19">
        <f>IF(Response!C19=Options!L2,Algorithm!F2,Algorithm!J2)</f>
        <v>0</v>
      </c>
      <c r="T32" s="19">
        <f>IF(Response!C19=Options!L2,Algorithm!F2,Algorithm!J2)</f>
        <v>0</v>
      </c>
      <c r="U32" s="19">
        <f>IF(Response!C19=Options!L2,Algorithm!F2,Algorithm!J2)</f>
        <v>0</v>
      </c>
      <c r="V32" s="19">
        <f>IF(Response!C19=Options!L2,Algorithm!F2,Algorithm!J2)</f>
        <v>0</v>
      </c>
      <c r="W32" s="19">
        <f>IF(Response!C19=Options!L2,Algorithm!F2,Algorithm!J2)</f>
        <v>0</v>
      </c>
      <c r="X32" s="19">
        <f>IF(Response!C19=Options!L2,Algorithm!F2,Algorithm!J2)</f>
        <v>0</v>
      </c>
    </row>
    <row r="33" spans="1:24" x14ac:dyDescent="0.3">
      <c r="A33" s="5" t="str">
        <f>Response!A20</f>
        <v>L011110</v>
      </c>
      <c r="C33" s="19">
        <f>IF(Response!C20=Options!M2,Algorithm!F2,Algorithm!J2)</f>
        <v>0</v>
      </c>
      <c r="D33" s="19">
        <f>IF(Response!C20=Options!M2,Algorithm!F2,Algorithm!J2)</f>
        <v>0</v>
      </c>
      <c r="E33" s="19">
        <f>IF(Response!C20=Options!M2,Algorithm!F2,Algorithm!J2)</f>
        <v>0</v>
      </c>
      <c r="F33" s="19">
        <f>IF(Response!C20=Options!M2,Algorithm!F2,Algorithm!J2)</f>
        <v>0</v>
      </c>
      <c r="G33" s="19">
        <f>IF(Response!C20=Options!M2,Algorithm!F2,Algorithm!J2)</f>
        <v>0</v>
      </c>
      <c r="H33" s="19">
        <f>IF(Response!C20=Options!M2,Algorithm!F2,Algorithm!J2)</f>
        <v>0</v>
      </c>
      <c r="I33" s="19">
        <f>IF(Response!C20=Options!M2,Algorithm!F2,Algorithm!J2)</f>
        <v>0</v>
      </c>
      <c r="J33" s="19">
        <f>IF(Response!C20=Options!M2,Algorithm!F2,Algorithm!J2)</f>
        <v>0</v>
      </c>
      <c r="K33" s="19">
        <f>IF(Response!C20=Options!M2,Algorithm!F2,Algorithm!J2)</f>
        <v>0</v>
      </c>
      <c r="L33" s="19">
        <f>IF(Response!C20=Options!M2,Algorithm!F2,Algorithm!J2)</f>
        <v>0</v>
      </c>
      <c r="M33" s="19">
        <f>IF(Response!C20=Options!M2,Algorithm!F2,Algorithm!J2)</f>
        <v>0</v>
      </c>
      <c r="O33" s="19">
        <f>IF(Response!C20=Options!M2,Algorithm!F2,Algorithm!J2)</f>
        <v>0</v>
      </c>
      <c r="P33" s="19">
        <f>IF(Response!C20=Options!M2,Algorithm!F2,Algorithm!J2)</f>
        <v>0</v>
      </c>
      <c r="Q33" s="19">
        <f>IF(Response!C20=Options!M2,Algorithm!F2,Algorithm!J2)</f>
        <v>0</v>
      </c>
      <c r="R33" s="19">
        <f>IF(Response!C20=Options!M2,Algorithm!F2,Algorithm!J2)</f>
        <v>0</v>
      </c>
      <c r="S33" s="19">
        <f>IF(Response!C20=Options!M2,Algorithm!F2,Algorithm!J2)</f>
        <v>0</v>
      </c>
      <c r="T33" s="19">
        <f>IF(Response!C20=Options!M2,Algorithm!F2,Algorithm!J2)</f>
        <v>0</v>
      </c>
      <c r="U33" s="19">
        <f>IF(Response!C20=Options!M2,Algorithm!F2,Algorithm!J2)</f>
        <v>0</v>
      </c>
      <c r="V33" s="19">
        <f>IF(Response!C20=Options!M2,Algorithm!F2,Algorithm!J2)</f>
        <v>0</v>
      </c>
      <c r="W33" s="19">
        <f>IF(Response!C20=Options!M2,Algorithm!F2,Algorithm!J2)</f>
        <v>0</v>
      </c>
      <c r="X33" s="19">
        <f>IF(Response!C20=Options!M2,Algorithm!F2,Algorithm!J2)</f>
        <v>0</v>
      </c>
    </row>
    <row r="34" spans="1:24" x14ac:dyDescent="0.3">
      <c r="A34" s="5" t="str">
        <f>Response!A21</f>
        <v>L011120</v>
      </c>
      <c r="C34" s="19">
        <f>IF(Response!C21=Options!N2,Algorithm!F2,Algorithm!J2)</f>
        <v>0</v>
      </c>
      <c r="D34" s="19">
        <f>IF(Response!C21=Options!N2,Algorithm!F2,Algorithm!J2)</f>
        <v>0</v>
      </c>
      <c r="E34" s="19">
        <f>IF(Response!C21=Options!N2,Algorithm!F2,Algorithm!J2)</f>
        <v>0</v>
      </c>
      <c r="F34" s="19">
        <f>IF(Response!C21=Options!N2,Algorithm!F2,Algorithm!J2)</f>
        <v>0</v>
      </c>
      <c r="G34" s="19">
        <f>IF(Response!C21=Options!N2,Algorithm!F2,Algorithm!J2)</f>
        <v>0</v>
      </c>
      <c r="H34" s="19">
        <f>IF(Response!C21=Options!N2,Algorithm!F2,Algorithm!J2)</f>
        <v>0</v>
      </c>
      <c r="I34" s="19">
        <f>IF(Response!C21=Options!N2,Algorithm!F2,Algorithm!J2)</f>
        <v>0</v>
      </c>
      <c r="J34" s="19">
        <f>IF(Response!C21=Options!N2,Algorithm!F2,Algorithm!J2)</f>
        <v>0</v>
      </c>
      <c r="K34" s="19">
        <f>IF(Response!C21=Options!N2,Algorithm!F2,Algorithm!J2)</f>
        <v>0</v>
      </c>
      <c r="L34" s="19">
        <f>IF(Response!C21=Options!N2,Algorithm!F2,Algorithm!J2)</f>
        <v>0</v>
      </c>
      <c r="M34" s="19">
        <f>IF(Response!C21=Options!N2,Algorithm!F2,Algorithm!J2)</f>
        <v>0</v>
      </c>
      <c r="O34" s="19">
        <f>IF(Response!C21=Options!N2,Algorithm!F2,Algorithm!J2)</f>
        <v>0</v>
      </c>
      <c r="P34" s="19">
        <f>IF(Response!C21=Options!N2,Algorithm!F2,Algorithm!J2)</f>
        <v>0</v>
      </c>
      <c r="Q34" s="19">
        <f>IF(Response!C21=Options!N2,Algorithm!F2,Algorithm!J2)</f>
        <v>0</v>
      </c>
      <c r="R34" s="19">
        <f>IF(Response!C21=Options!N2,Algorithm!F2,Algorithm!J2)</f>
        <v>0</v>
      </c>
      <c r="S34" s="19">
        <f>IF(Response!C21=Options!N2,Algorithm!F2,Algorithm!J2)</f>
        <v>0</v>
      </c>
      <c r="T34" s="19">
        <f>IF(Response!C21=Options!N2,Algorithm!F2,Algorithm!J2)</f>
        <v>0</v>
      </c>
      <c r="U34" s="19">
        <f>IF(Response!C21=Options!N2,Algorithm!F2,Algorithm!J2)</f>
        <v>0</v>
      </c>
      <c r="V34" s="19">
        <f>IF(Response!C21=Options!N2,Algorithm!F2,Algorithm!J2)</f>
        <v>0</v>
      </c>
      <c r="W34" s="19">
        <f>IF(Response!C21=Options!N2,Algorithm!F2,Algorithm!J2)</f>
        <v>0</v>
      </c>
      <c r="X34" s="19">
        <f>IF(Response!C21=Options!N2,Algorithm!F2,Algorithm!J2)</f>
        <v>0</v>
      </c>
    </row>
    <row r="35" spans="1:24" x14ac:dyDescent="0.3">
      <c r="A35" s="5" t="str">
        <f>Response!A22</f>
        <v>L011130</v>
      </c>
      <c r="C35" s="19">
        <f>IF(Response!C22=Options!O2,Algorithm!F2,Algorithm!J2)</f>
        <v>0</v>
      </c>
      <c r="D35" s="19">
        <f>IF(Response!C22=Options!O2,Algorithm!F2,Algorithm!J2)</f>
        <v>0</v>
      </c>
      <c r="E35" s="19">
        <f>IF(Response!C22=Options!O2,Algorithm!F2,Algorithm!J2)</f>
        <v>0</v>
      </c>
      <c r="F35" s="19">
        <f>IF(Response!C22=Options!O2,Algorithm!F2,Algorithm!J2)</f>
        <v>0</v>
      </c>
      <c r="G35" s="19">
        <f>IF(Response!C22=Options!O2,Algorithm!F2,Algorithm!J2)</f>
        <v>0</v>
      </c>
      <c r="H35" s="19">
        <f>IF(Response!C22=Options!O2,Algorithm!F2,Algorithm!J2)</f>
        <v>0</v>
      </c>
      <c r="I35" s="19">
        <f>IF(Response!C22=Options!O2,Algorithm!F2,Algorithm!J2)</f>
        <v>0</v>
      </c>
      <c r="J35" s="19">
        <f>IF(Response!C22=Options!O2,Algorithm!F2,Algorithm!J2)</f>
        <v>0</v>
      </c>
      <c r="K35" s="19">
        <f>IF(Response!C22=Options!O2,Algorithm!F2,Algorithm!J2)</f>
        <v>0</v>
      </c>
      <c r="L35" s="19">
        <f>IF(Response!C22=Options!O2,Algorithm!F2,Algorithm!J2)</f>
        <v>0</v>
      </c>
      <c r="M35" s="19">
        <f>IF(Response!C22=Options!O2,Algorithm!F2,Algorithm!J2)</f>
        <v>0</v>
      </c>
      <c r="O35" s="19">
        <f>IF(Response!C22=Options!O2,Algorithm!F2,Algorithm!J2)</f>
        <v>0</v>
      </c>
      <c r="P35" s="19">
        <f>IF(Response!C22=Options!O2,Algorithm!F2,Algorithm!J2)</f>
        <v>0</v>
      </c>
      <c r="Q35" s="19">
        <f>IF(Response!C22=Options!O2,Algorithm!F2,Algorithm!J2)</f>
        <v>0</v>
      </c>
      <c r="R35" s="19">
        <f>IF(Response!C22=Options!O2,Algorithm!F2,Algorithm!J2)</f>
        <v>0</v>
      </c>
      <c r="S35" s="19">
        <f>IF(Response!C22=Options!O2,Algorithm!F2,Algorithm!J2)</f>
        <v>0</v>
      </c>
      <c r="T35" s="19">
        <f>IF(Response!C22=Options!O2,Algorithm!F2,Algorithm!J2)</f>
        <v>0</v>
      </c>
      <c r="U35" s="19">
        <f>IF(Response!C22=Options!O2,Algorithm!F2,Algorithm!J2)</f>
        <v>0</v>
      </c>
      <c r="V35" s="19">
        <f>IF(Response!C22=Options!O2,Algorithm!F2,Algorithm!J2)</f>
        <v>0</v>
      </c>
      <c r="W35" s="19">
        <f>IF(Response!C22=Options!O2,Algorithm!F2,Algorithm!J2)</f>
        <v>0</v>
      </c>
      <c r="X35" s="19">
        <f>IF(Response!C22=Options!O2,Algorithm!F2,Algorithm!J2)</f>
        <v>0</v>
      </c>
    </row>
    <row r="36" spans="1:24" x14ac:dyDescent="0.3">
      <c r="A36" s="5" t="str">
        <f>Response!A23</f>
        <v>L011140</v>
      </c>
      <c r="C36" s="19">
        <f>IF(Response!C23=Options!P2,Algorithm!F2,Algorithm!J2)</f>
        <v>0</v>
      </c>
      <c r="D36" s="19">
        <f>IF(Response!C23=Options!P2,Algorithm!F2,Algorithm!J2)</f>
        <v>0</v>
      </c>
      <c r="E36" s="19">
        <f>IF(Response!C23=Options!P2,Algorithm!F2,Algorithm!J2)</f>
        <v>0</v>
      </c>
      <c r="F36" s="19">
        <f>IF(Response!C23=Options!P2,Algorithm!F2,Algorithm!J2)</f>
        <v>0</v>
      </c>
      <c r="G36" s="19">
        <f>IF(Response!C23=Options!P2,Algorithm!F2,Algorithm!J2)</f>
        <v>0</v>
      </c>
      <c r="H36" s="19">
        <f>IF(Response!C23=Options!P2,Algorithm!F2,Algorithm!J2)</f>
        <v>0</v>
      </c>
      <c r="I36" s="19">
        <f>IF(Response!C23=Options!P2,Algorithm!F2,Algorithm!J2)</f>
        <v>0</v>
      </c>
      <c r="J36" s="19">
        <f>IF(Response!C23=Options!P2,Algorithm!F2,Algorithm!J2)</f>
        <v>0</v>
      </c>
      <c r="K36" s="19">
        <f>IF(Response!C23=Options!P2,Algorithm!F2,Algorithm!J2)</f>
        <v>0</v>
      </c>
      <c r="L36" s="19">
        <f>IF(Response!C23=Options!P2,Algorithm!F2,Algorithm!J2)</f>
        <v>0</v>
      </c>
      <c r="M36" s="19">
        <f>IF(Response!C23=Options!P2,Algorithm!F2,Algorithm!J2)</f>
        <v>0</v>
      </c>
      <c r="O36" s="19">
        <f>IF(Response!C23=Options!P2,Algorithm!F2,Algorithm!J2)</f>
        <v>0</v>
      </c>
      <c r="P36" s="19">
        <f>IF(Response!C23=Options!P2,Algorithm!F2,Algorithm!J2)</f>
        <v>0</v>
      </c>
      <c r="Q36" s="19">
        <f>IF(Response!C23=Options!P2,Algorithm!F2,Algorithm!J2)</f>
        <v>0</v>
      </c>
      <c r="R36" s="19">
        <f>IF(Response!C23=Options!P2,Algorithm!F2,Algorithm!J2)</f>
        <v>0</v>
      </c>
      <c r="S36" s="19">
        <f>IF(Response!C23=Options!P2,Algorithm!F2,Algorithm!J2)</f>
        <v>0</v>
      </c>
      <c r="T36" s="19">
        <f>IF(Response!C23=Options!P2,Algorithm!F2,Algorithm!J2)</f>
        <v>0</v>
      </c>
      <c r="U36" s="19">
        <f>IF(Response!C23=Options!P2,Algorithm!F2,Algorithm!J2)</f>
        <v>0</v>
      </c>
      <c r="V36" s="19">
        <f>IF(Response!C23=Options!P2,Algorithm!F2,Algorithm!J2)</f>
        <v>0</v>
      </c>
      <c r="W36" s="19">
        <f>IF(Response!C23=Options!P2,Algorithm!F2,Algorithm!J2)</f>
        <v>0</v>
      </c>
      <c r="X36" s="19">
        <f>IF(Response!C23=Options!P2,Algorithm!F2,Algorithm!J2)</f>
        <v>0</v>
      </c>
    </row>
    <row r="37" spans="1:24" x14ac:dyDescent="0.3">
      <c r="A37" s="5" t="str">
        <f>Response!A24</f>
        <v>L011150</v>
      </c>
      <c r="C37" s="19">
        <f>IF(Response!C24=Options!Q2,Algorithm!F2,Algorithm!J2)</f>
        <v>0</v>
      </c>
      <c r="D37" s="19">
        <f>IF(Response!C24=Options!Q2,Algorithm!F2,Algorithm!J2)</f>
        <v>0</v>
      </c>
      <c r="E37" s="19">
        <f>IF(Response!C24=Options!Q2,Algorithm!F2,Algorithm!J2)</f>
        <v>0</v>
      </c>
      <c r="F37" s="19">
        <f>IF(Response!C24=Options!Q2,Algorithm!F2,Algorithm!J2)</f>
        <v>0</v>
      </c>
      <c r="G37" s="19">
        <f>IF(Response!C24=Options!Q2,Algorithm!F2,Algorithm!J2)</f>
        <v>0</v>
      </c>
      <c r="H37" s="19">
        <f>IF(Response!C24=Options!Q2,Algorithm!F2,Algorithm!J2)</f>
        <v>0</v>
      </c>
      <c r="I37" s="19">
        <f>IF(Response!C24=Options!Q2,Algorithm!F2,Algorithm!J2)</f>
        <v>0</v>
      </c>
      <c r="J37" s="19">
        <f>IF(Response!C24=Options!Q2,Algorithm!F2,Algorithm!J2)</f>
        <v>0</v>
      </c>
      <c r="K37" s="19">
        <f>IF(Response!C24=Options!Q2,Algorithm!F2,Algorithm!J2)</f>
        <v>0</v>
      </c>
      <c r="L37" s="19">
        <f>IF(Response!C24=Options!Q2,Algorithm!F2,Algorithm!J2)</f>
        <v>0</v>
      </c>
      <c r="M37" s="19">
        <f>IF(Response!C24=Options!Q2,Algorithm!F2,Algorithm!J2)</f>
        <v>0</v>
      </c>
      <c r="O37" s="19">
        <f>IF(Response!C24=Options!Q2,Algorithm!F2,Algorithm!J2)</f>
        <v>0</v>
      </c>
      <c r="P37" s="19">
        <f>IF(Response!C24=Options!Q2,Algorithm!F2,Algorithm!J2)</f>
        <v>0</v>
      </c>
      <c r="Q37" s="19">
        <f>IF(Response!C24=Options!Q2,Algorithm!F2,Algorithm!J2)</f>
        <v>0</v>
      </c>
      <c r="R37" s="19">
        <f>IF(Response!C24=Options!Q2,Algorithm!F2,Algorithm!J2)</f>
        <v>0</v>
      </c>
      <c r="S37" s="19">
        <f>IF(Response!C24=Options!Q2,Algorithm!F2,Algorithm!J2)</f>
        <v>0</v>
      </c>
      <c r="T37" s="19">
        <f>IF(Response!C24=Options!Q2,Algorithm!F2,Algorithm!J2)</f>
        <v>0</v>
      </c>
      <c r="U37" s="19">
        <f>IF(Response!C24=Options!Q2,Algorithm!F2,Algorithm!J2)</f>
        <v>0</v>
      </c>
      <c r="V37" s="19">
        <f>IF(Response!C24=Options!Q2,Algorithm!F2,Algorithm!J2)</f>
        <v>0</v>
      </c>
      <c r="W37" s="19">
        <f>IF(Response!C24=Options!Q2,Algorithm!F2,Algorithm!J2)</f>
        <v>0</v>
      </c>
      <c r="X37" s="19">
        <f>IF(Response!C24=Options!Q2,Algorithm!F2,Algorithm!J2)</f>
        <v>0</v>
      </c>
    </row>
    <row r="38" spans="1:24" x14ac:dyDescent="0.3">
      <c r="A38" s="5" t="str">
        <f>Response!A25</f>
        <v>L011160</v>
      </c>
      <c r="C38" s="19">
        <f>IF(Response!C25=Options!R2,Algorithm!F2,Algorithm!J2)</f>
        <v>0</v>
      </c>
      <c r="D38" s="19">
        <f>IF(Response!C25=Options!R2,Algorithm!F2,Algorithm!J2)</f>
        <v>0</v>
      </c>
      <c r="E38" s="19">
        <f>IF(Response!C25=Options!R2,Algorithm!F2,Algorithm!J2)</f>
        <v>0</v>
      </c>
      <c r="F38" s="19">
        <f>IF(Response!C25=Options!R2,Algorithm!F2,Algorithm!J2)</f>
        <v>0</v>
      </c>
      <c r="G38" s="19">
        <f>IF(Response!C25=Options!R2,Algorithm!F2,Algorithm!J2)</f>
        <v>0</v>
      </c>
      <c r="H38" s="19">
        <f>IF(Response!C25=Options!R2,Algorithm!F2,Algorithm!J2)</f>
        <v>0</v>
      </c>
      <c r="I38" s="19">
        <f>IF(Response!C25=Options!R2,Algorithm!F2,Algorithm!J2)</f>
        <v>0</v>
      </c>
      <c r="J38" s="19">
        <f>IF(Response!C25=Options!R2,Algorithm!F2,Algorithm!J2)</f>
        <v>0</v>
      </c>
      <c r="K38" s="19">
        <f>IF(Response!C25=Options!R2,Algorithm!F2,Algorithm!J2)</f>
        <v>0</v>
      </c>
      <c r="L38" s="19">
        <f>IF(Response!C25=Options!R2,Algorithm!F2,Algorithm!J2)</f>
        <v>0</v>
      </c>
      <c r="M38" s="19">
        <f>IF(Response!C25=Options!R2,Algorithm!F2,Algorithm!J2)</f>
        <v>0</v>
      </c>
      <c r="O38" s="19">
        <f>IF(Response!C25=Options!R2,Algorithm!F2,Algorithm!J2)</f>
        <v>0</v>
      </c>
      <c r="P38" s="19">
        <f>IF(Response!C25=Options!R2,Algorithm!F2,Algorithm!J2)</f>
        <v>0</v>
      </c>
      <c r="Q38" s="19">
        <f>IF(Response!C25=Options!R2,Algorithm!F2,Algorithm!J2)</f>
        <v>0</v>
      </c>
      <c r="R38" s="19">
        <f>IF(Response!C25=Options!R2,Algorithm!F2,Algorithm!J2)</f>
        <v>0</v>
      </c>
      <c r="S38" s="19">
        <f>IF(Response!C25=Options!R2,Algorithm!F2,Algorithm!J2)</f>
        <v>0</v>
      </c>
      <c r="T38" s="19">
        <f>IF(Response!C25=Options!R2,Algorithm!F2,Algorithm!J2)</f>
        <v>0</v>
      </c>
      <c r="U38" s="19">
        <f>IF(Response!C25=Options!R2,Algorithm!F2,Algorithm!J2)</f>
        <v>0</v>
      </c>
      <c r="V38" s="19">
        <f>IF(Response!C25=Options!R2,Algorithm!F2,Algorithm!J2)</f>
        <v>0</v>
      </c>
      <c r="W38" s="19">
        <f>IF(Response!C25=Options!R2,Algorithm!F2,Algorithm!J2)</f>
        <v>0</v>
      </c>
      <c r="X38" s="19">
        <f>IF(Response!C25=Options!R2,Algorithm!F2,Algorithm!J2)</f>
        <v>0</v>
      </c>
    </row>
    <row r="39" spans="1:24" x14ac:dyDescent="0.3">
      <c r="A39" s="5" t="str">
        <f>Response!A26</f>
        <v>L011170</v>
      </c>
      <c r="C39" s="19">
        <f>IF(Response!C26=Options!S4,Algorithm!F2,Algorithm!J2)</f>
        <v>0</v>
      </c>
      <c r="D39" s="19">
        <f>IF(Response!C26=Options!S4,Algorithm!F2,Algorithm!J2)</f>
        <v>0</v>
      </c>
      <c r="E39" s="19">
        <f>IF(Response!C26=Options!S4,Algorithm!F2,Algorithm!J2)</f>
        <v>0</v>
      </c>
      <c r="F39" s="19">
        <f>IF(Response!C26=Options!S4,Algorithm!F2,Algorithm!J2)</f>
        <v>0</v>
      </c>
      <c r="G39" s="19">
        <f>IF(Response!C26=Options!S4,Algorithm!F2,Algorithm!J2)</f>
        <v>0</v>
      </c>
      <c r="H39" s="19">
        <f>IF(Response!C26=Options!S4,Algorithm!F2,Algorithm!J2)</f>
        <v>0</v>
      </c>
      <c r="I39" s="19">
        <f>IF(Response!C26=Options!S4,Algorithm!F2,Algorithm!J2)</f>
        <v>0</v>
      </c>
      <c r="J39" s="19">
        <f>IF(Response!C26=Options!S4,Algorithm!F2,Algorithm!J2)</f>
        <v>0</v>
      </c>
      <c r="K39" s="19">
        <f>IF(Response!C26=Options!S4,Algorithm!F2,Algorithm!J2)</f>
        <v>0</v>
      </c>
      <c r="L39" s="19">
        <f>IF(Response!C26=Options!S4,Algorithm!F2,Algorithm!J2)</f>
        <v>0</v>
      </c>
      <c r="M39" s="19">
        <f>IF(Response!C26=Options!S4,Algorithm!F2,Algorithm!J2)</f>
        <v>0</v>
      </c>
      <c r="O39" s="19">
        <f>IF(Response!C26=Options!S4,Algorithm!F2,Algorithm!J2)</f>
        <v>0</v>
      </c>
      <c r="P39" s="19">
        <f>IF(Response!C26=Options!S4,Algorithm!F2,Algorithm!J2)</f>
        <v>0</v>
      </c>
      <c r="Q39" s="19">
        <f>IF(Response!C26=Options!S4,Algorithm!F2,Algorithm!J2)</f>
        <v>0</v>
      </c>
      <c r="R39" s="19">
        <f>IF(Response!C26=Options!S4,Algorithm!F2,Algorithm!J2)</f>
        <v>0</v>
      </c>
      <c r="S39" s="19">
        <f>IF(Response!C26=Options!S4,Algorithm!F2,Algorithm!J2)</f>
        <v>0</v>
      </c>
      <c r="T39" s="19">
        <f>IF(Response!C26=Options!S4,Algorithm!F2,Algorithm!J2)</f>
        <v>0</v>
      </c>
      <c r="U39" s="19">
        <f>IF(Response!C26=Options!S4,Algorithm!F2,Algorithm!J2)</f>
        <v>0</v>
      </c>
      <c r="V39" s="19">
        <f>IF(Response!C26=Options!S4,Algorithm!F2,Algorithm!J2)</f>
        <v>0</v>
      </c>
      <c r="W39" s="19">
        <f>IF(Response!C26=Options!S4,Algorithm!F2,Algorithm!J2)</f>
        <v>0</v>
      </c>
      <c r="X39" s="19">
        <f>IF(Response!C26=Options!S4,Algorithm!F2,Algorithm!J2)</f>
        <v>0</v>
      </c>
    </row>
    <row r="40" spans="1:24" x14ac:dyDescent="0.3">
      <c r="A40" s="5" t="str">
        <f>Response!A27</f>
        <v>L011180</v>
      </c>
      <c r="C40" s="19">
        <f>IF(Response!C27=Options!T3,Algorithm!F2,Algorithm!J2)</f>
        <v>0</v>
      </c>
      <c r="D40" s="19">
        <f>IF(Response!C27=Options!T3,Algorithm!F2,Algorithm!J2)</f>
        <v>0</v>
      </c>
      <c r="E40" s="19">
        <f>IF(Response!C27=Options!T3,Algorithm!F2,Algorithm!J2)</f>
        <v>0</v>
      </c>
      <c r="F40" s="19">
        <f>IF(Response!C27=Options!T3,Algorithm!F2,Algorithm!J2)</f>
        <v>0</v>
      </c>
      <c r="G40" s="19">
        <f>IF(Response!C27=Options!T3,Algorithm!F2,Algorithm!J2)</f>
        <v>0</v>
      </c>
      <c r="H40" s="19">
        <f>IF(Response!C27=Options!T3,Algorithm!F2,Algorithm!J2)</f>
        <v>0</v>
      </c>
      <c r="I40" s="19">
        <f>IF(Response!C27=Options!T3,Algorithm!F2,Algorithm!J2)</f>
        <v>0</v>
      </c>
      <c r="J40" s="19">
        <f>IF(Response!C27=Options!T3,Algorithm!F2,Algorithm!J2)</f>
        <v>0</v>
      </c>
      <c r="K40" s="19">
        <f>IF(Response!C27=Options!T3,Algorithm!F2,Algorithm!J2)</f>
        <v>0</v>
      </c>
      <c r="L40" s="19">
        <f>IF(Response!C27=Options!T3,Algorithm!F2,Algorithm!J2)</f>
        <v>0</v>
      </c>
      <c r="M40" s="19">
        <f>IF(Response!C27=Options!T3,Algorithm!F2,Algorithm!J2)</f>
        <v>0</v>
      </c>
      <c r="O40" s="19">
        <f>IF(Response!C27=Options!T3,Algorithm!F2,Algorithm!J2)</f>
        <v>0</v>
      </c>
      <c r="P40" s="19">
        <f>IF(Response!C27=Options!T3,Algorithm!F2,Algorithm!J2)</f>
        <v>0</v>
      </c>
      <c r="Q40" s="19">
        <f>IF(Response!C27=Options!T3,Algorithm!F2,Algorithm!J2)</f>
        <v>0</v>
      </c>
      <c r="R40" s="19">
        <f>IF(Response!C27=Options!T3,Algorithm!F2,Algorithm!J2)</f>
        <v>0</v>
      </c>
      <c r="S40" s="19">
        <f>IF(Response!C27=Options!T3,Algorithm!F2,Algorithm!J2)</f>
        <v>0</v>
      </c>
      <c r="T40" s="19">
        <f>IF(Response!C27=Options!T3,Algorithm!F2,Algorithm!J2)</f>
        <v>0</v>
      </c>
      <c r="U40" s="19">
        <f>IF(Response!C27=Options!T3,Algorithm!F2,Algorithm!J2)</f>
        <v>0</v>
      </c>
      <c r="V40" s="19">
        <f>IF(Response!C27=Options!T3,Algorithm!F2,Algorithm!J2)</f>
        <v>0</v>
      </c>
      <c r="W40" s="19">
        <f>IF(Response!C27=Options!T3,Algorithm!F2,Algorithm!J2)</f>
        <v>0</v>
      </c>
      <c r="X40" s="19">
        <f>IF(Response!C27=Options!T3,Algorithm!F2,Algorithm!J2)</f>
        <v>0</v>
      </c>
    </row>
    <row r="41" spans="1:24" x14ac:dyDescent="0.3">
      <c r="A41" s="5" t="str">
        <f>Response!A28</f>
        <v>L011190</v>
      </c>
      <c r="C41" s="19">
        <f>IF(Response!C28=Options!U3,Algorithm!F2,Algorithm!J2)</f>
        <v>0</v>
      </c>
      <c r="D41" s="19">
        <f>IF(Response!C28=Options!U3,Algorithm!F2,Algorithm!J2)</f>
        <v>0</v>
      </c>
      <c r="E41" s="19">
        <f>IF(Response!C28=Options!U3,Algorithm!F2,Algorithm!J2)</f>
        <v>0</v>
      </c>
      <c r="F41" s="19">
        <f>IF(Response!C28=Options!U3,Algorithm!F2,Algorithm!J2)</f>
        <v>0</v>
      </c>
      <c r="G41" s="19">
        <f>IF(Response!C28=Options!U3,Algorithm!F2,Algorithm!J2)</f>
        <v>0</v>
      </c>
      <c r="H41" s="19">
        <f>IF(Response!C28=Options!U3,Algorithm!F2,Algorithm!J2)</f>
        <v>0</v>
      </c>
      <c r="I41" s="19">
        <f>IF(Response!C28=Options!U3,Algorithm!F2,Algorithm!J2)</f>
        <v>0</v>
      </c>
      <c r="J41" s="19">
        <f>IF(Response!C28=Options!U3,Algorithm!F2,Algorithm!J2)</f>
        <v>0</v>
      </c>
      <c r="K41" s="19">
        <f>IF(Response!C28=Options!U3,Algorithm!F2,Algorithm!J2)</f>
        <v>0</v>
      </c>
      <c r="L41" s="19">
        <f>IF(Response!C28=Options!U3,Algorithm!F2,Algorithm!J2)</f>
        <v>0</v>
      </c>
      <c r="M41" s="19">
        <f>IF(Response!C28=Options!U3,Algorithm!F2,Algorithm!J2)</f>
        <v>0</v>
      </c>
      <c r="O41" s="19">
        <f>IF(Response!C28=Options!U3,Algorithm!F2,Algorithm!J2)</f>
        <v>0</v>
      </c>
      <c r="P41" s="19">
        <f>IF(Response!C28=Options!U3,Algorithm!F2,Algorithm!J2)</f>
        <v>0</v>
      </c>
      <c r="Q41" s="19">
        <f>IF(Response!C28=Options!U3,Algorithm!F2,Algorithm!J2)</f>
        <v>0</v>
      </c>
      <c r="R41" s="19">
        <f>IF(Response!C28=Options!U3,Algorithm!F2,Algorithm!J2)</f>
        <v>0</v>
      </c>
      <c r="S41" s="19">
        <f>IF(Response!C28=Options!U3,Algorithm!F2,Algorithm!J2)</f>
        <v>0</v>
      </c>
      <c r="T41" s="19">
        <f>IF(Response!C28=Options!U3,Algorithm!F2,Algorithm!J2)</f>
        <v>0</v>
      </c>
      <c r="U41" s="19">
        <f>IF(Response!C28=Options!U3,Algorithm!F2,Algorithm!J2)</f>
        <v>0</v>
      </c>
      <c r="V41" s="19">
        <f>IF(Response!C28=Options!U3,Algorithm!F2,Algorithm!J2)</f>
        <v>0</v>
      </c>
      <c r="W41" s="19">
        <f>IF(Response!C28=Options!U3,Algorithm!F2,Algorithm!J2)</f>
        <v>0</v>
      </c>
      <c r="X41" s="19">
        <f>IF(Response!C28=Options!U3,Algorithm!F2,Algorithm!J2)</f>
        <v>0</v>
      </c>
    </row>
    <row r="42" spans="1:24" x14ac:dyDescent="0.3">
      <c r="A42" s="5" t="str">
        <f>Response!A29</f>
        <v>L020101</v>
      </c>
      <c r="C42">
        <f>IF(Response!C29=Options!V2,Algorithm!F2,IF(Response!C29=Options!V3,Algorithm!F2,IF(Response!C29=Options!V4,Algorithm!F2,Algorithm!J2)))</f>
        <v>2</v>
      </c>
      <c r="D42">
        <f>IF(Response!C29=Options!V4,Algorithm!F2,IF(Response!C29=Options!V3,Algorithm!H2,Algorithm!J2))</f>
        <v>1</v>
      </c>
      <c r="E42">
        <f>IF(Response!C29=Options!V4,Algorithm!F2,IF(Response!C29=Options!V3,Algorithm!H2,Algorithm!J2))</f>
        <v>1</v>
      </c>
      <c r="F42">
        <f>IF(Response!C29=Options!V4,Algorithm!F2,IF(Response!C29=Options!V3,Algorithm!H2,Algorithm!J2))</f>
        <v>1</v>
      </c>
      <c r="G42">
        <f>IF(Response!C29=Options!V2,Algorithm!F2,IF(Response!C29=Options!V3,Algorithm!F2,IF(Response!C29=Options!V4,Algorithm!F2,Algorithm!J2)))</f>
        <v>2</v>
      </c>
      <c r="H42">
        <f>IF(Response!C29=Options!V4,Algorithm!F2,IF(Response!C29=Options!V3,Algorithm!H2,Algorithm!J2))</f>
        <v>1</v>
      </c>
      <c r="I42">
        <f>IF(Response!C29=Options!V2,Algorithm!F2,IF(Response!C29=Options!V3,Algorithm!F2,IF(Response!C29=Options!V4,Algorithm!F2,Algorithm!J2)))</f>
        <v>2</v>
      </c>
      <c r="J42">
        <f>IF(Response!C29=Options!V4,Algorithm!F2,IF(Response!C29=Options!V3,Algorithm!H2,Algorithm!J2))</f>
        <v>1</v>
      </c>
      <c r="K42">
        <f>IF(Response!C29=Options!V2,Algorithm!F2,IF(Response!C29=Options!V3,Algorithm!F2,IF(Response!C29=Options!V4,Algorithm!F2,Algorithm!J2)))</f>
        <v>2</v>
      </c>
      <c r="L42">
        <f>IF(Response!C29=Options!V4,Algorithm!F2,IF(Response!C29=Options!V3,Algorithm!H2,Algorithm!J2))</f>
        <v>1</v>
      </c>
      <c r="M42">
        <f>IF(Response!C29=Options!V4,Algorithm!F2,IF(Response!C29=Options!V3,Algorithm!H2,Algorithm!J2))</f>
        <v>1</v>
      </c>
      <c r="O42">
        <f>IF(Response!C29=Options!V2,Algorithm!F2,IF(Response!C29=Options!V3,Algorithm!H2,Algorithm!J2))</f>
        <v>1</v>
      </c>
      <c r="P42">
        <f>IF(Response!C29=Options!V2,Algorithm!F2,IF(Response!C29=Options!V3,Algorithm!F2,IF(Response!C29=Options!V4,Algorithm!F2,Algorithm!J2)))</f>
        <v>2</v>
      </c>
      <c r="Q42">
        <f>IF(Response!C29=Options!V2,Algorithm!F2,IF(Response!C29=Options!V3,Algorithm!F2,IF(Response!C29=Options!V4,Algorithm!F2,Algorithm!J2)))</f>
        <v>2</v>
      </c>
      <c r="R42">
        <f>IF(Response!C29=Options!V2,Algorithm!F2,IF(Response!C29=Options!V3,Algorithm!F2,IF(Response!C29=Options!V4,Algorithm!F2,Algorithm!J2)))</f>
        <v>2</v>
      </c>
      <c r="S42">
        <f>IF(Response!C29=Options!V4,Algorithm!F2,IF(Response!C29=Options!V3,Algorithm!H2,Algorithm!J2))</f>
        <v>1</v>
      </c>
      <c r="T42">
        <f>IF(Response!C29=Options!V4,Algorithm!F2,IF(Response!C29=Options!V3,Algorithm!H2,Algorithm!J2))</f>
        <v>1</v>
      </c>
      <c r="U42">
        <f>IF(Response!C29=Options!V4,Algorithm!F2,IF(Response!C29=Options!V3,Algorithm!H2,Algorithm!J2))</f>
        <v>1</v>
      </c>
      <c r="V42">
        <f>IF(Response!C29=Options!V4,Algorithm!F2,IF(Response!C29=Options!V3,Algorithm!H2,Algorithm!J2))</f>
        <v>1</v>
      </c>
      <c r="W42">
        <f>IF(Response!C29=Options!V4,Algorithm!F2,IF(Response!C29=Options!V3,Algorithm!H2,Algorithm!J2))</f>
        <v>1</v>
      </c>
      <c r="X42">
        <f>IF(Response!C29=Options!V4,Algorithm!F2,IF(Response!C29=Options!V3,Algorithm!H2,Algorithm!J2))</f>
        <v>1</v>
      </c>
    </row>
    <row r="43" spans="1:24" x14ac:dyDescent="0.3">
      <c r="A43" s="5" t="str">
        <f>Response!A30</f>
        <v>L020102</v>
      </c>
      <c r="E43">
        <f>IF(Response!C30=Options!W2,Algorithm!F2,Algorithm!J2)</f>
        <v>2</v>
      </c>
      <c r="F43">
        <f>IF(Response!C30=Options!W2,Algorithm!F2,Algorithm!J2)</f>
        <v>2</v>
      </c>
      <c r="L43">
        <f>IF(Response!C30=Options!W2,Algorithm!F2,Algorithm!J2)</f>
        <v>2</v>
      </c>
    </row>
    <row r="44" spans="1:24" x14ac:dyDescent="0.3">
      <c r="A44" s="5" t="str">
        <f>Response!A31</f>
        <v>L020201</v>
      </c>
    </row>
    <row r="45" spans="1:24" x14ac:dyDescent="0.3">
      <c r="A45" s="5" t="str">
        <f>Response!A32</f>
        <v>L020301</v>
      </c>
      <c r="B45" t="s">
        <v>266</v>
      </c>
      <c r="D45">
        <f>IF(Response!C32=Options!Y5,Algorithm!F2,Algorithm!J2)</f>
        <v>2</v>
      </c>
      <c r="V45">
        <f>IF(Response!C32=Options!Y2,Algorithm!F2,IF(Response!C32=Options!Y4,Algorithm!F2,Algorithm!J2))</f>
        <v>0</v>
      </c>
    </row>
    <row r="46" spans="1:24" x14ac:dyDescent="0.3">
      <c r="A46" s="5" t="str">
        <f>A45</f>
        <v>L020301</v>
      </c>
      <c r="B46" t="s">
        <v>267</v>
      </c>
      <c r="D46">
        <f>IF(Response!D32=Options!Y5,Algorithm!F2,Algorithm!J2)</f>
        <v>0</v>
      </c>
      <c r="V46">
        <f>IF(Response!D32=Options!Y2,Algorithm!F2,IF(Response!D32=Options!Y4,Algorithm!F2,Algorithm!J2))</f>
        <v>0</v>
      </c>
    </row>
    <row r="47" spans="1:24" x14ac:dyDescent="0.3">
      <c r="A47" s="5" t="str">
        <f>A46</f>
        <v>L020301</v>
      </c>
      <c r="B47" t="s">
        <v>268</v>
      </c>
      <c r="D47">
        <f>IF(Response!E32=Options!Y5,Algorithm!F2,Algorithm!J2)</f>
        <v>0</v>
      </c>
      <c r="V47">
        <f>IF(Response!D32=Options!Y2,Algorithm!F2,IF(Response!D32=Options!Y4,Algorithm!F2,Algorithm!J2))</f>
        <v>0</v>
      </c>
    </row>
    <row r="48" spans="1:24" x14ac:dyDescent="0.3">
      <c r="A48" s="5" t="str">
        <f>Response!A33</f>
        <v>L020401</v>
      </c>
    </row>
    <row r="49" spans="1:24" x14ac:dyDescent="0.3">
      <c r="A49" s="5" t="str">
        <f>Response!A34</f>
        <v>L020402</v>
      </c>
    </row>
    <row r="50" spans="1:24" x14ac:dyDescent="0.3">
      <c r="A50" s="5" t="str">
        <f>Response!A35</f>
        <v>L020501</v>
      </c>
      <c r="F50">
        <f>IF(Response!C35=Options!AB2,Algorithm!D2,IF(Response!C35=Options!AB8,Algorithm!D2,IF(Response!C35=Options!AB7,Algorithm!D2,Algorithm!J2)))</f>
        <v>0</v>
      </c>
      <c r="K50">
        <f>IF(Response!C35=Options!AB8,Algorithm!D2,Algorithm!J2)</f>
        <v>0</v>
      </c>
      <c r="L50">
        <f>IF(Response!C35=Options!AB8,Algorithm!D2,Algorithm!J2)</f>
        <v>0</v>
      </c>
      <c r="O50">
        <f>IF(Response!C35=Options!AB2,Algorithm!D2,IF(Response!C35=Options!AB8,Algorithm!D2,Algorithm!J2))</f>
        <v>0</v>
      </c>
    </row>
    <row r="51" spans="1:24" x14ac:dyDescent="0.3">
      <c r="A51" s="5" t="str">
        <f>Response!A36</f>
        <v>L020601</v>
      </c>
      <c r="B51" t="s">
        <v>266</v>
      </c>
      <c r="C51">
        <f>IF(Response!C36=Options!AC2,Algorithm!F2,IF(Response!C36=Options!AC6,Algorithm!F2,IF(Response!C36=Options!AC8,Algorithm!F2,Algorithm!J2)))</f>
        <v>2</v>
      </c>
      <c r="D51">
        <f>IF(Response!C36=Options!AC5,Algorithm!F2,IF(Response!C36=Options!AC8,Algorithm!F2,IF(Response!C36=Options!AC6,Algorithm!F2,Algorithm!J2)))</f>
        <v>0</v>
      </c>
      <c r="E51">
        <f>IF(Response!C36=Options!AC3,Algorithm!D2,IF(Response!C36=Options!AC4,Algorithm!D2,IF(Response!C36=Options!AC8,Algorithm!F2,IF(Response!C36=Options!AC9,Algorithm!F2,IF(Response!C36=Options!AC10,Algorithm!F2,Algorithm!J2)))))</f>
        <v>0</v>
      </c>
      <c r="F51">
        <f>IF(Response!C36=Options!AC6,Algorithm!F2,IF(Response!C36=Options!AC8,Algorithm!F2,IF(Response!C36=Options!AC9,Algorithm!F2,IF(Response!C36=Options!AC10,Algorithm!F2,Algorithm!J2))))</f>
        <v>0</v>
      </c>
      <c r="G51">
        <f>IF(Response!C36=Options!AC3,Algorithm!F2,IF(Response!C36=Options!AC4,Algorithm!F2,IF(Response!C36=Options!AC5,Algorithm!F2,IF(Response!C36=Options!AC6,Algorithm!F2,IF(Response!C36=Options!AC8,Algorithm!D2,IF(Response!C36=Options!AC9,Algorithm!F2,Algorithm!J2))))))</f>
        <v>0</v>
      </c>
      <c r="H51">
        <f>IF(Response!C36=Options!AC3,Algorithm!F2,IF(Response!C36=Options!AC4,Algorithm!F2,IF(Response!C36=Options!AC5,Algorithm!F2,IF(Response!C36=Options!AC6,Algorithm!F2,IF(Response!C36=Options!AC9,Algorithm!F2,Algorithm!J2)))))</f>
        <v>0</v>
      </c>
      <c r="I51">
        <f>IF(Response!C36=Options!AC3,Algorithm!F2,IF(Response!C36=Options!AC4,Algorithm!F2,IF(Response!C36=Options!AC6,Algorithm!F2,IF(Response!C36=Options!AC8,Algorithm!D2,IF(Response!C36=Options!AC9,Algorithm!F2,Algorithm!J2)))))</f>
        <v>0</v>
      </c>
      <c r="J51">
        <f>IF(Response!C36=Options!AC3,Algorithm!F2,IF(Response!C36=Options!AC4,Algorithm!F2,IF(Response!C36=Options!AC5,Algorithm!F2,IF(Response!C36=Options!AC6,Algorithm!F2,IF(Response!C36=Options!AC8,Algorithm!F2,IF(Response!C36=Options!AC9,Algorithm!F2,Algorithm!J2))))))</f>
        <v>0</v>
      </c>
      <c r="K51">
        <f>IF(Response!C36=Options!AC5,Algorithm!F2,IF(Response!C36=Options!AC6,Algorithm!F2,IF(Response!C36=Options!AC8,Algorithm!F2,Algorithm!J2)))</f>
        <v>0</v>
      </c>
      <c r="L51">
        <f>IF(Response!C36=Options!AC3,Algorithm!F2,IF(Response!C36=Options!AC4,Algorithm!F2,IF(Response!C36=Options!AC6,Algorithm!F2,Algorithm!J2)))</f>
        <v>0</v>
      </c>
      <c r="M51">
        <f>IF(Response!C36=Options!AC3,Algorithm!F2,IF(Response!C36=Options!AC4,Algorithm!F2,IF(Response!C36=Options!AC5,Algorithm!F2,IF(Response!C36=Options!AC6,Algorithm!F2,IF(Response!C36=Options!AC8,Algorithm!F2,IF(Response!C36=Options!AC9,Algorithm!F2,Algorithm!J2))))))</f>
        <v>0</v>
      </c>
      <c r="O51">
        <f>IF(Response!C36=Options!AC8,Algorithm!F2,Algorithm!J2)</f>
        <v>0</v>
      </c>
      <c r="P51">
        <f>IF(Response!C36=Options!AC6,Algorithm!F2,IF(Response!C36=Options!AC9,Algorithm!F2,IF(Response!C36=Options!AC8,Algorithm!F2,Algorithm!J2)))</f>
        <v>0</v>
      </c>
      <c r="Q51">
        <f>IF(Response!C36=Options!AC6,Algorithm!F2,IF(Response!C36=Options!AC9,Algorithm!F2,IF(Response!C36=Options!AC8,Algorithm!F2,Algorithm!J2)))</f>
        <v>0</v>
      </c>
      <c r="R51">
        <f>IF(Response!C36=Options!AC3,Algorithm!F2,IF(Response!C36=Options!AC4,Algorithm!F2,IF(Response!C36=Options!AC5,Algorithm!F2,IF(Response!C36=Options!AC6,Algorithm!F2,IF(Response!C36=Options!AC9,Algorithm!F2,Algorithm!J2)))))</f>
        <v>0</v>
      </c>
      <c r="S51">
        <f>IF(Response!C36=Options!AC6,Algorithm!F2,Algorithm!J2)</f>
        <v>0</v>
      </c>
      <c r="T51">
        <f>IF(Response!C36=Options!AC8,Algorithm!F2,Algorithm!J2)</f>
        <v>0</v>
      </c>
      <c r="U51">
        <f>IF(Response!C36=Options!AC2,Algorithm!F2,IF(Response!C36=Options!AC3,Algorithm!F2,IF(Response!C36=Options!AC4,Algorithm!F2,IF(Response!C36=Options!AC5,Algorithm!F2,IF(Response!C36=Options!AC7,Algorithm!F2,IF(Response!C36=Options!AC8,Algorithm!F2,Algorithm!J2))))))</f>
        <v>2</v>
      </c>
      <c r="V51">
        <f>IF(Response!C36=Options!AC3,Algorithm!F2,IF(Response!C36=Options!AC4,Algorithm!F2,IF(Response!C36=Options!AC6,Algorithm!F2,IF(Response!C36=Options!AC9,Algorithm!F2,Algorithm!J2))))</f>
        <v>0</v>
      </c>
      <c r="W51">
        <f>IF(Response!C36=Options!AC5,Algorithm!F2,IF(Response!C36=Options!AC6,Algorithm!F2,Algorithm!J2))</f>
        <v>0</v>
      </c>
      <c r="X51">
        <f>IF(Response!C36=Options!AC5,Algorithm!F2,IF(Response!C36=Options!AC6,Algorithm!F2,Algorithm!J2))</f>
        <v>0</v>
      </c>
    </row>
    <row r="52" spans="1:24" x14ac:dyDescent="0.3">
      <c r="A52" s="5" t="str">
        <f>A51</f>
        <v>L020601</v>
      </c>
      <c r="B52" t="s">
        <v>267</v>
      </c>
      <c r="C52">
        <f>IF(Response!D36=Options!AC2,Algorithm!F2,IF(Response!D36=Options!AC6,Algorithm!F2,IF(Response!D36=Options!AC8,Algorithm!F2,Algorithm!J2)))</f>
        <v>0</v>
      </c>
      <c r="D52">
        <f>IF(Response!D36=Options!AC5,Algorithm!F2,IF(Response!D36=Options!AC8,Algorithm!F2,IF(Response!D36=Options!AC6,Algorithm!F2,Algorithm!J2)))</f>
        <v>0</v>
      </c>
      <c r="E52">
        <f>IF(Response!D36=Options!AC3,Algorithm!F2,IF(Response!D36=Options!AC4,Algorithm!F2,IF(Response!D36=Options!AC8,Algorithm!F2,IF(Response!D36=Options!AC9,Algorithm!F2,IF(Response!D36=Options!AC10,Algorithm!F2,Algorithm!J2)))))</f>
        <v>0</v>
      </c>
      <c r="F52">
        <f>IF(Response!D36=Options!AC6,Algorithm!F2,IF(Response!D36=Options!AC8,Algorithm!F2,IF(Response!D36=Options!AC9,Algorithm!F2,IF(Response!D36=Options!AC10,Algorithm!F2,Algorithm!J2))))</f>
        <v>0</v>
      </c>
      <c r="G52">
        <f>IF(Response!D36=Options!AC3,Algorithm!F2,IF(Response!D36=Options!AC4,Algorithm!F2,IF(Response!D36=Options!AC5,Algorithm!F2,IF(Response!D36=Options!AC6,Algorithm!F2,IF(Response!D36=Options!AC8,Algorithm!D2,IF(Response!D36=Options!AC9,Algorithm!F2,Algorithm!J2))))))</f>
        <v>0</v>
      </c>
      <c r="H52">
        <f>IF(Response!D36=Options!AC3,Algorithm!F2,IF(Response!D36=Options!AC4,Algorithm!F2,IF(Response!D36=Options!AC5,Algorithm!F2,IF(Response!D36=Options!AC6,Algorithm!F2,IF(Response!D36=Options!AC9,Algorithm!F2,Algorithm!J2)))))</f>
        <v>0</v>
      </c>
      <c r="I52">
        <f>IF(Response!D36=Options!AC3,Algorithm!F2,IF(Response!D36=Options!AC4,Algorithm!F2,IF(Response!D36=Options!AC6,Algorithm!F2,IF(Response!D36=Options!AC8,Algorithm!D2,IF(Response!D36=Options!AC9,Algorithm!F2,Algorithm!J2)))))</f>
        <v>0</v>
      </c>
      <c r="J52">
        <f>IF(Response!D36=Options!AC3,Algorithm!F2,IF(Response!D36=Options!AC4,Algorithm!F2,IF(Response!D36=Options!AC5,Algorithm!F2,IF(Response!D36=Options!AC6,Algorithm!F2,IF(Response!D36=Options!AC8,Algorithm!F2,IF(Response!D36=Options!AC9,Algorithm!F2,Algorithm!J2))))))</f>
        <v>0</v>
      </c>
      <c r="K52">
        <f>IF(Response!D36=Options!AC5,Algorithm!F2,IF(Response!D36=Options!AC6,Algorithm!F2,IF(Response!D36=Options!AC8,Algorithm!F2,Algorithm!J2)))</f>
        <v>0</v>
      </c>
      <c r="L52">
        <f>IF(Response!D36=Options!AC3,Algorithm!F2,IF(Response!D36=Options!AC4,Algorithm!F2,IF(Response!D36=Options!AC6,Algorithm!F2,Algorithm!J2)))</f>
        <v>0</v>
      </c>
      <c r="M52">
        <f>IF(Response!D36=Options!AC3,Algorithm!F2,IF(Response!D36=Options!AC4,Algorithm!F2,IF(Response!D36=Options!AC5,Algorithm!F2,IF(Response!D36=Options!AC6,Algorithm!F2,IF(Response!D36=Options!AC8,Algorithm!F2,IF(Response!D36=Options!AC9,Algorithm!F2,Algorithm!J2))))))</f>
        <v>0</v>
      </c>
      <c r="O52">
        <f>IF(Response!D36=Options!AC8,Algorithm!F2,Algorithm!J2)</f>
        <v>0</v>
      </c>
      <c r="P52">
        <f>IF(Response!D36=Options!AC6,Algorithm!F2,IF(Response!D36=Options!AC9,Algorithm!F2,IF(Response!D36=Options!AC8,Algorithm!F2,Algorithm!J2)))</f>
        <v>0</v>
      </c>
      <c r="Q52">
        <f>IF(Response!D36=Options!AC6,Algorithm!F2,IF(Response!D36=Options!AC9,Algorithm!F2,IF(Response!D36=Options!AC8,Algorithm!F2,Algorithm!J2)))</f>
        <v>0</v>
      </c>
      <c r="R52">
        <f>IF(Response!D36=Options!AC3,Algorithm!F2,IF(Response!D36=Options!AC4,Algorithm!F2,IF(Response!D36=Options!AC5,Algorithm!F2,IF(Response!D36=Options!AC6,Algorithm!F2,IF(Response!D36=Options!AC9,Algorithm!F2,Algorithm!J2)))))</f>
        <v>0</v>
      </c>
      <c r="S52">
        <f>IF(Response!D36=Options!AC6,Algorithm!F2,Algorithm!J2)</f>
        <v>0</v>
      </c>
      <c r="T52">
        <f>IF(Response!D36=Options!AC8,Algorithm!F2,Algorithm!J2)</f>
        <v>0</v>
      </c>
      <c r="U52">
        <f>IF(Response!D36=Options!AC2,Algorithm!F2,IF(Response!D36=Options!AC3,Algorithm!F2,IF(Response!D36=Options!AC4,Algorithm!F2,IF(Response!D36=Options!AC5,Algorithm!F2,IF(Response!D36=Options!AC7,Algorithm!F2,IF(Response!D36=Options!AC8,Algorithm!F2,Algorithm!J2))))))</f>
        <v>2</v>
      </c>
      <c r="V52">
        <f>IF(Response!D36=Options!AC3,Algorithm!F2,IF(Response!D36=Options!AC4,Algorithm!F2,IF(Response!D36=Options!AC6,Algorithm!F2,IF(Response!D36=Options!AC9,Algorithm!F2,Algorithm!J2))))</f>
        <v>0</v>
      </c>
      <c r="W52">
        <f>IF(Response!D36=Options!AC5,Algorithm!F2,IF(Response!D36=Options!AC6,Algorithm!F2,Algorithm!J2))</f>
        <v>0</v>
      </c>
      <c r="X52">
        <f>IF(Response!D36=Options!AC5,Algorithm!F2,IF(Response!D36=Options!AC6,Algorithm!F2,Algorithm!J2))</f>
        <v>0</v>
      </c>
    </row>
    <row r="53" spans="1:24" x14ac:dyDescent="0.3">
      <c r="A53" s="5" t="str">
        <f>A52</f>
        <v>L020601</v>
      </c>
      <c r="B53" t="s">
        <v>268</v>
      </c>
      <c r="C53">
        <f>IF(Response!E36=Options!AC2,Algorithm!F2,IF(Response!E36=Options!AC6,Algorithm!F2,IF(Response!E36=Options!AC8,Algorithm!F2,Algorithm!J2)))</f>
        <v>0</v>
      </c>
      <c r="D53">
        <f>IF(Response!E36=Options!AC5,Algorithm!F2,IF(Response!E36=Options!AC8,Algorithm!F2,IF(Response!E36=Options!AC6,Algorithm!F2,Algorithm!J2)))</f>
        <v>0</v>
      </c>
      <c r="E53">
        <f>IF(Response!E36=Options!AC3,Algorithm!F2,IF(Response!E36=Options!AC4,Algorithm!F2,IF(Response!E36=Options!AC8,Algorithm!F2,IF(Response!E36=Options!AC9,Algorithm!F2,IF(Response!E36=Options!AC10,Algorithm!F2,Algorithm!J2)))))</f>
        <v>0</v>
      </c>
      <c r="F53">
        <f>IF(Response!E36=Options!AC6,Algorithm!F2,IF(Response!E36=Options!AC8,Algorithm!F2,IF(Response!E36=Options!AC9,Algorithm!F2,IF(Response!E36=Options!AC10,Algorithm!F2,Algorithm!J2))))</f>
        <v>0</v>
      </c>
      <c r="G53">
        <f>IF(Response!E36=Options!AC3,Algorithm!F2,IF(Response!E36=Options!AC4,Algorithm!F2,IF(Response!E36=Options!AC5,Algorithm!F2,IF(Response!E36=Options!AC6,Algorithm!F2,IF(Response!E36=Options!AC8,Algorithm!D2,IF(Response!E36=Options!AC9,Algorithm!F2,Algorithm!J2))))))</f>
        <v>0</v>
      </c>
      <c r="H53">
        <f>IF(Response!E36=Options!AC3,Algorithm!F2,IF(Response!E36=Options!AC4,Algorithm!F2,IF(Response!E36=Options!AC5,Algorithm!F2,IF(Response!E36=Options!AC6,Algorithm!F2,IF(Response!E36=Options!AC9,Algorithm!F2,Algorithm!J2)))))</f>
        <v>0</v>
      </c>
      <c r="I53">
        <f>IF(Response!E36=Options!AC3,Algorithm!F2,IF(Response!E36=Options!AC4,Algorithm!F2,IF(Response!E36=Options!AC6,Algorithm!F2,IF(Response!E36=Options!AC8,Algorithm!D2,IF(Response!E36=Options!AC9,Algorithm!F2,Algorithm!J2)))))</f>
        <v>0</v>
      </c>
      <c r="J53">
        <f>IF(Response!E36=Options!AC3,Algorithm!F2,IF(Response!E36=Options!AC4,Algorithm!F2,IF(Response!E36=Options!AC5,Algorithm!F2,IF(Response!E36=Options!AC6,Algorithm!F2,IF(Response!E36=Options!AC8,Algorithm!F2,IF(Response!E36=Options!AC9,Algorithm!F2,Algorithm!J2))))))</f>
        <v>0</v>
      </c>
      <c r="K53">
        <f>IF(Response!E36=Options!AC5,Algorithm!F2,IF(Response!E36=Options!AC6,Algorithm!F2,IF(Response!E36=Options!AC8,Algorithm!F2,Algorithm!J2)))</f>
        <v>0</v>
      </c>
      <c r="L53">
        <f>IF(Response!E36=Options!AC3,Algorithm!F2,IF(Response!E36=Options!AC4,Algorithm!F2,IF(Response!E36=Options!AC6,Algorithm!F2,Algorithm!J2)))</f>
        <v>0</v>
      </c>
      <c r="M53">
        <f>IF(Response!E36=Options!AC3,Algorithm!F2,IF(Response!E36=Options!AC4,Algorithm!F2,IF(Response!E36=Options!AC5,Algorithm!F2,IF(Response!E36=Options!AC6,Algorithm!F2,IF(Response!E36=Options!AC8,Algorithm!F2,IF(Response!E36=Options!AC9,Algorithm!F2,Algorithm!J2))))))</f>
        <v>0</v>
      </c>
      <c r="O53">
        <f>IF(Response!E36=Options!AC8,Algorithm!F2,Algorithm!J2)</f>
        <v>0</v>
      </c>
      <c r="P53">
        <f>IF(Response!E36=Options!AC6,Algorithm!F2,IF(Response!E36=Options!AC9,Algorithm!F2,IF(Response!E36=Options!AC8,Algorithm!F2,Algorithm!J2)))</f>
        <v>0</v>
      </c>
      <c r="Q53">
        <f>IF(Response!E36=Options!AC6,Algorithm!F2,IF(Response!E36=Options!AC9,Algorithm!F2,IF(Response!E36=Options!AC8,Algorithm!F2,Algorithm!J2)))</f>
        <v>0</v>
      </c>
      <c r="R53">
        <f>IF(Response!E36=Options!AC3,Algorithm!F2,IF(Response!E36=Options!AC4,Algorithm!F2,IF(Response!E36=Options!AC5,Algorithm!F2,IF(Response!E36=Options!AC6,Algorithm!F2,IF(Response!E36=Options!AC9,Algorithm!F2,Algorithm!J2)))))</f>
        <v>0</v>
      </c>
      <c r="S53">
        <f>IF(Response!E36=Options!AC6,Algorithm!F2,Algorithm!J2)</f>
        <v>0</v>
      </c>
      <c r="T53">
        <f>IF(Response!E36=Options!AC8,Algorithm!F2,Algorithm!J2)</f>
        <v>0</v>
      </c>
      <c r="U53">
        <f>IF(Response!E36=Options!AC2,Algorithm!F2,IF(Response!E36=Options!AC3,Algorithm!F2,IF(Response!E36=Options!AC4,Algorithm!F2,IF(Response!E36=Options!AC5,Algorithm!F2,IF(Response!E36=Options!AC7,Algorithm!F2,IF(Response!E36=Options!AC8,Algorithm!F2,Algorithm!J2))))))</f>
        <v>0</v>
      </c>
      <c r="V53">
        <f>IF(Response!E36=Options!AC3,Algorithm!F2,IF(Response!E36=Options!AC4,Algorithm!F2,IF(Response!E36=Options!AC6,Algorithm!F2,IF(Response!E36=Options!AC9,Algorithm!F2,Algorithm!J2))))</f>
        <v>0</v>
      </c>
      <c r="W53">
        <f>IF(Response!E36=Options!AC5,Algorithm!F2,IF(Response!E36=Options!AC6,Algorithm!F2,Algorithm!J2))</f>
        <v>0</v>
      </c>
      <c r="X53">
        <f>IF(Response!E36=Options!AC5,Algorithm!F2,IF(Response!E36=Options!AC6,Algorithm!F2,Algorithm!J2))</f>
        <v>0</v>
      </c>
    </row>
    <row r="54" spans="1:24" x14ac:dyDescent="0.3">
      <c r="A54" s="5" t="str">
        <f>Response!A37</f>
        <v>L020602</v>
      </c>
    </row>
    <row r="55" spans="1:24" x14ac:dyDescent="0.3">
      <c r="A55" s="5" t="str">
        <f>Response!A38</f>
        <v>L020701</v>
      </c>
      <c r="B55" t="s">
        <v>266</v>
      </c>
      <c r="C55">
        <f>IF(Response!C38=Options!AE3,Algorithm!F2,IF(Response!C38=Options!AE4,Algorithm!F2,IF(Response!C38=Options!AE7,Algorithm!F2,Algorithm!J2)))</f>
        <v>0</v>
      </c>
      <c r="D55">
        <f>IF(Response!C38=Options!AE7,Algorithm!F2,Algorithm!J2)</f>
        <v>0</v>
      </c>
      <c r="F55">
        <f>IF(Response!C38=Options!AE7,Algorithm!F2,Algorithm!J2)</f>
        <v>0</v>
      </c>
      <c r="G55">
        <f>IF(Response!C38=Options!AE7,Algorithm!F2,IF(Response!C38=Options!AE10,Algorithm!F2,Algorithm!J2))</f>
        <v>0</v>
      </c>
      <c r="H55">
        <f>IF(Response!C38=Options!AE7,Algorithm!F2,IF(Response!C38=Options!AE10,Algorithm!F2,Algorithm!J2))</f>
        <v>0</v>
      </c>
      <c r="I55">
        <f>IF(Response!C38=Options!AE7,Algorithm!F2,IF(Response!C38=Options!AE10,Algorithm!F2,Algorithm!J2))</f>
        <v>0</v>
      </c>
      <c r="J55">
        <f>IF(Response!C38=Options!AE7,Algorithm!F2,IF(Response!C38=Options!AE10,Algorithm!F2,Algorithm!J2))</f>
        <v>0</v>
      </c>
      <c r="K55">
        <f>IF(Response!C38=Options!AE7,Algorithm!F2,IF(Response!C38=Options!AE10,Algorithm!F2,Algorithm!J2))</f>
        <v>0</v>
      </c>
      <c r="L55">
        <f>IF(Response!C38=Options!AC7,Algorithm!F2,IF(Response!C38=Options!AC6,Algorithm!F2,Algorithm!J2))</f>
        <v>0</v>
      </c>
      <c r="M55">
        <f>IF(Response!C38=Options!AC7,Algorithm!F2,IF(Response!C38=Options!AC3,Algorithm!F2,IF(Response!C38=Options!AC4,Algorithm!F2,Algorithm!J2)))</f>
        <v>0</v>
      </c>
      <c r="O55">
        <f>IF(Response!C38=Options!AE11,Algorithm!F2,IF(Response!C38=Options!AE7,Algorithm!H2,Algorithm!J2))</f>
        <v>2</v>
      </c>
      <c r="P55">
        <f>IF(Response!C38=Options!AE11,Algorithm!F2,IF(Response!C38=Options!AE7,Algorithm!H2,Algorithm!J2))</f>
        <v>2</v>
      </c>
      <c r="Q55">
        <f>IF(Response!C38=Options!AE11,Algorithm!F2,IF(Response!C38=Options!AE7,Algorithm!H2,Algorithm!J2))</f>
        <v>2</v>
      </c>
      <c r="R55">
        <f>IF(Response!C38=Options!AE3,Algorithm!F2,IF(Response!C38=Options!AE4,Algorithm!F2,IF(Response!C38=Options!AE7,Algorithm!F2,Algorithm!J2)))</f>
        <v>0</v>
      </c>
      <c r="S55">
        <f>IF(Response!C38=Options!AE7,Algorithm!F2,Algorithm!J2)</f>
        <v>0</v>
      </c>
      <c r="T55">
        <f>IF(Response!C38=Options!AE7,Algorithm!F2,IF(Response!C38=Options!AE6,Algorithm!F2,Algorithm!J2))</f>
        <v>0</v>
      </c>
      <c r="U55">
        <f>IF(Response!C38=Options!AE10,Algorithm!F2,IF(Response!C38=Options!AE6,Algorithm!F2,Algorithm!J2))</f>
        <v>0</v>
      </c>
      <c r="V55">
        <f>IF(Response!C38=Options!AE2,Algorithm!F2,IF(Response!C38=Options!AE7,Algorithm!F2,Algorithm!J2))</f>
        <v>0</v>
      </c>
      <c r="W55">
        <f>IF(Response!C38=Options!AE3,Algorithm!F2,IF(Response!C38=Options!AE4,Algorithm!F2,IF(Response!C38=Options!AE8,Algorithm!F2,IF(Response!C38=Options!AE7,Algorithm!F2,Algorithm!J2))))</f>
        <v>0</v>
      </c>
      <c r="X55">
        <f>IF(Response!C38=Options!AE11,Algorithm!F2,IF(Response!C38=Options!AE7,Algorithm!H2,Algorithm!J2))</f>
        <v>2</v>
      </c>
    </row>
    <row r="56" spans="1:24" x14ac:dyDescent="0.3">
      <c r="A56" s="5" t="str">
        <f>A55</f>
        <v>L020701</v>
      </c>
      <c r="B56" t="s">
        <v>267</v>
      </c>
      <c r="C56">
        <f>IF(Response!D38=Options!AE3,Algorithm!F2,IF(Response!D38=Options!AE4,Algorithm!F2,IF(Response!D38=Options!AE7,Algorithm!F2,Algorithm!J2)))</f>
        <v>0</v>
      </c>
      <c r="D56">
        <f>IF(Response!D38=Options!AE7,Algorithm!F2,Algorithm!J2)</f>
        <v>0</v>
      </c>
      <c r="F56">
        <f>IF(Response!D38=Options!AE7,Algorithm!F2,Algorithm!J2)</f>
        <v>0</v>
      </c>
      <c r="G56">
        <f>IF(Response!D38=Options!AE7,Algorithm!F2,IF(Response!D38=Options!AE10,Algorithm!F2,Algorithm!J2))</f>
        <v>0</v>
      </c>
      <c r="H56">
        <f>IF(Response!D38=Options!AE7,Algorithm!F2,IF(Response!D38=Options!AE10,Algorithm!F2,Algorithm!J2))</f>
        <v>0</v>
      </c>
      <c r="I56">
        <f>IF(Response!D38=Options!AE7,Algorithm!F2,IF(Response!D38=Options!AE10,Algorithm!F2,Algorithm!J2))</f>
        <v>0</v>
      </c>
      <c r="J56">
        <f>IF(Response!D38=Options!AE7,Algorithm!F2,IF(Response!D38=Options!AE10,Algorithm!F2,Algorithm!J2))</f>
        <v>0</v>
      </c>
      <c r="K56">
        <f>IF(Response!D38=Options!AE7,Algorithm!F2,IF(Response!D38=Options!AE10,Algorithm!F2,Algorithm!J2))</f>
        <v>0</v>
      </c>
      <c r="L56">
        <f>IF(Response!D38=Options!AC7,Algorithm!F2,IF(Response!D38=Options!AC6,Algorithm!F2,Algorithm!J2))</f>
        <v>0</v>
      </c>
      <c r="M56">
        <f>IF(Response!D38=Options!AC7,Algorithm!F2,IF(Response!D38=Options!AC3,Algorithm!F2,IF(Response!D38=Options!AC4,Algorithm!F2,Algorithm!J2)))</f>
        <v>0</v>
      </c>
      <c r="O56">
        <f>IF(Response!D38=Options!AE11,Algorithm!F2,IF(Response!D38=Options!AE7,Algorithm!H2,Algorithm!J2))</f>
        <v>0</v>
      </c>
      <c r="P56">
        <f>IF(Response!D38=Options!AE11,Algorithm!F2,IF(Response!D38=Options!AE7,Algorithm!H2,Algorithm!J2))</f>
        <v>0</v>
      </c>
      <c r="Q56">
        <f>IF(Response!D38=Options!AE11,Algorithm!F2,IF(Response!D38=Options!AE7,Algorithm!H2,Algorithm!J2))</f>
        <v>0</v>
      </c>
      <c r="R56">
        <f>IF(Response!D38=Options!AE3,Algorithm!F2,IF(Response!D38=Options!AE4,Algorithm!F2,IF(Response!D38=Options!AE7,Algorithm!F2,Algorithm!J2)))</f>
        <v>0</v>
      </c>
      <c r="S56">
        <f>IF(Response!D38=Options!AE7,Algorithm!F2,Algorithm!J2)</f>
        <v>0</v>
      </c>
      <c r="T56">
        <f>IF(Response!D38=Options!AE7,Algorithm!F2,IF(Response!D38=Options!AE6,Algorithm!F2,Algorithm!J2))</f>
        <v>0</v>
      </c>
      <c r="U56">
        <f>IF(Response!D38=Options!AE10,Algorithm!F2,IF(Response!D38=Options!AE6,Algorithm!F2,Algorithm!J2))</f>
        <v>0</v>
      </c>
      <c r="V56">
        <f>IF(Response!D38=Options!AE2,Algorithm!F2,IF(Response!D38=Options!AE7,Algorithm!F2,Algorithm!J2))</f>
        <v>0</v>
      </c>
      <c r="W56">
        <f>IF(Response!D38=Options!AE3,Algorithm!F2,IF(Response!D38=Options!AE4,Algorithm!F2,IF(Response!D38=Options!AE8,Algorithm!F2,IF(Response!D38=Options!AE7,Algorithm!F2,Algorithm!J2))))</f>
        <v>0</v>
      </c>
      <c r="X56">
        <f>IF(Response!D38=Options!AE11,Algorithm!F2,IF(Response!D38=Options!AE7,Algorithm!H2,Algorithm!J2))</f>
        <v>0</v>
      </c>
    </row>
    <row r="57" spans="1:24" x14ac:dyDescent="0.3">
      <c r="A57" s="5" t="str">
        <f>A56</f>
        <v>L020701</v>
      </c>
      <c r="B57" t="s">
        <v>268</v>
      </c>
      <c r="C57">
        <f>IF(Response!E38=Options!AE3,Algorithm!F2,IF(Response!E38=Options!AE4,Algorithm!F2,IF(Response!E38=Options!AE7,Algorithm!F2,Algorithm!J2)))</f>
        <v>0</v>
      </c>
      <c r="D57">
        <f>IF(Response!E38=Options!AE7,Algorithm!F2,Algorithm!J2)</f>
        <v>0</v>
      </c>
      <c r="F57">
        <f>IF(Response!E38=Options!AE7,Algorithm!F2,Algorithm!J2)</f>
        <v>0</v>
      </c>
      <c r="G57">
        <f>IF(Response!E38=Options!AE7,Algorithm!F2,IF(Response!E38=Options!AE10,Algorithm!F2,Algorithm!J2))</f>
        <v>0</v>
      </c>
      <c r="H57">
        <f>IF(Response!E38=Options!AE7,Algorithm!F2,IF(Response!E38=Options!AE10,Algorithm!F2,Algorithm!J2))</f>
        <v>0</v>
      </c>
      <c r="I57">
        <f>IF(Response!E38=Options!AE7,Algorithm!F2,IF(Response!E38=Options!AE10,Algorithm!F2,Algorithm!J2))</f>
        <v>0</v>
      </c>
      <c r="J57">
        <f>IF(Response!E38=Options!AE7,Algorithm!F2,IF(Response!E38=Options!AE10,Algorithm!F2,Algorithm!J2))</f>
        <v>0</v>
      </c>
      <c r="K57">
        <f>IF(Response!E38=Options!AE7,Algorithm!F2,IF(Response!E38=Options!AE10,Algorithm!F2,Algorithm!J2))</f>
        <v>0</v>
      </c>
      <c r="L57">
        <f>IF(Response!E38=Options!AC7,Algorithm!F2,IF(Response!E38=Options!AC6,Algorithm!F2,Algorithm!J2))</f>
        <v>0</v>
      </c>
      <c r="M57">
        <f>IF(Response!E38=Options!AC7,Algorithm!F2,IF(Response!E38=Options!AC3,Algorithm!F2,IF(Response!E38=Options!AC4,Algorithm!F2,Algorithm!J2)))</f>
        <v>0</v>
      </c>
      <c r="O57">
        <f>IF(Response!E38=Options!AE11,Algorithm!F2,IF(Response!E38=Options!AE7,Algorithm!H2,Algorithm!J2))</f>
        <v>0</v>
      </c>
      <c r="P57">
        <f>IF(Response!E38=Options!AE11,Algorithm!F2,IF(Response!E38=Options!AE7,Algorithm!H2,Algorithm!J2))</f>
        <v>0</v>
      </c>
      <c r="Q57">
        <f>IF(Response!E38=Options!AE11,Algorithm!F2,IF(Response!E38=Options!AE7,Algorithm!H2,Algorithm!J2))</f>
        <v>0</v>
      </c>
      <c r="R57">
        <f>IF(Response!E38=Options!AE3,Algorithm!F2,IF(Response!E38=Options!AE4,Algorithm!F2,IF(Response!E38=Options!AE7,Algorithm!F2,Algorithm!J2)))</f>
        <v>0</v>
      </c>
      <c r="S57">
        <f>IF(Response!E38=Options!AE7,Algorithm!F2,Algorithm!J2)</f>
        <v>0</v>
      </c>
      <c r="T57">
        <f>IF(Response!E38=Options!AE7,Algorithm!F2,IF(Response!E38=Options!AE6,Algorithm!F2,Algorithm!J2))</f>
        <v>0</v>
      </c>
      <c r="U57">
        <f>IF(Response!E38=Options!AE10,Algorithm!F2,IF(Response!E38=Options!AE6,Algorithm!F2,Algorithm!J2))</f>
        <v>0</v>
      </c>
      <c r="V57">
        <f>IF(Response!E38=Options!AE2,Algorithm!F2,IF(Response!E38=Options!AE7,Algorithm!F2,Algorithm!J2))</f>
        <v>0</v>
      </c>
      <c r="W57">
        <f>IF(Response!E38=Options!AE3,Algorithm!F2,IF(Response!E38=Options!AE4,Algorithm!F2,IF(Response!E38=Options!AE8,Algorithm!F2,IF(Response!E38=Options!AE7,Algorithm!F2,Algorithm!J2))))</f>
        <v>0</v>
      </c>
      <c r="X57">
        <f>IF(Response!E38=Options!AE11,Algorithm!F2,IF(Response!E38=Options!AE7,Algorithm!H2,Algorithm!J2))</f>
        <v>0</v>
      </c>
    </row>
    <row r="58" spans="1:24" x14ac:dyDescent="0.3">
      <c r="A58" s="5" t="str">
        <f>Response!A39</f>
        <v>L020702</v>
      </c>
    </row>
    <row r="59" spans="1:24" x14ac:dyDescent="0.3">
      <c r="A59" s="5" t="str">
        <f>Response!A40</f>
        <v>L020801</v>
      </c>
      <c r="B59" t="s">
        <v>266</v>
      </c>
      <c r="O59">
        <f>IF(Response!C40=Options!AG3,Algorithm!H2,Algorithm!J2)</f>
        <v>0</v>
      </c>
      <c r="U59">
        <f>IF(Response!C40=Options!AG3,Algorithm!H2,IF(Response!C40=Options!AG4,Algorithm!H2,IF(Response!C40=Options!AG5,Algorithm!H2,Algorithm!J2)))</f>
        <v>0</v>
      </c>
    </row>
    <row r="60" spans="1:24" x14ac:dyDescent="0.3">
      <c r="A60" s="5" t="str">
        <f>A59</f>
        <v>L020801</v>
      </c>
      <c r="B60" t="s">
        <v>267</v>
      </c>
      <c r="O60">
        <f>IF(Response!D40=Options!AG3,Algorithm!H2,Algorithm!J2)</f>
        <v>0</v>
      </c>
      <c r="U60">
        <f>IF(Response!D40=Options!AG3,Algorithm!H2,IF(Response!D40=Options!AG4,Algorithm!H2,IF(Response!D40=Options!AG5,Algorithm!H2,Algorithm!J2)))</f>
        <v>0</v>
      </c>
    </row>
    <row r="61" spans="1:24" x14ac:dyDescent="0.3">
      <c r="A61" s="5" t="str">
        <f>A60</f>
        <v>L020801</v>
      </c>
      <c r="B61" t="s">
        <v>268</v>
      </c>
      <c r="O61">
        <f>IF(Response!E40=Options!AG3,Algorithm!H2,Algorithm!J2)</f>
        <v>0</v>
      </c>
      <c r="U61">
        <f>IF(Response!E40=Options!AG3,Algorithm!H2,IF(Response!E40=Options!AG4,Algorithm!H2,IF(Response!E40=Options!AG5,Algorithm!H2,Algorithm!J2)))</f>
        <v>0</v>
      </c>
    </row>
    <row r="62" spans="1:24" x14ac:dyDescent="0.3">
      <c r="A62" s="5" t="str">
        <f>Response!A41</f>
        <v>L020802</v>
      </c>
      <c r="U62">
        <f>IF(Response!C41=Options!AH6,Algorithm!H2,IF(Response!C41=Options!AH5,Algorithm!H2,IF(Response!C41=Options!AH4,Algorithm!H2,Algorithm!J2)))</f>
        <v>1</v>
      </c>
    </row>
    <row r="63" spans="1:24" x14ac:dyDescent="0.3">
      <c r="A63" s="5" t="s">
        <v>269</v>
      </c>
    </row>
    <row r="64" spans="1:24" x14ac:dyDescent="0.3">
      <c r="A64" s="4" t="s">
        <v>270</v>
      </c>
      <c r="B64" s="4"/>
      <c r="C64" s="4">
        <f>SUM(C5:C31,C42:C63)</f>
        <v>10</v>
      </c>
      <c r="D64" s="4">
        <f t="shared" ref="D64:O64" si="14">SUM(D5:D31,D42:D63)</f>
        <v>7</v>
      </c>
      <c r="E64" s="4">
        <f t="shared" si="14"/>
        <v>8</v>
      </c>
      <c r="F64" s="4">
        <f t="shared" si="14"/>
        <v>5</v>
      </c>
      <c r="G64" s="4">
        <f t="shared" si="14"/>
        <v>9</v>
      </c>
      <c r="H64" s="4">
        <f t="shared" si="14"/>
        <v>8</v>
      </c>
      <c r="I64" s="4">
        <f t="shared" si="14"/>
        <v>9</v>
      </c>
      <c r="J64" s="4">
        <f t="shared" si="14"/>
        <v>8</v>
      </c>
      <c r="K64" s="4">
        <f t="shared" si="14"/>
        <v>8</v>
      </c>
      <c r="L64" s="4">
        <f t="shared" si="14"/>
        <v>7</v>
      </c>
      <c r="M64" s="4">
        <f t="shared" si="14"/>
        <v>8</v>
      </c>
      <c r="O64" s="13">
        <f t="shared" si="14"/>
        <v>12</v>
      </c>
      <c r="P64" s="13">
        <f t="shared" ref="P64" si="15">SUM(P5:P31,P42:P63)</f>
        <v>13</v>
      </c>
      <c r="Q64" s="13">
        <f t="shared" ref="Q64" si="16">SUM(Q5:Q31,Q42:Q63)</f>
        <v>13</v>
      </c>
      <c r="R64" s="13">
        <f t="shared" ref="R64" si="17">SUM(R5:R31,R42:R63)</f>
        <v>9</v>
      </c>
      <c r="S64" s="13">
        <f t="shared" ref="S64" si="18">SUM(S5:S31,S42:S63)</f>
        <v>5</v>
      </c>
      <c r="T64" s="13">
        <f t="shared" ref="T64" si="19">SUM(T5:T31,T42:T63)</f>
        <v>5</v>
      </c>
      <c r="U64" s="13">
        <f t="shared" ref="U64" si="20">SUM(U5:U31,U42:U63)</f>
        <v>12</v>
      </c>
      <c r="V64" s="13">
        <f t="shared" ref="V64" si="21">SUM(V5:V31,V42:V63)</f>
        <v>5</v>
      </c>
      <c r="W64" s="13">
        <f t="shared" ref="W64" si="22">SUM(W5:W31,W42:W63)</f>
        <v>8</v>
      </c>
      <c r="X64" s="13">
        <f t="shared" ref="X64" si="23">SUM(X5:X31,X42:X63)</f>
        <v>11</v>
      </c>
    </row>
    <row r="65" spans="1:24" x14ac:dyDescent="0.3">
      <c r="A65" s="5" t="s">
        <v>271</v>
      </c>
      <c r="B65" s="5"/>
      <c r="C65" s="5">
        <v>21</v>
      </c>
      <c r="D65" s="5">
        <v>23</v>
      </c>
      <c r="E65" s="5">
        <v>19</v>
      </c>
      <c r="F65" s="5">
        <v>24</v>
      </c>
      <c r="G65" s="5">
        <v>17</v>
      </c>
      <c r="H65" s="5">
        <v>16</v>
      </c>
      <c r="I65" s="5">
        <v>17</v>
      </c>
      <c r="J65" s="5">
        <v>16</v>
      </c>
      <c r="K65" s="5">
        <v>21</v>
      </c>
      <c r="L65" s="5">
        <v>24</v>
      </c>
      <c r="M65" s="5">
        <v>22</v>
      </c>
      <c r="O65" s="15">
        <v>19</v>
      </c>
      <c r="P65" s="15">
        <v>19</v>
      </c>
      <c r="Q65" s="15">
        <v>19</v>
      </c>
      <c r="R65" s="15">
        <v>19</v>
      </c>
      <c r="S65" s="15">
        <v>17</v>
      </c>
      <c r="T65" s="15">
        <v>15</v>
      </c>
      <c r="U65" s="15">
        <v>17</v>
      </c>
      <c r="V65" s="15">
        <v>18</v>
      </c>
      <c r="W65" s="15">
        <v>18</v>
      </c>
      <c r="X65" s="15">
        <v>16</v>
      </c>
    </row>
    <row r="66" spans="1:24" x14ac:dyDescent="0.3">
      <c r="A66" s="6" t="s">
        <v>272</v>
      </c>
      <c r="B66" s="6"/>
      <c r="C66" s="6">
        <f>IF(C64&gt;(C65-1), 1, 0)</f>
        <v>0</v>
      </c>
      <c r="D66" s="6">
        <f>IF(D64&gt;(D65-1), 1, 0)</f>
        <v>0</v>
      </c>
      <c r="E66" s="6">
        <f>IF(E64&gt;(E65-1), 1, 0)</f>
        <v>0</v>
      </c>
      <c r="F66" s="6">
        <f>IF(F64&gt;(F65-1), 1, 0)</f>
        <v>0</v>
      </c>
      <c r="G66" s="6">
        <f>IF(G64&gt;(G65-1), 1, 0)</f>
        <v>0</v>
      </c>
      <c r="H66" s="6">
        <f t="shared" ref="H66:M66" si="24">IF(H64&gt;(H65-1), 1, 0)</f>
        <v>0</v>
      </c>
      <c r="I66" s="6">
        <f t="shared" si="24"/>
        <v>0</v>
      </c>
      <c r="J66" s="6">
        <f t="shared" si="24"/>
        <v>0</v>
      </c>
      <c r="K66" s="6">
        <f>IF(K64&gt;(K65-1), 1, 0)</f>
        <v>0</v>
      </c>
      <c r="L66" s="6">
        <f>IF(L64&gt;(L65-1), 1, 0)</f>
        <v>0</v>
      </c>
      <c r="M66" s="6">
        <f t="shared" si="24"/>
        <v>0</v>
      </c>
      <c r="O66" s="11">
        <f>IF(O64&gt;(O65-1), 1, 0)</f>
        <v>0</v>
      </c>
      <c r="P66" s="11">
        <f>IF(P64&gt;(P65-1), 1, 0)</f>
        <v>0</v>
      </c>
      <c r="Q66" s="11">
        <v>0</v>
      </c>
      <c r="R66" s="11">
        <f>IF(R64&gt;(R65-1), 1, 0)</f>
        <v>0</v>
      </c>
      <c r="S66" s="11">
        <f>IF(S64&gt;(S65-1), 1, 0)</f>
        <v>0</v>
      </c>
      <c r="T66" s="11">
        <f t="shared" ref="T66:X66" si="25">IF(T64&gt;(T65-1), 1, 0)</f>
        <v>0</v>
      </c>
      <c r="U66" s="11">
        <f t="shared" si="25"/>
        <v>0</v>
      </c>
      <c r="V66" s="11">
        <f t="shared" si="25"/>
        <v>0</v>
      </c>
      <c r="W66" s="11">
        <f t="shared" si="25"/>
        <v>0</v>
      </c>
      <c r="X66" s="11">
        <f t="shared" si="25"/>
        <v>0</v>
      </c>
    </row>
    <row r="67" spans="1:24" x14ac:dyDescent="0.3">
      <c r="A67" s="6" t="s">
        <v>273</v>
      </c>
      <c r="B67" s="6"/>
      <c r="C67" s="6" t="str">
        <f>IF(SUM(C32:C41)&gt;2,"Yes", "No")</f>
        <v>No</v>
      </c>
      <c r="D67" s="6" t="str">
        <f t="shared" ref="D67:L67" si="26">IF(SUM(D32:D41)&gt;2,"Yes", "No")</f>
        <v>No</v>
      </c>
      <c r="E67" s="6" t="str">
        <f t="shared" si="26"/>
        <v>No</v>
      </c>
      <c r="F67" s="6" t="str">
        <f t="shared" si="26"/>
        <v>No</v>
      </c>
      <c r="G67" s="6" t="str">
        <f t="shared" si="26"/>
        <v>No</v>
      </c>
      <c r="H67" s="6" t="str">
        <f t="shared" si="26"/>
        <v>No</v>
      </c>
      <c r="I67" s="6" t="str">
        <f t="shared" si="26"/>
        <v>No</v>
      </c>
      <c r="J67" s="6" t="str">
        <f t="shared" si="26"/>
        <v>No</v>
      </c>
      <c r="K67" s="6" t="str">
        <f t="shared" si="26"/>
        <v>No</v>
      </c>
      <c r="L67" s="6" t="str">
        <f t="shared" si="26"/>
        <v>No</v>
      </c>
      <c r="M67" s="6" t="str">
        <f>IF(SUM(M32:M41)&gt;2,"Yes", "No")</f>
        <v>No</v>
      </c>
      <c r="O67" s="11" t="str">
        <f>IF(SUM(O32:O41)&gt;2,"Yes", "No")</f>
        <v>No</v>
      </c>
      <c r="P67" s="11" t="str">
        <f t="shared" ref="P67:X67" si="27">IF(SUM(P32:P41)&gt;2,"Yes", "No")</f>
        <v>No</v>
      </c>
      <c r="Q67" s="11" t="str">
        <f t="shared" si="27"/>
        <v>No</v>
      </c>
      <c r="R67" s="11" t="str">
        <f t="shared" si="27"/>
        <v>No</v>
      </c>
      <c r="S67" s="11" t="str">
        <f t="shared" si="27"/>
        <v>No</v>
      </c>
      <c r="T67" s="11" t="str">
        <f t="shared" si="27"/>
        <v>No</v>
      </c>
      <c r="U67" s="11" t="str">
        <f t="shared" si="27"/>
        <v>No</v>
      </c>
      <c r="V67" s="11" t="str">
        <f t="shared" si="27"/>
        <v>No</v>
      </c>
      <c r="W67" s="11" t="str">
        <f t="shared" si="27"/>
        <v>No</v>
      </c>
      <c r="X67" s="11" t="str">
        <f t="shared" si="27"/>
        <v>No</v>
      </c>
    </row>
    <row r="68" spans="1:24" x14ac:dyDescent="0.3">
      <c r="A68" s="6" t="s">
        <v>274</v>
      </c>
      <c r="B68" s="6"/>
      <c r="C68" s="6" t="s">
        <v>275</v>
      </c>
      <c r="D68" s="6" t="str">
        <f>C68</f>
        <v>Mechanical</v>
      </c>
      <c r="E68" s="6" t="str">
        <f t="shared" ref="E68:M68" si="28">D68</f>
        <v>Mechanical</v>
      </c>
      <c r="F68" s="6" t="str">
        <f t="shared" si="28"/>
        <v>Mechanical</v>
      </c>
      <c r="G68" s="6" t="str">
        <f t="shared" si="28"/>
        <v>Mechanical</v>
      </c>
      <c r="H68" s="6" t="str">
        <f t="shared" si="28"/>
        <v>Mechanical</v>
      </c>
      <c r="I68" s="6" t="str">
        <f t="shared" si="28"/>
        <v>Mechanical</v>
      </c>
      <c r="J68" s="6" t="str">
        <f t="shared" si="28"/>
        <v>Mechanical</v>
      </c>
      <c r="K68" s="6" t="str">
        <f t="shared" si="28"/>
        <v>Mechanical</v>
      </c>
      <c r="L68" s="6" t="str">
        <f t="shared" si="28"/>
        <v>Mechanical</v>
      </c>
      <c r="M68" s="6" t="str">
        <f t="shared" si="28"/>
        <v>Mechanical</v>
      </c>
      <c r="O68" s="11" t="s">
        <v>276</v>
      </c>
      <c r="P68" s="11" t="str">
        <f>O68</f>
        <v>Non-Mechanical</v>
      </c>
      <c r="Q68" s="11" t="str">
        <f t="shared" ref="Q68:X68" si="29">P68</f>
        <v>Non-Mechanical</v>
      </c>
      <c r="R68" s="11" t="str">
        <f t="shared" si="29"/>
        <v>Non-Mechanical</v>
      </c>
      <c r="S68" s="11" t="str">
        <f t="shared" si="29"/>
        <v>Non-Mechanical</v>
      </c>
      <c r="T68" s="11" t="str">
        <f t="shared" si="29"/>
        <v>Non-Mechanical</v>
      </c>
      <c r="U68" s="11" t="str">
        <f t="shared" si="29"/>
        <v>Non-Mechanical</v>
      </c>
      <c r="V68" s="11" t="str">
        <f t="shared" si="29"/>
        <v>Non-Mechanical</v>
      </c>
      <c r="W68" s="11" t="str">
        <f t="shared" si="29"/>
        <v>Non-Mechanical</v>
      </c>
      <c r="X68" s="11" t="str">
        <f t="shared" si="29"/>
        <v>Non-Mechanical</v>
      </c>
    </row>
    <row r="70" spans="1:24" x14ac:dyDescent="0.3">
      <c r="A70" t="s">
        <v>277</v>
      </c>
    </row>
    <row r="71" spans="1:24" x14ac:dyDescent="0.3">
      <c r="A71" t="s">
        <v>278</v>
      </c>
      <c r="C71">
        <f t="shared" ref="C71:M71" si="30">IF(C20=C51,1,IF(C20=C52,1,IF(C20=C53,1,0)))</f>
        <v>1</v>
      </c>
      <c r="D71">
        <f t="shared" si="30"/>
        <v>1</v>
      </c>
      <c r="E71">
        <f t="shared" si="30"/>
        <v>1</v>
      </c>
      <c r="F71">
        <f t="shared" si="30"/>
        <v>1</v>
      </c>
      <c r="G71">
        <f t="shared" si="30"/>
        <v>1</v>
      </c>
      <c r="H71">
        <f t="shared" si="30"/>
        <v>1</v>
      </c>
      <c r="I71">
        <f t="shared" si="30"/>
        <v>1</v>
      </c>
      <c r="J71">
        <f t="shared" si="30"/>
        <v>1</v>
      </c>
      <c r="K71">
        <f t="shared" si="30"/>
        <v>1</v>
      </c>
      <c r="L71">
        <f t="shared" si="30"/>
        <v>1</v>
      </c>
      <c r="M71">
        <f t="shared" si="30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683E-DF04-48D6-BBB4-A9FA02C20BB5}">
  <dimension ref="A1:J32"/>
  <sheetViews>
    <sheetView zoomScale="80" zoomScaleNormal="80" workbookViewId="0">
      <selection activeCell="G13" sqref="G13"/>
    </sheetView>
  </sheetViews>
  <sheetFormatPr defaultRowHeight="14.4" x14ac:dyDescent="0.3"/>
  <cols>
    <col min="2" max="2" width="95.33203125" bestFit="1" customWidth="1"/>
    <col min="6" max="6" width="9.5546875" customWidth="1"/>
  </cols>
  <sheetData>
    <row r="1" spans="1:10" ht="28.8" x14ac:dyDescent="0.3">
      <c r="A1" t="s">
        <v>0</v>
      </c>
      <c r="B1" t="s">
        <v>1</v>
      </c>
      <c r="F1" s="1" t="s">
        <v>279</v>
      </c>
      <c r="G1" s="1" t="s">
        <v>280</v>
      </c>
      <c r="H1" s="1" t="s">
        <v>114</v>
      </c>
      <c r="I1" s="1" t="s">
        <v>115</v>
      </c>
      <c r="J1" t="s">
        <v>281</v>
      </c>
    </row>
    <row r="2" spans="1:10" x14ac:dyDescent="0.3">
      <c r="A2" t="str">
        <f>Response!A2</f>
        <v>L010200A</v>
      </c>
      <c r="B2" t="str">
        <f>Response!B2</f>
        <v>Name</v>
      </c>
      <c r="J2" s="17">
        <f t="shared" ref="J2:J10" si="0">IFERROR(F2/G2,0)</f>
        <v>0</v>
      </c>
    </row>
    <row r="3" spans="1:10" x14ac:dyDescent="0.3">
      <c r="A3" t="str">
        <f>Response!A3</f>
        <v>L010200B</v>
      </c>
      <c r="B3" t="str">
        <f>Response!B3</f>
        <v>Age</v>
      </c>
      <c r="C3">
        <f>IF(Response!C3=Options!B2,Options!B16,IF(Response!C3=Options!B3,Options!B17,IF(Response!C3=Options!B4,Options!B18,IF(Response!C3=Options!B5,Options!B19,IF(Response!C3=Options!B6,Options!B20,IF(Response!C3=Options!B7,Options!B21,IF(Response!C3=Options!B8,Options!B22,IF(Response!C3=Options!B9,Options!B23,IF(Response!C3=Options!B10,Options!B24,IF(Response!C3=Options!B11,Options!B25,IF(Response!C3=Options!B12,Options!B26,IF(Response!C3=Options!B13,Options!B27,0))))))))))))</f>
        <v>0</v>
      </c>
      <c r="J3" s="17">
        <f t="shared" si="0"/>
        <v>0</v>
      </c>
    </row>
    <row r="4" spans="1:10" x14ac:dyDescent="0.3">
      <c r="A4" t="str">
        <f>Response!A4</f>
        <v>L010200C</v>
      </c>
      <c r="B4" t="str">
        <f>Response!B4</f>
        <v>Gender</v>
      </c>
      <c r="J4" s="17">
        <f t="shared" si="0"/>
        <v>0</v>
      </c>
    </row>
    <row r="5" spans="1:10" x14ac:dyDescent="0.3">
      <c r="A5" t="str">
        <f>Response!A5</f>
        <v>L010200D</v>
      </c>
      <c r="B5" t="str">
        <f>Response!B5</f>
        <v>Occupation</v>
      </c>
      <c r="J5" s="17">
        <f t="shared" si="0"/>
        <v>0</v>
      </c>
    </row>
    <row r="6" spans="1:10" x14ac:dyDescent="0.3">
      <c r="A6" t="str">
        <f>Response!A6</f>
        <v>L010200E</v>
      </c>
      <c r="B6" t="str">
        <f>Response!B6</f>
        <v>Type/ requirement of job</v>
      </c>
      <c r="J6" s="17">
        <f t="shared" si="0"/>
        <v>0</v>
      </c>
    </row>
    <row r="7" spans="1:10" x14ac:dyDescent="0.3">
      <c r="A7" t="str">
        <f>Response!A7</f>
        <v>L010200F</v>
      </c>
      <c r="B7" t="str">
        <f>Response!B7</f>
        <v>Alternate mobile number</v>
      </c>
      <c r="J7" s="17">
        <f t="shared" si="0"/>
        <v>0</v>
      </c>
    </row>
    <row r="8" spans="1:10" x14ac:dyDescent="0.3">
      <c r="A8" t="str">
        <f>Response!A8</f>
        <v>L010300</v>
      </c>
      <c r="B8" t="str">
        <f>Response!B8</f>
        <v>Height</v>
      </c>
      <c r="J8" s="17">
        <f t="shared" si="0"/>
        <v>0</v>
      </c>
    </row>
    <row r="9" spans="1:10" x14ac:dyDescent="0.3">
      <c r="A9" t="str">
        <f>Response!A9</f>
        <v>L010400</v>
      </c>
      <c r="B9" t="str">
        <f>Response!B9</f>
        <v>Weight</v>
      </c>
      <c r="J9" s="17">
        <f t="shared" si="0"/>
        <v>0</v>
      </c>
    </row>
    <row r="10" spans="1:10" x14ac:dyDescent="0.3">
      <c r="A10" t="str">
        <f>Response!A10</f>
        <v>L010501</v>
      </c>
      <c r="B10" t="str">
        <f>Response!B10</f>
        <v>Area of most pain</v>
      </c>
      <c r="C10">
        <f>IF(Response!C10=Options!C2,Options!C16,IF(Response!C10=Options!C3,Options!C17,IF(Response!C10=Options!C4,Options!C18,IF(Response!C10=Options!C5,Options!C19,IF(Response!C10=Options!C6,Options!C20,IF(Response!C10=Options!C7,Options!C21,IF(Response!C10=Options!C8,Options!C22,IF(Response!C10=Options!C9,Options!C23,IF(Response!C10=Options!C10,Options!C24,IF(Response!C10=Options!C11,Options!C25,IF(Response!C10=Options!C12,Options!C26,IF(Response!C10=Options!C13,Options!C27,0))))))))))))</f>
        <v>0</v>
      </c>
      <c r="G10">
        <f>IF(C10&gt;0,10,0)</f>
        <v>0</v>
      </c>
      <c r="J10" s="17">
        <f t="shared" si="0"/>
        <v>0</v>
      </c>
    </row>
    <row r="11" spans="1:10" x14ac:dyDescent="0.3">
      <c r="A11" t="str">
        <f>Response!A11</f>
        <v>L010502</v>
      </c>
      <c r="B11" t="str">
        <f>Response!B11</f>
        <v>Area of second most pain [multiple choice]</v>
      </c>
      <c r="C11">
        <f>IF(Response!C11=Options!D2,Options!D16,IF(Response!C11=Options!D3,Options!D17,IF(Response!C11=Options!D4,Options!D18,IF(Response!C11=Options!D5,Options!D19,IF(Response!C11=Options!D6,Options!D20,IF(Response!C11=Options!D7,Options!D21,IF(Response!C11=Options!D8,Options!D22,IF(Response!C11=Options!D9,Options!D23,IF(Response!C11=Options!D10,Options!D24,IF(Response!C11=Options!D11,Options!D25,IF(Response!C11=Options!D12,Options!D26,IF(Response!C11=Options!D13,Options!D27,0))))))))))))</f>
        <v>0</v>
      </c>
      <c r="D11">
        <f>IF(Response!D11=Options!D2,Options!D16,IF(Response!D11=Options!D3,Options!D17,IF(Response!D11=Options!D4,Options!D18,IF(Response!D11=Options!D5,Options!D19,IF(Response!D11=Options!D6,Options!D20,IF(Response!D11=Options!D7,Options!D21,IF(Response!D11=Options!D8,Options!D22,IF(Response!D11=Options!D9,Options!D23,IF(Response!D11=Options!D10,Options!D24,IF(Response!D11=Options!D11,Options!D25,IF(Response!D11=Options!D12,Options!D26,IF(Response!D11=Options!D13,Options!D27,0))))))))))))</f>
        <v>0</v>
      </c>
      <c r="E11">
        <f>IF(Response!E11=Options!D2,Options!D16,IF(Response!E11=Options!D3,Options!D17,IF(Response!E11=Options!D4,Options!D18,IF(Response!E11=Options!D5,Options!D19,IF(Response!E11=Options!D6,Options!D20,IF(Response!E11=Options!D7,Options!D21,IF(Response!E11=Options!D8,Options!D22,IF(Response!E11=Options!D9,Options!D23,IF(Response!E11=Options!D10,Options!D24,IF(Response!E11=Options!D11,Options!D25,IF(Response!E11=Options!D12,Options!D26,IF(Response!E11=Options!D13,Options!D27,0))))))))))))</f>
        <v>0</v>
      </c>
      <c r="F11">
        <f>SUM(C11:E11)</f>
        <v>0</v>
      </c>
      <c r="G11">
        <f>IF(C11&gt;0,IF(D11&gt;0,IF(E11&gt;0,30,20),10),0)</f>
        <v>0</v>
      </c>
      <c r="J11" s="17">
        <f>IFERROR(F11/G11,0)</f>
        <v>0</v>
      </c>
    </row>
    <row r="12" spans="1:10" x14ac:dyDescent="0.3">
      <c r="A12" t="str">
        <f>Response!A12</f>
        <v>L010600</v>
      </c>
      <c r="B12" t="str">
        <f>Response!B12</f>
        <v>How would you describe your pain?</v>
      </c>
      <c r="C12">
        <f>IF(Response!C12=Options!E2,Options!E16,IF(Response!C12=Options!E3,Options!E17,IF(Response!C12=Options!E4,Options!E18,IF(Response!C12=Options!E5,Options!E19,IF(Response!C12=Options!E6,Options!E20,IF(Response!C12=Options!E7,Options!E21,IF(Response!C12=Options!E8,Options!E22,IF(Response!C12=Options!E9,Options!E23,IF(Response!C12=Options!E10,Options!E24,IF(Response!C12=Options!E11,Options!E25,IF(Response!C12=Options!E12,Options!E26,IF(Response!C12=Options!E13,Options!E27,0))))))))))))</f>
        <v>0</v>
      </c>
      <c r="F12">
        <f t="shared" ref="F12:F31" si="1">SUM(C12:E12)</f>
        <v>0</v>
      </c>
      <c r="G12">
        <f t="shared" ref="G12:G15" si="2">IF(C12&gt;0,10,0)</f>
        <v>0</v>
      </c>
      <c r="J12" s="17">
        <f t="shared" ref="J12:J30" si="3">IFERROR(F12/G12,0)</f>
        <v>0</v>
      </c>
    </row>
    <row r="13" spans="1:10" x14ac:dyDescent="0.3">
      <c r="A13" t="str">
        <f>Response!A13</f>
        <v>L010700</v>
      </c>
      <c r="B13" t="str">
        <f>Response!B13</f>
        <v>Pain Score</v>
      </c>
      <c r="C13">
        <f>Response!C13</f>
        <v>10</v>
      </c>
      <c r="F13">
        <f t="shared" si="1"/>
        <v>10</v>
      </c>
      <c r="G13">
        <f t="shared" si="2"/>
        <v>10</v>
      </c>
      <c r="I13">
        <f>J13</f>
        <v>1</v>
      </c>
      <c r="J13" s="17">
        <f t="shared" si="3"/>
        <v>1</v>
      </c>
    </row>
    <row r="14" spans="1:10" x14ac:dyDescent="0.3">
      <c r="A14" t="str">
        <f>Response!A14</f>
        <v>L010800</v>
      </c>
      <c r="B14" t="str">
        <f>Response!B14</f>
        <v>How does the pain feel at a given point?</v>
      </c>
      <c r="C14">
        <f>IF(Response!C14=Options!G2,Options!G16,IF(Response!C14=Options!G3,Options!G17,IF(Response!C14=Options!G4,Options!G18,IF(Response!C14=Options!G5,Options!G19,IF(Response!C14=Options!G6,Options!G20,IF(Response!C14=Options!G7,Options!G21,IF(Response!C14=Options!G8,Options!G22,IF(Response!C14=Options!G9,Options!G23,IF(Response!C14=Options!G10,Options!G24,IF(Response!C14=Options!G11,Options!G25,IF(Response!C14=Options!G12,Options!G26,IF(Response!C14=Options!G13,Options!G27,0))))))))))))</f>
        <v>1</v>
      </c>
      <c r="F14">
        <f t="shared" si="1"/>
        <v>1</v>
      </c>
      <c r="G14">
        <f t="shared" si="2"/>
        <v>10</v>
      </c>
      <c r="I14">
        <f>J14</f>
        <v>0.1</v>
      </c>
      <c r="J14" s="17">
        <f t="shared" si="3"/>
        <v>0.1</v>
      </c>
    </row>
    <row r="15" spans="1:10" x14ac:dyDescent="0.3">
      <c r="A15" t="str">
        <f>Response!A15</f>
        <v>L010801</v>
      </c>
      <c r="B15" t="str">
        <f>Response!B15</f>
        <v>Does your pain change while performing any of the following activities? [multiple choice]</v>
      </c>
      <c r="C15">
        <f>IF(Response!C15=Options!H2,Options!H16,IF(Response!C15=Options!H3,Options!H17,IF(Response!C15=Options!H4,Options!H18,IF(Response!C15=Options!H5,Options!H19,IF(Response!C15=Options!H6,Options!H20,IF(Response!C15=Options!H7,Options!H21,IF(Response!C15=Options!H8,Options!H22,IF(Response!C15=Options!H9,Options!H23,IF(Response!C15=Options!H10,Options!H24,IF(Response!C15=Options!H11,Options!H25,IF(Response!C15=Options!H12,Options!H26,IF(Response!C15=Options!H13,Options!H27,0))))))))))))</f>
        <v>1</v>
      </c>
      <c r="F15">
        <f t="shared" si="1"/>
        <v>1</v>
      </c>
      <c r="G15">
        <f t="shared" si="2"/>
        <v>10</v>
      </c>
      <c r="I15">
        <f>J15</f>
        <v>0.1</v>
      </c>
      <c r="J15" s="17">
        <f t="shared" si="3"/>
        <v>0.1</v>
      </c>
    </row>
    <row r="16" spans="1:10" x14ac:dyDescent="0.3">
      <c r="A16" t="str">
        <f>Response!A16</f>
        <v>L010900</v>
      </c>
      <c r="B16" t="str">
        <f>Response!B16</f>
        <v>Alongside pain, have you encountered any of the following in recent times? [multiple choice]</v>
      </c>
      <c r="C16">
        <f>IF(Response!C16=Options!I2,Options!I16,IF(Response!C16=Options!I3,Options!I17,IF(Response!C16=Options!I4,Options!I18,IF(Response!C16=Options!I5,Options!I19,IF(Response!C16=Options!I6,Options!I20,IF(Response!C16=Options!I7,Options!I21,IF(Response!C16=Options!I8,Options!I22,IF(Response!C16=Options!I9,Options!I23,IF(Response!C16=Options!I10,Options!I24,IF(Response!C16=Options!I11,Options!I25,IF(Response!C16=Options!I12,Options!I26,IF(Response!C16=Options!I13,Options!I27,0))))))))))))</f>
        <v>4</v>
      </c>
      <c r="D16">
        <f>IF(Response!D16=Options!I2,Options!I16,IF(Response!D16=Options!I3,Options!I17,IF(Response!D16=Options!I4,Options!I18,IF(Response!D16=Options!I5,Options!I19,IF(Response!D16=Options!I6,Options!I20,IF(Response!D16=Options!I7,Options!I21,IF(Response!D16=Options!I8,Options!I22,IF(Response!D16=Options!I9,Options!I23,IF(Response!D16=Options!I10,Options!I24,IF(Response!D16=Options!I11,Options!I25,IF(Response!D16=Options!I12,Options!I26,IF(Response!D16=Options!I13,Options!I27,0))))))))))))</f>
        <v>1</v>
      </c>
      <c r="E16">
        <f>IF(Response!E16=Options!I2,Options!I16,IF(Response!E16=Options!I3,Options!I17,IF(Response!E16=Options!I4,Options!I18,IF(Response!E16=Options!I5,Options!I19,IF(Response!E16=Options!I6,Options!I20,IF(Response!E16=Options!I7,Options!I21,IF(Response!E16=Options!I8,Options!I22,IF(Response!E16=Options!I9,Options!I23,IF(Response!E16=Options!I10,Options!I24,IF(Response!E16=Options!I11,Options!I25,IF(Response!E16=Options!I12,Options!I26,IF(Response!E16=Options!I13,Options!I27,0))))))))))))</f>
        <v>1</v>
      </c>
      <c r="F16">
        <f t="shared" si="1"/>
        <v>6</v>
      </c>
      <c r="G16">
        <f>IF(C16&gt;0,IF(D16&gt;0,IF(E16&gt;0,30,20),10),0)</f>
        <v>30</v>
      </c>
      <c r="I16">
        <f>J16</f>
        <v>0.2</v>
      </c>
      <c r="J16" s="17">
        <f t="shared" si="3"/>
        <v>0.2</v>
      </c>
    </row>
    <row r="17" spans="1:10" x14ac:dyDescent="0.3">
      <c r="A17" t="str">
        <f>Response!A17</f>
        <v>L011000</v>
      </c>
      <c r="B17" t="str">
        <f>Response!B17</f>
        <v>How is the pain currently since it started? [multiple choice]</v>
      </c>
      <c r="C17">
        <f>IF(Response!C17=Options!J2,Options!J16,IF(Response!C17=Options!J3,Options!J17,IF(Response!C17=Options!J4,Options!J18,IF(Response!C17=Options!J5,Options!J19,IF(Response!C17=Options!J6,Options!J20,IF(Response!C17=Options!J7,Options!J21,IF(Response!C17=Options!J8,Options!J22,IF(Response!C17=Options!J9,Options!J23,IF(Response!C17=Options!J10,Options!J24,IF(Response!C17=Options!J11,Options!J25,IF(Response!C17=Options!J12,Options!J26,IF(Response!C17=Options!J13,Options!J27,0))))))))))))</f>
        <v>1</v>
      </c>
      <c r="D17">
        <f>IF(Response!D17=Options!J2,Options!J16,IF(Response!D17=Options!J3,Options!J17,IF(Response!D17=Options!J4,Options!J18,IF(Response!D17=Options!J5,Options!J19,IF(Response!D17=Options!J6,Options!J20,IF(Response!D17=Options!J7,Options!J21,IF(Response!D17=Options!J8,Options!J22,IF(Response!D17=Options!J9,Options!J23,IF(Response!D17=Options!J10,Options!J24,IF(Response!D17=Options!J11,Options!J25,IF(Response!D17=Options!J12,Options!J26,IF(Response!D17=Options!J13,Options!J27,0))))))))))))</f>
        <v>0</v>
      </c>
      <c r="E17">
        <f>IF(Response!E17=Options!J2,Options!J16,IF(Response!E17=Options!J3,Options!J17,IF(Response!E17=Options!J4,Options!J18,IF(Response!E17=Options!J5,Options!J19,IF(Response!E17=Options!J6,Options!J20,IF(Response!E17=Options!J7,Options!J21,IF(Response!E17=Options!J8,Options!J22,IF(Response!E17=Options!J9,Options!J23,IF(Response!E17=Options!J10,Options!J24,IF(Response!E17=Options!J11,Options!J25,IF(Response!E17=Options!J12,Options!J26,IF(Response!E17=Options!J13,Options!J27,0))))))))))))</f>
        <v>0</v>
      </c>
      <c r="F17">
        <f t="shared" si="1"/>
        <v>1</v>
      </c>
      <c r="G17">
        <f>IF(C17&gt;0,IF(D17&gt;0,IF(E17&gt;0,30,20),10),0)</f>
        <v>10</v>
      </c>
      <c r="I17">
        <f>J17</f>
        <v>0.1</v>
      </c>
      <c r="J17" s="17">
        <f t="shared" si="3"/>
        <v>0.1</v>
      </c>
    </row>
    <row r="18" spans="1:10" x14ac:dyDescent="0.3">
      <c r="A18" t="str">
        <f>Response!A18</f>
        <v>L011100</v>
      </c>
      <c r="B18" t="str">
        <f>Response!B18</f>
        <v>Please choose if you have been detected with any of the following medical conditions [multiple choice]</v>
      </c>
      <c r="C18">
        <f>IF(Response!C18=Options!K2,Options!K16,IF(Response!C18=Options!K3,Options!K17,IF(Response!C18=Options!K4,Options!K18,IF(Response!C18=Options!K5,Options!K19,IF(Response!C18=Options!K6,Options!K20,IF(Response!C18=Options!K7,Options!K21,IF(Response!C18=Options!K8,Options!K22,IF(Response!C18=Options!K9,Options!K23,IF(Response!C18=Options!K10,Options!K24,IF(Response!C18=Options!K11,Options!K25,IF(Response!C18=Options!K12,Options!K26,IF(Response!C18=Options!K13,Options!K27,0))))))))))))</f>
        <v>1</v>
      </c>
      <c r="D18">
        <f>IF(Response!D18=Options!K2,Options!K16,IF(Response!D18=Options!K3,Options!K17,IF(Response!D18=Options!K4,Options!K18,IF(Response!D18=Options!K5,Options!K19,IF(Response!D18=Options!K6,Options!K20,IF(Response!D18=Options!K7,Options!K21,IF(Response!D18=Options!K8,Options!K22,IF(Response!D18=Options!K9,Options!K23,IF(Response!D18=Options!K10,Options!K24,IF(Response!D18=Options!K11,Options!K25,IF(Response!D18=Options!K12,Options!K26,IF(Response!D18=Options!K13,Options!K27,0))))))))))))</f>
        <v>0</v>
      </c>
      <c r="E18">
        <f>IF(Response!E18=Options!K2,Options!K16,IF(Response!E18=Options!K3,Options!K17,IF(Response!E18=Options!K4,Options!K18,IF(Response!E18=Options!K5,Options!K19,IF(Response!E18=Options!K6,Options!K20,IF(Response!E18=Options!K7,Options!K21,IF(Response!E18=Options!K8,Options!K22,IF(Response!E18=Options!K9,Options!K23,IF(Response!E18=Options!K10,Options!K24,IF(Response!E18=Options!K11,Options!K25,IF(Response!E18=Options!K12,Options!K26,IF(Response!E18=Options!K13,Options!K27,0))))))))))))</f>
        <v>0</v>
      </c>
      <c r="F18">
        <f t="shared" si="1"/>
        <v>1</v>
      </c>
      <c r="G18">
        <f>IF(C18&gt;0,IF(D18&gt;0,IF(E18&gt;0,30,20),10),0)</f>
        <v>10</v>
      </c>
      <c r="H18">
        <f>J18</f>
        <v>0.1</v>
      </c>
      <c r="J18" s="17">
        <f t="shared" si="3"/>
        <v>0.1</v>
      </c>
    </row>
    <row r="19" spans="1:10" x14ac:dyDescent="0.3">
      <c r="A19" t="str">
        <f>Response!A29</f>
        <v>L020101</v>
      </c>
      <c r="B19" t="str">
        <f>Response!B29</f>
        <v>Duration since when you have been encountering the pain</v>
      </c>
      <c r="C19">
        <f>IF(Response!C29=Options!V2,Options!V16,IF(Response!C29=Options!V3,Options!V17,IF(Response!C29=Options!V4,Options!V18,IF(Response!C29=Options!V5,Options!V19,IF(Response!C29=Options!V6,Options!V20,IF(Response!C29=Options!V7,Options!V21,IF(Response!C29=Options!V8,Options!V22,IF(Response!C29=Options!V9,Options!V23,IF(Response!C29=Options!V10,Options!V24,IF(Response!C29=Options!V11,Options!V25,IF(Response!C29=Options!V12,Options!V26,IF(Response!C29=Options!V13,Options!V27,0))))))))))))</f>
        <v>4</v>
      </c>
      <c r="F19">
        <f t="shared" si="1"/>
        <v>4</v>
      </c>
      <c r="G19">
        <f t="shared" ref="G19:G21" si="4">IF(C19&gt;0,10,0)</f>
        <v>10</v>
      </c>
      <c r="I19">
        <f>J19</f>
        <v>0.4</v>
      </c>
      <c r="J19" s="17">
        <f t="shared" si="3"/>
        <v>0.4</v>
      </c>
    </row>
    <row r="20" spans="1:10" x14ac:dyDescent="0.3">
      <c r="A20" t="str">
        <f>Response!A30</f>
        <v>L020102</v>
      </c>
      <c r="B20" t="str">
        <f>Response!B30</f>
        <v>Did it suddenly relapse in the last 2 weeks?</v>
      </c>
      <c r="C20">
        <f>IF(Response!C30=Options!W2,Options!W16,IF(Response!C30=Options!W3,Options!W17,IF(Response!C30=Options!W4,Options!W18,IF(Response!C30=Options!W5,Options!W19,IF(Response!C30=Options!W6,Options!W20,IF(Response!C30=Options!W7,Options!W21,IF(Response!C30=Options!W8,Options!W22,IF(Response!C30=Options!W9,Options!W23,IF(Response!C30=Options!W10,Options!W24,IF(Response!C30=Options!W11,Options!W25,IF(Response!C30=Options!W12,Options!W26,IF(Response!C30=Options!W13,Options!W27,0))))))))))))</f>
        <v>1</v>
      </c>
      <c r="F20">
        <f t="shared" si="1"/>
        <v>1</v>
      </c>
      <c r="G20">
        <f t="shared" si="4"/>
        <v>10</v>
      </c>
      <c r="I20">
        <f>J20</f>
        <v>0.1</v>
      </c>
      <c r="J20" s="17">
        <f t="shared" si="3"/>
        <v>0.1</v>
      </c>
    </row>
    <row r="21" spans="1:10" x14ac:dyDescent="0.3">
      <c r="A21" t="str">
        <f>Response!A31</f>
        <v>L020201</v>
      </c>
      <c r="B21" t="str">
        <f>Response!B31</f>
        <v>Have you been diagnosed/ undergone medical intervention/ feel any of the following in the last one year?</v>
      </c>
      <c r="C21">
        <f>IF(Response!C31=Options!X2,Options!X16,IF(Response!C31=Options!X3,Options!X17,IF(Response!C31=Options!X4,Options!X18,IF(Response!C31=Options!X5,Options!X19,IF(Response!C31=Options!X6,Options!X20,IF(Response!C31=Options!X7,Options!X21,IF(Response!C31=Options!X8,Options!X22,IF(Response!C31=Options!X9,Options!X23,IF(Response!C31=Options!X10,Options!X24,IF(Response!C31=Options!X11,Options!X25,IF(Response!C31=Options!X12,Options!X26,IF(Response!C31=Options!X13,Options!X27,0))))))))))))</f>
        <v>4</v>
      </c>
      <c r="F21">
        <f t="shared" si="1"/>
        <v>4</v>
      </c>
      <c r="G21">
        <f t="shared" si="4"/>
        <v>10</v>
      </c>
      <c r="H21">
        <f>J21</f>
        <v>0.4</v>
      </c>
      <c r="J21" s="17">
        <f t="shared" si="3"/>
        <v>0.4</v>
      </c>
    </row>
    <row r="22" spans="1:10" x14ac:dyDescent="0.3">
      <c r="A22" t="str">
        <f>Response!A32</f>
        <v>L020301</v>
      </c>
      <c r="B22" t="str">
        <f>Response!B32</f>
        <v>Do you have any of the following deficiencies? [Multiple choice]</v>
      </c>
      <c r="C22">
        <f>IF(Response!C32=Options!Y2,Options!Y16,IF(Response!C32=Options!Y3,Options!Y17,IF(Response!C32=Options!Y4,Options!Y18,IF(Response!C32=Options!Y5,Options!Y19,IF(Response!C32=Options!Y6,Options!Y20,IF(Response!C32=Options!Y7,Options!Y21,IF(Response!C32=Options!Y8,Options!Y22,IF(Response!C32=Options!Y9,Options!Y23,IF(Response!C32=Options!Y10,Options!Y24,IF(Response!C32=Options!Y11,Options!Y25,IF(Response!C32=Options!Y12,Options!Y26,IF(Response!C32=Options!Y13,Options!Y27,0))))))))))))</f>
        <v>1</v>
      </c>
      <c r="D22">
        <f>IF(Response!D32=Options!Y2,Options!Y16,IF(Response!D32=Options!Y3,Options!Y17,IF(Response!D32=Options!Y4,Options!Y18,IF(Response!D32=Options!Y5,Options!Y19,IF(Response!D32=Options!Y6,Options!Y20,IF(Response!D32=Options!Y7,Options!Y21,IF(Response!D32=Options!Y8,Options!Y22,IF(Response!D32=Options!Y9,Options!Y23,IF(Response!D32=Options!Y10,Options!Y24,IF(Response!D32=Options!Y11,Options!Y25,IF(Response!D32=Options!Y12,Options!Y26,IF(Response!D32=Options!Y13,Options!Y27,0))))))))))))</f>
        <v>0</v>
      </c>
      <c r="E22">
        <f>IF(Response!E32=Options!Y2,Options!Y16,IF(Response!E32=Options!Y3,Options!Y17,IF(Response!E32=Options!Y4,Options!Y18,IF(Response!E32=Options!Y5,Options!Y19,IF(Response!E32=Options!Y6,Options!Y20,IF(Response!E32=Options!Y7,Options!Y21,IF(Response!E32=Options!Y8,Options!Y22,IF(Response!E32=Options!Y9,Options!Y23,IF(Response!E32=Options!Y10,Options!Y24,IF(Response!E32=Options!Y11,Options!Y25,IF(Response!E32=Options!Y12,Options!Y26,IF(Response!E32=Options!Y13,Options!Y27,0))))))))))))</f>
        <v>0</v>
      </c>
      <c r="F22">
        <f t="shared" si="1"/>
        <v>1</v>
      </c>
      <c r="G22">
        <f>IF(C22&gt;0,IF(D22&gt;0,IF(E22&gt;0,30,20),10),0)</f>
        <v>10</v>
      </c>
      <c r="H22">
        <f>J22</f>
        <v>0.1</v>
      </c>
      <c r="J22" s="17">
        <f t="shared" si="3"/>
        <v>0.1</v>
      </c>
    </row>
    <row r="23" spans="1:10" x14ac:dyDescent="0.3">
      <c r="A23" t="str">
        <f>Response!A33</f>
        <v>L020401</v>
      </c>
      <c r="B23" t="str">
        <f>Response!B33</f>
        <v>Please select if you have undergone of the following surgeries in the past</v>
      </c>
      <c r="C23">
        <f>IF(Response!C33=Options!Z2,Options!Z16,IF(Response!C33=Options!Z3,Options!Z17,IF(Response!C33=Options!Z4,Options!Z18,IF(Response!C33=Options!Z5,Options!Z19,IF(Response!C33=Options!Z6,Options!Z20,IF(Response!C33=Options!Z7,Options!Z21,IF(Response!C33=Options!Z8,Options!Z22,IF(Response!C33=Options!Z9,Options!Z23,IF(Response!C33=Options!Z10,Options!Z24,IF(Response!C33=Options!Z11,Options!Z25,IF(Response!C33=Options!Z12,Options!Z26,IF(Response!C33=Options!Z13,Options!Z27,0))))))))))))</f>
        <v>0</v>
      </c>
      <c r="F23">
        <f t="shared" si="1"/>
        <v>0</v>
      </c>
      <c r="G23">
        <f t="shared" ref="G23:G25" si="5">IF(C23&gt;0,10,0)</f>
        <v>0</v>
      </c>
      <c r="H23">
        <f>J23</f>
        <v>0</v>
      </c>
      <c r="J23" s="17">
        <f t="shared" si="3"/>
        <v>0</v>
      </c>
    </row>
    <row r="24" spans="1:10" x14ac:dyDescent="0.3">
      <c r="A24" t="str">
        <f>Response!A34</f>
        <v>L020402</v>
      </c>
      <c r="B24" t="str">
        <f>Response!B34</f>
        <v>Was this surgery done recently?</v>
      </c>
      <c r="C24">
        <f>IF(Response!C34=Options!AA2,Options!AA16,IF(Response!C34=Options!AA3,Options!AA17,IF(Response!C34=Options!AA4,Options!AA18,IF(Response!C34=Options!AA5,Options!AA19,IF(Response!C34=Options!AA6,Options!AA20,IF(Response!C34=Options!AA7,Options!AA21,IF(Response!C34=Options!AA8,Options!AA22,IF(Response!C34=Options!AA9,Options!AA23,IF(Response!C34=Options!AA10,Options!AA24,IF(Response!C34=Options!AA11,Options!AA25,IF(Response!C34=Options!AA12,Options!AA26,IF(Response!C34=Options!AA13,Options!AA27,0))))))))))))</f>
        <v>0</v>
      </c>
      <c r="F24">
        <f t="shared" si="1"/>
        <v>0</v>
      </c>
      <c r="G24">
        <f t="shared" si="5"/>
        <v>0</v>
      </c>
      <c r="H24">
        <f>J24</f>
        <v>0</v>
      </c>
      <c r="J24" s="17">
        <f t="shared" si="3"/>
        <v>0</v>
      </c>
    </row>
    <row r="25" spans="1:10" x14ac:dyDescent="0.3">
      <c r="A25" t="str">
        <f>Response!A35</f>
        <v>L020501</v>
      </c>
      <c r="B25" t="str">
        <f>Response!B35</f>
        <v>Do you remember the first incidence of pain?</v>
      </c>
      <c r="C25">
        <f>IF(Response!C35=Options!AB2,Options!AB16,IF(Response!C35=Options!AB3,Options!AB17,IF(Response!C35=Options!AB4,Options!AB18,IF(Response!C35=Options!AB5,Options!AB19,IF(Response!C35=Options!AB6,Options!AB20,IF(Response!C35=Options!AB7,Options!AB21,IF(Response!C35=Options!AB8,Options!AB22,IF(Response!C35=Options!AB9,Options!AB23,IF(Response!C35=Options!AB10,Options!AB24,IF(Response!C35=Options!AB11,Options!AB25,IF(Response!C35=Options!AB12,Options!AB26,IF(Response!C35=Options!AB13,Options!AB27,0))))))))))))</f>
        <v>1</v>
      </c>
      <c r="F25">
        <f t="shared" si="1"/>
        <v>1</v>
      </c>
      <c r="G25">
        <f t="shared" si="5"/>
        <v>10</v>
      </c>
      <c r="I25">
        <f>J25</f>
        <v>0.1</v>
      </c>
      <c r="J25" s="17">
        <f t="shared" si="3"/>
        <v>0.1</v>
      </c>
    </row>
    <row r="26" spans="1:10" x14ac:dyDescent="0.3">
      <c r="A26" t="str">
        <f>Response!A36</f>
        <v>L020601</v>
      </c>
      <c r="B26" t="str">
        <f>Response!B36</f>
        <v>Is there any activity/ multiple activities that lead to rise in pain when you perform them? [multiple choice]</v>
      </c>
      <c r="C26">
        <f>IF(Response!C36=Options!AC2,Options!AC16,IF(Response!C36=Options!AC3,Options!AC17,IF(Response!C36=Options!AC4,Options!AC18,IF(Response!C36=Options!AC5,Options!AC19,IF(Response!C36=Options!AC6,Options!AC20,IF(Response!C36=Options!AC7,Options!AC21,IF(Response!C36=Options!AC8,Options!AC22,IF(Response!C36=Options!AC9,Options!AC23,IF(Response!C36=Options!AC10,Options!AC24,IF(Response!C36=Options!AC11,Options!AC25,IF(Response!C36=Options!AC12,Options!AC26,IF(Response!C36=Options!AC13,Options!AC27,0))))))))))))</f>
        <v>7</v>
      </c>
      <c r="D26">
        <f>IF(Response!D36=Options!AC2,Options!AC16,IF(Response!D36=Options!AC3,Options!AC17,IF(Response!D36=Options!AC4,Options!AC18,IF(Response!D36=Options!AC5,Options!AC19,IF(Response!D36=Options!AC6,Options!AC20,IF(Response!D36=Options!AC7,Options!AC21,IF(Response!D36=Options!AC8,Options!AC22,IF(Response!D36=Options!AC9,Options!AC23,IF(Response!D36=Options!AC10,Options!AC24,IF(Response!D36=Options!AC11,Options!AC25,IF(Response!D36=Options!AC12,Options!AC26,IF(Response!D36=Options!AC13,Options!AC27,0))))))))))))</f>
        <v>1</v>
      </c>
      <c r="E26">
        <f>IF(Response!E36=Options!AC2,Options!AC16,IF(Response!E36=Options!AC3,Options!AC17,IF(Response!E36=Options!AC4,Options!AC18,IF(Response!E36=Options!AC5,Options!AC19,IF(Response!E36=Options!AC6,Options!AC20,IF(Response!E36=Options!AC7,Options!AC21,IF(Response!E36=Options!AC8,Options!AC22,IF(Response!E36=Options!AC9,Options!AC23,IF(Response!E36=Options!AC10,Options!AC24,IF(Response!E36=Options!AC11,Options!AC25,IF(Response!E36=Options!AC12,Options!AC26,IF(Response!E36=Options!AC13,Options!AC27,0))))))))))))</f>
        <v>0</v>
      </c>
      <c r="F26">
        <f t="shared" si="1"/>
        <v>8</v>
      </c>
      <c r="G26">
        <f>IF(C26&gt;0,IF(D26&gt;0,IF(E26&gt;0,30,20),10),0)</f>
        <v>20</v>
      </c>
      <c r="I26">
        <f>J26</f>
        <v>0.4</v>
      </c>
      <c r="J26" s="17">
        <f t="shared" si="3"/>
        <v>0.4</v>
      </c>
    </row>
    <row r="27" spans="1:10" x14ac:dyDescent="0.3">
      <c r="A27" t="str">
        <f>Response!A37</f>
        <v>L020602</v>
      </c>
      <c r="B27" t="str">
        <f>Response!B37</f>
        <v>Duration after which the pain aggravates when you perform the referred activity?</v>
      </c>
      <c r="C27">
        <f>IF(Response!C37=Options!AD2,Options!AD16,IF(Response!C37=Options!AD3,Options!AD17,IF(Response!C37=Options!AD4,Options!AD18,IF(Response!C37=Options!AD5,Options!AD19,IF(Response!C37=Options!AD6,Options!AD20,IF(Response!C37=Options!AD7,Options!AD21,IF(Response!C37=Options!AD8,Options!AD22,IF(Response!C37=Options!AD9,Options!AD23,IF(Response!C37=Options!AD10,Options!AD24,IF(Response!C37=Options!AD11,Options!AD25,IF(Response!C37=Options!AD12,Options!AD26,IF(Response!C37=Options!AD13,Options!AD27,0))))))))))))</f>
        <v>1</v>
      </c>
      <c r="F27">
        <f t="shared" si="1"/>
        <v>1</v>
      </c>
      <c r="G27">
        <f>IF(C27&gt;0,10,0)</f>
        <v>10</v>
      </c>
      <c r="I27">
        <f>J27</f>
        <v>0.1</v>
      </c>
      <c r="J27" s="17">
        <f t="shared" si="3"/>
        <v>0.1</v>
      </c>
    </row>
    <row r="28" spans="1:10" x14ac:dyDescent="0.3">
      <c r="A28" t="str">
        <f>Response!A38</f>
        <v>L020701</v>
      </c>
      <c r="B28" t="str">
        <f>Response!B38</f>
        <v>Any activity that helps you reduce your pain? [multiple choice]</v>
      </c>
      <c r="C28">
        <f>IF(Response!C38=Options!AE2,Options!AE16,IF(Response!C38=Options!AE3,Options!AE17,IF(Response!C38=Options!AE4,Options!AE18,IF(Response!C38=Options!AE5,Options!AE19,IF(Response!C38=Options!AE6,Options!AE20,IF(Response!C38=Options!AE7,Options!AE21,IF(Response!C38=Options!AE8,Options!AE22,IF(Response!C38=Options!AE9,Options!AE23,IF(Response!C38=Options!AE10,Options!AE24,IF(Response!C38=Options!AE11,Options!AE25,IF(Response!C38=Options!AE12,Options!AE26,IF(Response!C38=Options!AE13,Options!AE27,0))))))))))))</f>
        <v>1</v>
      </c>
      <c r="D28">
        <f>IF(Response!D38=Options!AE2,Options!AE16,IF(Response!D38=Options!AE3,Options!AE17,IF(Response!D38=Options!AE4,Options!AE18,IF(Response!D38=Options!AE5,Options!AE19,IF(Response!D38=Options!AE6,Options!AE20,IF(Response!D38=Options!AE7,Options!AE21,IF(Response!D38=Options!AE8,Options!AE22,IF(Response!D38=Options!AE9,Options!AE23,IF(Response!D38=Options!AE10,Options!AE24,IF(Response!D38=Options!AE11,Options!AE25,IF(Response!D38=Options!AE12,Options!AE26,IF(Response!D38=Options!VC13,Options!AE27,0))))))))))))</f>
        <v>0</v>
      </c>
      <c r="E28">
        <f>IF(Response!E38=Options!AE2,Options!AE16,IF(Response!E38=Options!AE3,Options!AE17,IF(Response!E38=Options!AE4,Options!AE18,IF(Response!E38=Options!AE5,Options!AE19,IF(Response!E38=Options!AE6,Options!AE20,IF(Response!E38=Options!AE7,Options!AE21,IF(Response!E38=Options!AE8,Options!AE22,IF(Response!E38=Options!AE9,Options!AE23,IF(Response!E38=Options!AE10,Options!AE24,IF(Response!E38=Options!AE11,Options!AE25,IF(Response!E38=Options!AE12,Options!AE26,IF(Response!E38=Options!VC13,Options!AE27,0))))))))))))</f>
        <v>0</v>
      </c>
      <c r="F28">
        <f t="shared" si="1"/>
        <v>1</v>
      </c>
      <c r="G28">
        <f>IF(C28&gt;0,IF(D28&gt;0,IF(E28&gt;0,30,20),10),0)</f>
        <v>10</v>
      </c>
      <c r="I28">
        <f>J28</f>
        <v>0.1</v>
      </c>
      <c r="J28" s="17">
        <f t="shared" si="3"/>
        <v>0.1</v>
      </c>
    </row>
    <row r="29" spans="1:10" x14ac:dyDescent="0.3">
      <c r="A29" t="str">
        <f>Response!A39</f>
        <v>L020702</v>
      </c>
      <c r="B29" t="str">
        <f>Response!B39</f>
        <v>How long does it take for the pain to reduce?</v>
      </c>
      <c r="C29">
        <f>IF(Response!C39=Options!AF2,Options!AF16,IF(Response!C39=Options!AF3,Options!AF17,IF(Response!C38=Options!AF4,Options!AF18,IF(Response!C38=Options!AF5,Options!AF19,IF(Response!C38=Options!AF6,Options!AF20,IF(Response!C39=Options!AF7,Options!AF21,IF(Response!C39=Options!AF8,Options!AF22,IF(Response!C38=Options!AF9,Options!AF23,IF(Response!C38=Options!AF10,Options!AF24,IF(Response!C38=Options!AF11,Options!AF25,IF(Response!C39=Options!AF12,Options!AF26,IF(Response!C39=Options!AF13,Options!AF27,0))))))))))))</f>
        <v>0</v>
      </c>
      <c r="F29">
        <f t="shared" si="1"/>
        <v>0</v>
      </c>
      <c r="G29">
        <f>IF(C29&gt;0,10,0)</f>
        <v>0</v>
      </c>
      <c r="I29">
        <f>J29</f>
        <v>0</v>
      </c>
      <c r="J29" s="17">
        <f t="shared" si="3"/>
        <v>0</v>
      </c>
    </row>
    <row r="30" spans="1:10" x14ac:dyDescent="0.3">
      <c r="A30" t="str">
        <f>Response!A40</f>
        <v>L020801</v>
      </c>
      <c r="B30" t="str">
        <f>Response!B40</f>
        <v>Have you undertaken any type of treatment in the past? [Multiple choice]</v>
      </c>
      <c r="C30">
        <f>IF(Response!C40=Options!AG2,Options!AG16,IF(Response!C40=Options!AG3,Options!AG17,IF(Response!C40=Options!AG4,Options!AG18,IF(Response!C40=Options!AG5,Options!AG19,IF(Response!C40=Options!AG6,Options!AG20,IF(Response!C40=Options!AG7,Options!AG21,IF(Response!C40=Options!AG8,Options!AG22,IF(Response!C40=Options!AG9,Options!AG23,IF(Response!C40=Options!AG10,Options!AG24,IF(Response!C40=Options!AG11,Options!AG25,IF(Response!C40=Options!AG12,Options!AG26,IF(Response!C40=Options!AG13,Options!AG27,0))))))))))))</f>
        <v>4</v>
      </c>
      <c r="D30">
        <f>IF(Response!D40=Options!AG2,Options!AG16,IF(Response!D40=Options!AG3,Options!AG17,IF(Response!D40=Options!AG4,Options!AG18,IF(Response!D40=Options!AG5,Options!AG19,IF(Response!D40=Options!AG6,Options!AG20,IF(Response!D40=Options!AG7,Options!AG21,IF(Response!D40=Options!AG8,Options!AG22,IF(Response!D40=Options!AG9,Options!AG23,IF(Response!D40=Options!AG10,Options!AG24,IF(Response!D40=Options!AG11,Options!AG25,IF(Response!D40=Options!AG12,Options!AG26,IF(Response!D40=Options!AG13,Options!AG27,0))))))))))))</f>
        <v>0</v>
      </c>
      <c r="E30">
        <f>IF(Response!E40=Options!AG2,Options!AG16,IF(Response!E40=Options!AG3,Options!AG17,IF(Response!E40=Options!AG4,Options!AG18,IF(Response!E40=Options!AG5,Options!AG19,IF(Response!E40=Options!AG6,Options!AG20,IF(Response!E40=Options!AG7,Options!AG21,IF(Response!E40=Options!AG8,Options!AG22,IF(Response!E40=Options!AG9,Options!AG23,IF(Response!E40=Options!AG10,Options!AG24,IF(Response!E40=Options!AG11,Options!AG25,IF(Response!E40=Options!AG12,Options!AG26,IF(Response!E40=Options!AG13,Options!AG27,0))))))))))))</f>
        <v>0</v>
      </c>
      <c r="F30">
        <f t="shared" si="1"/>
        <v>4</v>
      </c>
      <c r="G30">
        <f>IF(C30&gt;0,IF(D30&gt;0,IF(E30&gt;0,30,20),10),0)</f>
        <v>10</v>
      </c>
      <c r="H30">
        <f>J30</f>
        <v>0.4</v>
      </c>
      <c r="J30" s="17">
        <f t="shared" si="3"/>
        <v>0.4</v>
      </c>
    </row>
    <row r="31" spans="1:10" x14ac:dyDescent="0.3">
      <c r="A31" t="str">
        <f>Response!A41</f>
        <v>L020802</v>
      </c>
      <c r="B31" t="str">
        <f>Response!B41</f>
        <v>Did the previous treatment help you in anyway?</v>
      </c>
      <c r="C31">
        <f>IF(Response!C41=Options!AH2,Options!AH16,IF(Response!C41=Options!AH3,Options!AH17,IF(Response!C41=Options!AH4,Options!AH18,IF(Response!C41=Options!AH5,Options!AH19,IF(Response!C41=Options!AH6,Options!AH20,IF(Response!C41=Options!AH7,Options!AH21,IF(Response!C41=Options!AH8,Options!AH22,IF(Response!C41=Options!AH9,Options!AH23,IF(Response!C41=Options!AH10,Options!AH24,IF(Response!C41=Options!AH11,Options!AH25,IF(Response!C41=Options!AH12,Options!AH26,IF(Response!C41=Options!AH13,Options!AH27,0))))))))))))</f>
        <v>7</v>
      </c>
      <c r="F31">
        <f t="shared" si="1"/>
        <v>7</v>
      </c>
      <c r="G31">
        <f>SUM(G2:G30)</f>
        <v>180</v>
      </c>
      <c r="H31">
        <f>J31</f>
        <v>3.7000000000000006</v>
      </c>
      <c r="J31" s="17">
        <f>SUM(J2:J30)</f>
        <v>3.7000000000000006</v>
      </c>
    </row>
    <row r="32" spans="1:10" x14ac:dyDescent="0.3">
      <c r="H32">
        <f>SUM(H2:H31)</f>
        <v>4.7000000000000011</v>
      </c>
      <c r="I32">
        <f>SUM(I2:I31)</f>
        <v>2.7000000000000006</v>
      </c>
      <c r="J32" s="17">
        <f>IFERROR(J31/G31,0)</f>
        <v>2.055555555555556E-2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Response</vt:lpstr>
      <vt:lpstr>Diagnosis</vt:lpstr>
      <vt:lpstr>Options</vt:lpstr>
      <vt:lpstr>Algorithm</vt:lpstr>
      <vt:lpstr>Scoring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Sayantan Mitra</dc:creator>
  <cp:keywords/>
  <dc:description/>
  <cp:lastModifiedBy>Shashidhar Rodda</cp:lastModifiedBy>
  <cp:revision/>
  <dcterms:created xsi:type="dcterms:W3CDTF">2024-06-03T10:08:39Z</dcterms:created>
  <dcterms:modified xsi:type="dcterms:W3CDTF">2024-07-02T12:25:36Z</dcterms:modified>
  <cp:category/>
  <cp:contentStatus/>
</cp:coreProperties>
</file>