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i\Desktop\HSBC\healbuddy-frontend\public\Excel\"/>
    </mc:Choice>
  </mc:AlternateContent>
  <xr:revisionPtr revIDLastSave="0" documentId="13_ncr:1_{7216C921-18E0-4EAF-A5DC-91AC9EC3F3E7}" xr6:coauthVersionLast="47" xr6:coauthVersionMax="47" xr10:uidLastSave="{00000000-0000-0000-0000-000000000000}"/>
  <workbookProtection workbookAlgorithmName="SHA-512" workbookHashValue="Vuquqrp3uLONKxRXNQ+JZi+alaNDbqANgoiOhsJjM0suGAzto14NyWWbB75HfQnLnGfkdXsFKwtiFiAe2xIOsg==" workbookSaltValue="aMrczaXsj0jO2plH/zLa9A==" workbookSpinCount="100000" lockStructure="1"/>
  <bookViews>
    <workbookView xWindow="-108" yWindow="-108" windowWidth="23256" windowHeight="12456" activeTab="1" xr2:uid="{9820CD10-2CC2-451F-8999-E5E39F69A448}"/>
  </bookViews>
  <sheets>
    <sheet name="Response" sheetId="1" r:id="rId1"/>
    <sheet name="Provisional Diagnosis" sheetId="18" r:id="rId2"/>
    <sheet name="Options" sheetId="2" state="hidden" r:id="rId3"/>
    <sheet name="Inceptor" sheetId="32" state="hidden" r:id="rId4"/>
    <sheet name="Accelerator" sheetId="33" state="hidden" r:id="rId5"/>
    <sheet name="Musculage" sheetId="36" state="hidden" r:id="rId6"/>
    <sheet name="Green Flag Scores" sheetId="31" state="hidden" r:id="rId7"/>
    <sheet name="Red Flag Scores" sheetId="17" state="hidden" r:id="rId8"/>
    <sheet name="Pain &amp; Disability Scores" sheetId="35" state="hidden" r:id="rId9"/>
    <sheet name="SI Joint" sheetId="24" state="hidden" r:id="rId10"/>
    <sheet name="Post Pregnancy LBP" sheetId="23" state="hidden" r:id="rId11"/>
    <sheet name="Postural" sheetId="22" state="hidden" r:id="rId12"/>
    <sheet name="Strain, Imbalance, Tight Tissue" sheetId="21" state="hidden" r:id="rId13"/>
    <sheet name="Disc Bulge,Protrusn, Herniatn" sheetId="20" state="hidden" r:id="rId14"/>
    <sheet name="Degenerative Disc" sheetId="19" state="hidden" r:id="rId15"/>
    <sheet name="Sciatica, Radicular Pain" sheetId="26" state="hidden" r:id="rId16"/>
    <sheet name="Spondylosis" sheetId="25" state="hidden" r:id="rId17"/>
    <sheet name="Spondylolisthesis" sheetId="29" state="hidden" r:id="rId18"/>
    <sheet name="Pyriformis Syndrome" sheetId="28" state="hidden" r:id="rId19"/>
    <sheet name="Post Surgical Back Pain" sheetId="27" state="hidden" r:id="rId20"/>
    <sheet name="Fractures" sheetId="13" state="hidden" r:id="rId21"/>
    <sheet name="Cancer" sheetId="7" state="hidden" r:id="rId22"/>
    <sheet name="Infection, UTI, TB" sheetId="8" state="hidden" r:id="rId23"/>
    <sheet name="Caudia Equina" sheetId="9" state="hidden" r:id="rId24"/>
    <sheet name="Vascular" sheetId="10" state="hidden" r:id="rId25"/>
    <sheet name="Arthritis" sheetId="11" state="hidden" r:id="rId26"/>
    <sheet name="Ankylosing Spondilities" sheetId="12" state="hidden" r:id="rId27"/>
    <sheet name="Osteoporosis" sheetId="16" state="hidden" r:id="rId28"/>
    <sheet name="Stenosis" sheetId="15" state="hidden" r:id="rId29"/>
    <sheet name="Peripheral Neuropathy" sheetId="14" state="hidden" r:id="rId30"/>
    <sheet name="Disability Index" sheetId="37" state="hidden" r:id="rId31"/>
    <sheet name="Pain and disability" sheetId="34" state="hidden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8" l="1"/>
  <c r="G41" i="18"/>
  <c r="G42" i="18"/>
  <c r="G40" i="18"/>
  <c r="B35" i="18"/>
  <c r="E39" i="18"/>
  <c r="E44" i="18"/>
  <c r="E43" i="18"/>
  <c r="E42" i="18"/>
  <c r="E41" i="18"/>
  <c r="E40" i="18"/>
  <c r="B3" i="36"/>
  <c r="B18" i="36"/>
  <c r="F16" i="36"/>
  <c r="E16" i="36"/>
  <c r="D16" i="36"/>
  <c r="D15" i="36"/>
  <c r="B16" i="36"/>
  <c r="B15" i="36"/>
  <c r="E14" i="36"/>
  <c r="F14" i="36"/>
  <c r="D14" i="36"/>
  <c r="B14" i="36" s="1"/>
  <c r="B13" i="36"/>
  <c r="E12" i="36"/>
  <c r="F12" i="36"/>
  <c r="D12" i="36"/>
  <c r="B12" i="36" s="1"/>
  <c r="B7" i="36"/>
  <c r="F11" i="36"/>
  <c r="E11" i="36"/>
  <c r="D11" i="36"/>
  <c r="B11" i="36" s="1"/>
  <c r="B10" i="36"/>
  <c r="F5" i="36"/>
  <c r="E5" i="36"/>
  <c r="D5" i="36"/>
  <c r="B5" i="36" s="1"/>
  <c r="F4" i="36"/>
  <c r="E4" i="36"/>
  <c r="D4" i="36"/>
  <c r="B4" i="36" s="1"/>
  <c r="B2" i="36"/>
  <c r="B6" i="36" s="1"/>
  <c r="B9" i="18" s="1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M13" i="32"/>
  <c r="M2" i="32"/>
  <c r="L18" i="32"/>
  <c r="L13" i="32"/>
  <c r="L2" i="32"/>
  <c r="B3" i="32"/>
  <c r="B14" i="32"/>
  <c r="B19" i="32"/>
  <c r="C14" i="32"/>
  <c r="C3" i="32"/>
  <c r="A22" i="32"/>
  <c r="K22" i="32" s="1"/>
  <c r="A21" i="32"/>
  <c r="K21" i="32" s="1"/>
  <c r="A20" i="32"/>
  <c r="K20" i="32" s="1"/>
  <c r="A19" i="32"/>
  <c r="K19" i="32" s="1"/>
  <c r="A18" i="32"/>
  <c r="K18" i="32" s="1"/>
  <c r="A17" i="32"/>
  <c r="K17" i="32" s="1"/>
  <c r="A16" i="32"/>
  <c r="K16" i="32" s="1"/>
  <c r="A15" i="32"/>
  <c r="K15" i="32" s="1"/>
  <c r="A14" i="32"/>
  <c r="K14" i="32" s="1"/>
  <c r="A13" i="32"/>
  <c r="K13" i="32" s="1"/>
  <c r="A12" i="32"/>
  <c r="K12" i="32" s="1"/>
  <c r="A11" i="32"/>
  <c r="K11" i="32" s="1"/>
  <c r="A10" i="32"/>
  <c r="K10" i="32" s="1"/>
  <c r="A9" i="32"/>
  <c r="K9" i="32" s="1"/>
  <c r="A8" i="32"/>
  <c r="K8" i="32" s="1"/>
  <c r="A7" i="32"/>
  <c r="K7" i="32" s="1"/>
  <c r="A6" i="32"/>
  <c r="K6" i="32" s="1"/>
  <c r="A5" i="32"/>
  <c r="K5" i="32" s="1"/>
  <c r="A4" i="32"/>
  <c r="K4" i="32" s="1"/>
  <c r="A3" i="32"/>
  <c r="K3" i="32" s="1"/>
  <c r="A2" i="32"/>
  <c r="K2" i="32" s="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AJ12" i="31"/>
  <c r="AK12" i="31"/>
  <c r="AL12" i="31"/>
  <c r="B12" i="31"/>
  <c r="D12" i="32" s="1"/>
  <c r="AG11" i="31"/>
  <c r="AH11" i="31"/>
  <c r="AI11" i="31"/>
  <c r="AJ11" i="31"/>
  <c r="AK11" i="31"/>
  <c r="AL11" i="31"/>
  <c r="AF11" i="31"/>
  <c r="AC11" i="31"/>
  <c r="AE11" i="31"/>
  <c r="AD11" i="31"/>
  <c r="AB11" i="31"/>
  <c r="AA11" i="31"/>
  <c r="Z11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F11" i="31"/>
  <c r="I11" i="31"/>
  <c r="H11" i="31"/>
  <c r="G11" i="31"/>
  <c r="E11" i="31"/>
  <c r="D11" i="31"/>
  <c r="C11" i="31"/>
  <c r="B11" i="31"/>
  <c r="D11" i="32" s="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AJ10" i="31"/>
  <c r="AK10" i="31"/>
  <c r="AL10" i="31"/>
  <c r="B10" i="31"/>
  <c r="D10" i="32" s="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AK9" i="31"/>
  <c r="AL9" i="31"/>
  <c r="B9" i="31"/>
  <c r="D9" i="32" s="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B8" i="31"/>
  <c r="D8" i="32" s="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B7" i="31"/>
  <c r="D7" i="32" s="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AJ6" i="31"/>
  <c r="AK6" i="31"/>
  <c r="AL6" i="31"/>
  <c r="B6" i="31"/>
  <c r="D6" i="32" s="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AJ5" i="31"/>
  <c r="AK5" i="31"/>
  <c r="AL5" i="31"/>
  <c r="B5" i="31"/>
  <c r="D5" i="32" s="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B4" i="31"/>
  <c r="D4" i="32" s="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B3" i="31"/>
  <c r="D3" i="32" s="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AJ2" i="31"/>
  <c r="AK2" i="31"/>
  <c r="AL2" i="31"/>
  <c r="B2" i="31"/>
  <c r="D2" i="32" s="1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D8" i="17"/>
  <c r="AE8" i="17"/>
  <c r="AF8" i="17"/>
  <c r="AH8" i="17"/>
  <c r="AJ8" i="17"/>
  <c r="AL8" i="17"/>
  <c r="AL7" i="17"/>
  <c r="AJ7" i="17"/>
  <c r="AI7" i="17"/>
  <c r="AH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D11" i="17"/>
  <c r="AE11" i="17"/>
  <c r="AF11" i="17"/>
  <c r="AH11" i="17"/>
  <c r="AJ11" i="17"/>
  <c r="AL11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D10" i="17"/>
  <c r="AE10" i="17"/>
  <c r="AF10" i="17"/>
  <c r="AH10" i="17"/>
  <c r="AJ10" i="17"/>
  <c r="AL10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D9" i="17"/>
  <c r="AE9" i="17"/>
  <c r="AF9" i="17"/>
  <c r="AH9" i="17"/>
  <c r="AJ9" i="17"/>
  <c r="AL9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D6" i="17"/>
  <c r="AE6" i="17"/>
  <c r="AF6" i="17"/>
  <c r="AH6" i="17"/>
  <c r="AJ6" i="17"/>
  <c r="AL6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D5" i="17"/>
  <c r="AE5" i="17"/>
  <c r="AF5" i="17"/>
  <c r="AH5" i="17"/>
  <c r="AJ5" i="17"/>
  <c r="AL5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D4" i="17"/>
  <c r="AE4" i="17"/>
  <c r="AF4" i="17"/>
  <c r="AH4" i="17"/>
  <c r="AJ4" i="17"/>
  <c r="AL4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D3" i="17"/>
  <c r="AE3" i="17"/>
  <c r="AF3" i="17"/>
  <c r="AH3" i="17"/>
  <c r="AJ3" i="17"/>
  <c r="AL3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D2" i="17"/>
  <c r="AE2" i="17"/>
  <c r="AF2" i="17"/>
  <c r="AH2" i="17"/>
  <c r="AJ2" i="17"/>
  <c r="AL2" i="17"/>
  <c r="B15" i="18"/>
  <c r="B30" i="18"/>
  <c r="D30" i="18"/>
  <c r="C30" i="18"/>
  <c r="B16" i="18"/>
  <c r="D17" i="18"/>
  <c r="C17" i="18"/>
  <c r="B17" i="18"/>
  <c r="D32" i="18"/>
  <c r="C32" i="18"/>
  <c r="B32" i="18"/>
  <c r="D31" i="18"/>
  <c r="C31" i="18"/>
  <c r="B31" i="18"/>
  <c r="D29" i="18"/>
  <c r="C29" i="18"/>
  <c r="B29" i="18"/>
  <c r="B25" i="18"/>
  <c r="D18" i="18"/>
  <c r="C18" i="18"/>
  <c r="B18" i="18"/>
  <c r="B22" i="18"/>
  <c r="D28" i="18"/>
  <c r="C28" i="18"/>
  <c r="B28" i="18"/>
  <c r="B14" i="18"/>
  <c r="B24" i="18"/>
  <c r="B23" i="18"/>
  <c r="B21" i="18"/>
  <c r="E6" i="18"/>
  <c r="D6" i="18"/>
  <c r="C6" i="18"/>
  <c r="B6" i="18"/>
  <c r="B4" i="18"/>
  <c r="B3" i="18"/>
  <c r="B2" i="18"/>
  <c r="F11" i="17"/>
  <c r="F10" i="17"/>
  <c r="F9" i="17"/>
  <c r="F8" i="17"/>
  <c r="F7" i="17"/>
  <c r="F6" i="17"/>
  <c r="F5" i="17"/>
  <c r="F4" i="17"/>
  <c r="F3" i="17"/>
  <c r="F2" i="17"/>
  <c r="E2" i="17"/>
  <c r="AK3" i="17"/>
  <c r="AI3" i="17"/>
  <c r="AG3" i="17"/>
  <c r="AC3" i="17"/>
  <c r="AK4" i="17"/>
  <c r="AI4" i="17"/>
  <c r="AG4" i="17"/>
  <c r="AC4" i="17"/>
  <c r="AK5" i="17"/>
  <c r="AI5" i="17"/>
  <c r="AG5" i="17"/>
  <c r="AC5" i="17"/>
  <c r="AK6" i="17"/>
  <c r="AI6" i="17"/>
  <c r="AG6" i="17"/>
  <c r="AC6" i="17"/>
  <c r="AK7" i="17"/>
  <c r="AG7" i="17"/>
  <c r="AK8" i="17"/>
  <c r="AI8" i="17"/>
  <c r="AG8" i="17"/>
  <c r="AC8" i="17"/>
  <c r="AK9" i="17"/>
  <c r="AI9" i="17"/>
  <c r="AG9" i="17"/>
  <c r="AC9" i="17"/>
  <c r="AK10" i="17"/>
  <c r="AI10" i="17"/>
  <c r="AG10" i="17"/>
  <c r="AC10" i="17"/>
  <c r="AK11" i="17"/>
  <c r="AI11" i="17"/>
  <c r="AG11" i="17"/>
  <c r="AC11" i="17"/>
  <c r="AK2" i="17"/>
  <c r="AI2" i="17"/>
  <c r="AG2" i="17"/>
  <c r="AC2" i="17"/>
  <c r="D2" i="17"/>
  <c r="C2" i="17"/>
  <c r="B2" i="17"/>
  <c r="D13" i="32" s="1"/>
  <c r="E11" i="17"/>
  <c r="E10" i="17"/>
  <c r="E9" i="17"/>
  <c r="E8" i="17"/>
  <c r="E7" i="17"/>
  <c r="E6" i="17"/>
  <c r="E5" i="17"/>
  <c r="E4" i="17"/>
  <c r="E3" i="17"/>
  <c r="D4" i="17"/>
  <c r="D5" i="17"/>
  <c r="D3" i="17"/>
  <c r="D6" i="17"/>
  <c r="D7" i="17"/>
  <c r="D8" i="17"/>
  <c r="D9" i="17"/>
  <c r="D10" i="17"/>
  <c r="D11" i="17"/>
  <c r="C11" i="17"/>
  <c r="C10" i="17"/>
  <c r="C8" i="17"/>
  <c r="C7" i="17"/>
  <c r="C5" i="17"/>
  <c r="C4" i="17"/>
  <c r="C3" i="17"/>
  <c r="C9" i="17"/>
  <c r="C6" i="17"/>
  <c r="B7" i="17"/>
  <c r="D18" i="32" s="1"/>
  <c r="B9" i="17"/>
  <c r="D20" i="32" s="1"/>
  <c r="B10" i="17"/>
  <c r="D21" i="32" s="1"/>
  <c r="B11" i="17"/>
  <c r="D22" i="32" s="1"/>
  <c r="B8" i="17"/>
  <c r="D19" i="32" s="1"/>
  <c r="B6" i="17"/>
  <c r="D17" i="32" s="1"/>
  <c r="B5" i="17"/>
  <c r="D16" i="32" s="1"/>
  <c r="B3" i="17"/>
  <c r="D14" i="32" s="1"/>
  <c r="B4" i="17"/>
  <c r="D15" i="32" s="1"/>
  <c r="B17" i="36" l="1"/>
  <c r="B10" i="18" s="1"/>
  <c r="B11" i="18" s="1"/>
  <c r="M3" i="32"/>
  <c r="C4" i="32"/>
  <c r="L3" i="32"/>
  <c r="B4" i="32"/>
  <c r="F15" i="32"/>
  <c r="E15" i="32"/>
  <c r="F14" i="32"/>
  <c r="E14" i="32"/>
  <c r="F16" i="32"/>
  <c r="E16" i="32"/>
  <c r="F17" i="32"/>
  <c r="E17" i="32"/>
  <c r="F19" i="32"/>
  <c r="E19" i="32"/>
  <c r="F22" i="32"/>
  <c r="E22" i="32"/>
  <c r="F21" i="32"/>
  <c r="E21" i="32"/>
  <c r="F20" i="32"/>
  <c r="E20" i="32"/>
  <c r="F18" i="32"/>
  <c r="E18" i="32"/>
  <c r="F13" i="32"/>
  <c r="F12" i="32"/>
  <c r="F11" i="32"/>
  <c r="F10" i="32"/>
  <c r="F9" i="32"/>
  <c r="F8" i="32"/>
  <c r="F7" i="32"/>
  <c r="F6" i="32"/>
  <c r="F5" i="32"/>
  <c r="F4" i="32"/>
  <c r="F3" i="32"/>
  <c r="F2" i="32"/>
  <c r="E13" i="32"/>
  <c r="E12" i="32"/>
  <c r="E11" i="32"/>
  <c r="E10" i="32"/>
  <c r="E9" i="32"/>
  <c r="E8" i="32"/>
  <c r="E7" i="32"/>
  <c r="E6" i="32"/>
  <c r="E5" i="32"/>
  <c r="E4" i="32"/>
  <c r="E3" i="32"/>
  <c r="E2" i="32"/>
  <c r="M14" i="32"/>
  <c r="C15" i="32"/>
  <c r="L19" i="32"/>
  <c r="B20" i="32"/>
  <c r="L14" i="32"/>
  <c r="B15" i="32"/>
  <c r="B5" i="32" l="1"/>
  <c r="L4" i="32"/>
  <c r="C5" i="32"/>
  <c r="M4" i="32"/>
  <c r="B16" i="32"/>
  <c r="L15" i="32"/>
  <c r="B21" i="32"/>
  <c r="L20" i="32"/>
  <c r="C16" i="32"/>
  <c r="M15" i="32"/>
  <c r="G2" i="32"/>
  <c r="H2" i="32" s="1"/>
  <c r="J2" i="32"/>
  <c r="G3" i="32"/>
  <c r="J3" i="32"/>
  <c r="I3" i="32"/>
  <c r="G4" i="32"/>
  <c r="J4" i="32"/>
  <c r="I4" i="32"/>
  <c r="G5" i="32"/>
  <c r="J5" i="32"/>
  <c r="I5" i="32"/>
  <c r="G6" i="32"/>
  <c r="J6" i="32"/>
  <c r="I6" i="32"/>
  <c r="G7" i="32"/>
  <c r="J7" i="32"/>
  <c r="I7" i="32"/>
  <c r="G8" i="32"/>
  <c r="J8" i="32"/>
  <c r="I8" i="32"/>
  <c r="G9" i="32"/>
  <c r="J9" i="32"/>
  <c r="I9" i="32"/>
  <c r="G10" i="32"/>
  <c r="J10" i="32"/>
  <c r="I10" i="32"/>
  <c r="G11" i="32"/>
  <c r="J11" i="32"/>
  <c r="I11" i="32"/>
  <c r="G12" i="32"/>
  <c r="J12" i="32"/>
  <c r="I12" i="32"/>
  <c r="G13" i="32"/>
  <c r="J13" i="32"/>
  <c r="I13" i="32"/>
  <c r="G18" i="32"/>
  <c r="J18" i="32"/>
  <c r="I18" i="32"/>
  <c r="G20" i="32"/>
  <c r="J20" i="32"/>
  <c r="I20" i="32"/>
  <c r="G21" i="32"/>
  <c r="J21" i="32"/>
  <c r="I21" i="32"/>
  <c r="G22" i="32"/>
  <c r="I22" i="32"/>
  <c r="G19" i="32"/>
  <c r="J19" i="32"/>
  <c r="I19" i="32"/>
  <c r="G17" i="32"/>
  <c r="J17" i="32"/>
  <c r="I17" i="32"/>
  <c r="G16" i="32"/>
  <c r="J16" i="32"/>
  <c r="I16" i="32"/>
  <c r="G14" i="32"/>
  <c r="J14" i="32"/>
  <c r="I14" i="32"/>
  <c r="G15" i="32"/>
  <c r="J15" i="32"/>
  <c r="I15" i="32"/>
  <c r="A27" i="2"/>
  <c r="A26" i="2"/>
  <c r="A25" i="2"/>
  <c r="A24" i="2"/>
  <c r="A23" i="2"/>
  <c r="A22" i="2"/>
  <c r="A21" i="2"/>
  <c r="A20" i="2"/>
  <c r="A19" i="2"/>
  <c r="A18" i="2"/>
  <c r="A17" i="2"/>
  <c r="A16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O15" i="2"/>
  <c r="N15" i="2"/>
  <c r="M15" i="2"/>
  <c r="L15" i="2"/>
  <c r="K15" i="2"/>
  <c r="J15" i="2"/>
  <c r="I15" i="2"/>
  <c r="H15" i="2"/>
  <c r="G15" i="2"/>
  <c r="C15" i="2"/>
  <c r="A15" i="2"/>
  <c r="H16" i="32" l="1"/>
  <c r="H15" i="32"/>
  <c r="H18" i="32"/>
  <c r="H12" i="32"/>
  <c r="H7" i="32"/>
  <c r="H14" i="32"/>
  <c r="H10" i="32"/>
  <c r="H8" i="32"/>
  <c r="H19" i="32"/>
  <c r="H21" i="32"/>
  <c r="H20" i="32"/>
  <c r="H13" i="32"/>
  <c r="H9" i="32"/>
  <c r="H6" i="32"/>
  <c r="H4" i="32"/>
  <c r="C6" i="32"/>
  <c r="M5" i="32"/>
  <c r="B6" i="32"/>
  <c r="L5" i="32"/>
  <c r="H17" i="32"/>
  <c r="H22" i="32"/>
  <c r="H11" i="32"/>
  <c r="H5" i="32"/>
  <c r="H3" i="32"/>
  <c r="B41" i="18"/>
  <c r="B42" i="18"/>
  <c r="B44" i="18"/>
  <c r="B40" i="18"/>
  <c r="D44" i="18"/>
  <c r="D41" i="18"/>
  <c r="D40" i="18"/>
  <c r="C40" i="18"/>
  <c r="C44" i="18"/>
  <c r="C43" i="18"/>
  <c r="C42" i="18"/>
  <c r="C41" i="18"/>
  <c r="C17" i="32"/>
  <c r="M16" i="32"/>
  <c r="B22" i="32"/>
  <c r="L22" i="32" s="1"/>
  <c r="L21" i="32"/>
  <c r="B17" i="32"/>
  <c r="L17" i="32" s="1"/>
  <c r="L16" i="32"/>
  <c r="B7" i="32" l="1"/>
  <c r="L6" i="32"/>
  <c r="B43" i="18" s="1"/>
  <c r="C7" i="32"/>
  <c r="M6" i="32"/>
  <c r="D43" i="18" s="1"/>
  <c r="C18" i="32"/>
  <c r="M17" i="32"/>
  <c r="C8" i="32" l="1"/>
  <c r="M7" i="32"/>
  <c r="B8" i="32"/>
  <c r="L7" i="32"/>
  <c r="C19" i="32"/>
  <c r="M18" i="32"/>
  <c r="B9" i="32" l="1"/>
  <c r="L8" i="32"/>
  <c r="C9" i="32"/>
  <c r="M8" i="32"/>
  <c r="C20" i="32"/>
  <c r="M19" i="32"/>
  <c r="C10" i="32" l="1"/>
  <c r="M9" i="32"/>
  <c r="B10" i="32"/>
  <c r="L9" i="32"/>
  <c r="C21" i="32"/>
  <c r="M20" i="32"/>
  <c r="D42" i="18" s="1"/>
  <c r="B11" i="32" l="1"/>
  <c r="L10" i="32"/>
  <c r="C11" i="32"/>
  <c r="M10" i="32"/>
  <c r="C22" i="32"/>
  <c r="M22" i="32" s="1"/>
  <c r="M21" i="32"/>
  <c r="C12" i="32" l="1"/>
  <c r="M12" i="32" s="1"/>
  <c r="M11" i="32"/>
  <c r="B12" i="32"/>
  <c r="L12" i="32" s="1"/>
  <c r="L11" i="32"/>
</calcChain>
</file>

<file path=xl/sharedStrings.xml><?xml version="1.0" encoding="utf-8"?>
<sst xmlns="http://schemas.openxmlformats.org/spreadsheetml/2006/main" count="8146" uniqueCount="442">
  <si>
    <t>SI Joint</t>
  </si>
  <si>
    <t>Post Pregnancy LBP</t>
  </si>
  <si>
    <t>Postural</t>
  </si>
  <si>
    <t>Spondylosis</t>
  </si>
  <si>
    <t>Spondylolisthesis</t>
  </si>
  <si>
    <t>Fractures</t>
  </si>
  <si>
    <t>Cancer</t>
  </si>
  <si>
    <t>Vascular</t>
  </si>
  <si>
    <t>Arthiritis</t>
  </si>
  <si>
    <t>Osteoporosis</t>
  </si>
  <si>
    <t>Stenosis</t>
  </si>
  <si>
    <t>Others</t>
  </si>
  <si>
    <t>QC - Old</t>
  </si>
  <si>
    <t>QC - New</t>
  </si>
  <si>
    <t>Question</t>
  </si>
  <si>
    <t>L010200A</t>
  </si>
  <si>
    <t>L010101</t>
  </si>
  <si>
    <t>Name</t>
  </si>
  <si>
    <t>L010200B</t>
  </si>
  <si>
    <t>L010102</t>
  </si>
  <si>
    <t>Age</t>
  </si>
  <si>
    <t>L010200C</t>
  </si>
  <si>
    <t>L010103</t>
  </si>
  <si>
    <t>Gender</t>
  </si>
  <si>
    <t>L010200D</t>
  </si>
  <si>
    <t>L010104</t>
  </si>
  <si>
    <t>Occupation</t>
  </si>
  <si>
    <t>Researcher, scientist, doctor, lawyer, management professional, IT professional, receptionist, driver or other desk job</t>
  </si>
  <si>
    <t>L010200E</t>
  </si>
  <si>
    <t>L010105</t>
  </si>
  <si>
    <t>Type/ requirement of job</t>
  </si>
  <si>
    <t>Sitting</t>
  </si>
  <si>
    <t>L010200F</t>
  </si>
  <si>
    <t>L010106</t>
  </si>
  <si>
    <t>Alternate mobile number</t>
  </si>
  <si>
    <t>L010200G</t>
  </si>
  <si>
    <t>L010107</t>
  </si>
  <si>
    <t>How many times in a week do you exercise or walk?</t>
  </si>
  <si>
    <t>Approx 3 times a week</t>
  </si>
  <si>
    <t>L010300</t>
  </si>
  <si>
    <t>L010201</t>
  </si>
  <si>
    <t>Height</t>
  </si>
  <si>
    <t>L010400</t>
  </si>
  <si>
    <t>L010202</t>
  </si>
  <si>
    <t>Weight</t>
  </si>
  <si>
    <t>L010501</t>
  </si>
  <si>
    <t>L010301</t>
  </si>
  <si>
    <t>Area of most pain</t>
  </si>
  <si>
    <t>Lower Back</t>
  </si>
  <si>
    <t>L010502</t>
  </si>
  <si>
    <t>L010302</t>
  </si>
  <si>
    <r>
      <t xml:space="preserve">Area of second most pain </t>
    </r>
    <r>
      <rPr>
        <i/>
        <sz val="11"/>
        <color theme="1"/>
        <rFont val="Calibri"/>
        <family val="2"/>
        <scheme val="minor"/>
      </rPr>
      <t>[multiple choice]</t>
    </r>
  </si>
  <si>
    <t>Leg below knee</t>
  </si>
  <si>
    <t>L010600</t>
  </si>
  <si>
    <t>L010401</t>
  </si>
  <si>
    <t>How would you describe your pain?</t>
  </si>
  <si>
    <t>Severe pain that restricts daily routine and requires me to rest</t>
  </si>
  <si>
    <t>L010700</t>
  </si>
  <si>
    <t>Pain Score</t>
  </si>
  <si>
    <t>L010800</t>
  </si>
  <si>
    <t>L010601</t>
  </si>
  <si>
    <t>How does the pain feel at a given point?</t>
  </si>
  <si>
    <t>Intermittent</t>
  </si>
  <si>
    <t>L010801</t>
  </si>
  <si>
    <t>L010602</t>
  </si>
  <si>
    <r>
      <t xml:space="preserve">Does your pain change while performing any of the following activities? </t>
    </r>
    <r>
      <rPr>
        <i/>
        <sz val="11"/>
        <color theme="1"/>
        <rFont val="Calibri"/>
        <family val="2"/>
        <scheme val="minor"/>
      </rPr>
      <t>[multiple choice]</t>
    </r>
  </si>
  <si>
    <t>Pain increases in sedentary postures like continuous sitting, standing and lying down</t>
  </si>
  <si>
    <t>No relief even after change in posture or activity</t>
  </si>
  <si>
    <t>L010900</t>
  </si>
  <si>
    <t>L010701</t>
  </si>
  <si>
    <r>
      <t xml:space="preserve">Alongside pain, have you encountered any of the following in recent times? </t>
    </r>
    <r>
      <rPr>
        <i/>
        <sz val="11"/>
        <color theme="1"/>
        <rFont val="Calibri"/>
        <family val="2"/>
        <scheme val="minor"/>
      </rPr>
      <t>[multiple choice]</t>
    </r>
  </si>
  <si>
    <t>None</t>
  </si>
  <si>
    <t>L011000</t>
  </si>
  <si>
    <r>
      <t xml:space="preserve">How is the pain currently since it started? </t>
    </r>
    <r>
      <rPr>
        <i/>
        <sz val="11"/>
        <color theme="1"/>
        <rFont val="Calibri"/>
        <family val="2"/>
        <scheme val="minor"/>
      </rPr>
      <t>[multiple choice]</t>
    </r>
  </si>
  <si>
    <t>Same as before</t>
  </si>
  <si>
    <t>L011100</t>
  </si>
  <si>
    <t>L010901</t>
  </si>
  <si>
    <r>
      <t xml:space="preserve">Please choose if you have been detected with any of the following medical conditions </t>
    </r>
    <r>
      <rPr>
        <i/>
        <sz val="11"/>
        <color theme="1"/>
        <rFont val="Calibri"/>
        <family val="2"/>
        <scheme val="minor"/>
      </rPr>
      <t>[multiple choice]</t>
    </r>
  </si>
  <si>
    <t>L011101</t>
  </si>
  <si>
    <t>L010902</t>
  </si>
  <si>
    <t>Please help us understand the current stage of pregnancy</t>
  </si>
  <si>
    <t>L011110</t>
  </si>
  <si>
    <t>L010903</t>
  </si>
  <si>
    <t>Please help us understand the surgery timelines</t>
  </si>
  <si>
    <t>L011120</t>
  </si>
  <si>
    <t>L010904</t>
  </si>
  <si>
    <t>Is the active fracture in spine?</t>
  </si>
  <si>
    <t>L011130</t>
  </si>
  <si>
    <t>L010905</t>
  </si>
  <si>
    <t>Please help us understand the cancer timelines</t>
  </si>
  <si>
    <t>L011140</t>
  </si>
  <si>
    <t>L010906</t>
  </si>
  <si>
    <t>Please help us understand the tuberculosis timelines</t>
  </si>
  <si>
    <t>L011150</t>
  </si>
  <si>
    <t>L010907</t>
  </si>
  <si>
    <t>How much weight have you lost in last 3-6 months?</t>
  </si>
  <si>
    <t>L011160</t>
  </si>
  <si>
    <t>L010908</t>
  </si>
  <si>
    <t>Does the pain force you to get out of bed and move around?</t>
  </si>
  <si>
    <t>L011170</t>
  </si>
  <si>
    <t>L010909</t>
  </si>
  <si>
    <t>Please help us with the highest body temperature reading on your thermometer</t>
  </si>
  <si>
    <t>L011180</t>
  </si>
  <si>
    <t>L010910</t>
  </si>
  <si>
    <t>When do you specifically encounter shortness of breath?</t>
  </si>
  <si>
    <t>L011190</t>
  </si>
  <si>
    <t>L010911</t>
  </si>
  <si>
    <t>Please help us understand your current status with you neurological condition</t>
  </si>
  <si>
    <t>L020101</t>
  </si>
  <si>
    <t>Duration since when you have been encountering the pain</t>
  </si>
  <si>
    <t>For more than 3 months</t>
  </si>
  <si>
    <t>L020102</t>
  </si>
  <si>
    <t>Did it suddenly relapse in the last 2 weeks?</t>
  </si>
  <si>
    <t>No</t>
  </si>
  <si>
    <t>L020201</t>
  </si>
  <si>
    <t>Have you been diagnosed/ undergone medical intervention/ feel any of the following in the last one year?</t>
  </si>
  <si>
    <t>None of the above</t>
  </si>
  <si>
    <t>L020301</t>
  </si>
  <si>
    <r>
      <t xml:space="preserve">Do you have any of the following deficiencies? </t>
    </r>
    <r>
      <rPr>
        <i/>
        <sz val="11"/>
        <color theme="1"/>
        <rFont val="Calibri"/>
        <family val="2"/>
        <scheme val="minor"/>
      </rPr>
      <t>[Multiple choice]</t>
    </r>
  </si>
  <si>
    <t>Not yet tested/ no deficiencies</t>
  </si>
  <si>
    <t>L020401</t>
  </si>
  <si>
    <t>Please select if you have undergone of the following surgeries in the past</t>
  </si>
  <si>
    <t>No surgeries reported</t>
  </si>
  <si>
    <t>L020402</t>
  </si>
  <si>
    <t>Was this surgery done recently?</t>
  </si>
  <si>
    <t>L020501</t>
  </si>
  <si>
    <t>Do you remember the first incidence of pain?</t>
  </si>
  <si>
    <t>Normal bending</t>
  </si>
  <si>
    <t>L020601</t>
  </si>
  <si>
    <r>
      <t xml:space="preserve">Is there any activity/ multiple activities that lead to rise in pain when you perform them? </t>
    </r>
    <r>
      <rPr>
        <i/>
        <sz val="11"/>
        <color theme="1"/>
        <rFont val="Calibri"/>
        <family val="2"/>
        <scheme val="minor"/>
      </rPr>
      <t>[multiple choice]</t>
    </r>
  </si>
  <si>
    <t>Is the first thing in the morning</t>
  </si>
  <si>
    <t>While bending/ stooping</t>
  </si>
  <si>
    <t>L020602</t>
  </si>
  <si>
    <t>Duration after which the pain aggravates when you perform the referred activity?</t>
  </si>
  <si>
    <t>After a few minutes, i.e.  10-30 minutes</t>
  </si>
  <si>
    <t>L020701</t>
  </si>
  <si>
    <r>
      <t xml:space="preserve">Any activity that helps you reduce your pain? </t>
    </r>
    <r>
      <rPr>
        <i/>
        <sz val="11"/>
        <color theme="1"/>
        <rFont val="Calibri"/>
        <family val="2"/>
        <scheme val="minor"/>
      </rPr>
      <t>[multiple choice]</t>
    </r>
  </si>
  <si>
    <t>While sleeping/ resting</t>
  </si>
  <si>
    <t>L020702</t>
  </si>
  <si>
    <t>How long does it take for the pain to reduce?</t>
  </si>
  <si>
    <t>Immediately, i.e. within 10 minutes</t>
  </si>
  <si>
    <t>L020801</t>
  </si>
  <si>
    <r>
      <t xml:space="preserve">Have you undertaken any type of treatment in the past? </t>
    </r>
    <r>
      <rPr>
        <i/>
        <sz val="11"/>
        <color theme="1"/>
        <rFont val="Calibri"/>
        <family val="2"/>
        <scheme val="minor"/>
      </rPr>
      <t>[Multiple choice]</t>
    </r>
  </si>
  <si>
    <t>Taken medications under specialist supervision</t>
  </si>
  <si>
    <t>L020802</t>
  </si>
  <si>
    <t>Did the previous treatment help you in anyway?</t>
  </si>
  <si>
    <t>It gave me temporary relief at that time but the pain has relapsed</t>
  </si>
  <si>
    <t>HEAD (History Evaluation Analysis &amp; Diagnosis)</t>
  </si>
  <si>
    <t>BMI</t>
  </si>
  <si>
    <t>Pain Locations Marked</t>
  </si>
  <si>
    <t>Musculage</t>
  </si>
  <si>
    <t>Pain Index</t>
  </si>
  <si>
    <t>Disability Index</t>
  </si>
  <si>
    <t>Musculage/ Muscle Index</t>
  </si>
  <si>
    <t>History</t>
  </si>
  <si>
    <t>Likely episode(s) of pain origination</t>
  </si>
  <si>
    <t>Recent surgery reported</t>
  </si>
  <si>
    <t>Diagnosed or undergone medical intervention in last 1 year</t>
  </si>
  <si>
    <t>Medical deficiencies reported</t>
  </si>
  <si>
    <t>Any other medical condition</t>
  </si>
  <si>
    <t>Evaluation</t>
  </si>
  <si>
    <t>A tentative score of pain on a scale of 1-10</t>
  </si>
  <si>
    <t>Duration since the first episode of pain</t>
  </si>
  <si>
    <t>Time taken for an activity to increase pain</t>
  </si>
  <si>
    <t>Time taken for an activity to relieve pain</t>
  </si>
  <si>
    <t>Presence of sudden pain relapse episode</t>
  </si>
  <si>
    <t>Analysis</t>
  </si>
  <si>
    <t>Impact on pain with change in posture or activities</t>
  </si>
  <si>
    <t>Encountered any other feeling alongside pain</t>
  </si>
  <si>
    <t>Progression of pain since the first episode</t>
  </si>
  <si>
    <t>Likely episodes that lead to pain aggravation, if any</t>
  </si>
  <si>
    <t>Likely episodes that lead to pain relief, if any</t>
  </si>
  <si>
    <t>Diagnosis</t>
  </si>
  <si>
    <t>Provisional Diagnosis of probable clinical conditions</t>
  </si>
  <si>
    <t>Tentative recovery timeline</t>
  </si>
  <si>
    <t>Recommendation on next steps</t>
  </si>
  <si>
    <t>Order of Probability</t>
  </si>
  <si>
    <t>Cohort</t>
  </si>
  <si>
    <t>Conditions</t>
  </si>
  <si>
    <t>Type</t>
  </si>
  <si>
    <t>Rank 1</t>
  </si>
  <si>
    <t>Red</t>
  </si>
  <si>
    <t>Rank 2</t>
  </si>
  <si>
    <t>Yellow</t>
  </si>
  <si>
    <t>Rank 3</t>
  </si>
  <si>
    <t>Green</t>
  </si>
  <si>
    <t>Rank 4</t>
  </si>
  <si>
    <t>Rank 5</t>
  </si>
  <si>
    <t>A</t>
  </si>
  <si>
    <t>0-10</t>
  </si>
  <si>
    <t>Female</t>
  </si>
  <si>
    <t>Industrial labourer, mine worker or factory engineer</t>
  </si>
  <si>
    <t>Daily</t>
  </si>
  <si>
    <t>Neck</t>
  </si>
  <si>
    <t>Mild pain that bothers occassionally</t>
  </si>
  <si>
    <t>Constant</t>
  </si>
  <si>
    <t>Pain increases during any movement like bending forward or backward and walking</t>
  </si>
  <si>
    <t>Dizzy</t>
  </si>
  <si>
    <t>Worsening</t>
  </si>
  <si>
    <t>Pregnancy</t>
  </si>
  <si>
    <t>Currently pregnant</t>
  </si>
  <si>
    <t>Surgery was done in last year</t>
  </si>
  <si>
    <t>Yes</t>
  </si>
  <si>
    <t>Active for less than a year</t>
  </si>
  <si>
    <t>Detected in the last year</t>
  </si>
  <si>
    <t>&gt;8 kgs but not on any diet or weight loss regime</t>
  </si>
  <si>
    <t>&lt;98 degree</t>
  </si>
  <si>
    <t>While doing some rigorous activities</t>
  </si>
  <si>
    <t>It has just been a year but still mobile and able to move around</t>
  </si>
  <si>
    <t>Since last 7 days</t>
  </si>
  <si>
    <t>Diabetes</t>
  </si>
  <si>
    <t>Vitamin D3</t>
  </si>
  <si>
    <t>Spine surgery</t>
  </si>
  <si>
    <t>In the last 1 year</t>
  </si>
  <si>
    <t>With a fall/ accident</t>
  </si>
  <si>
    <t>External factors like balms/ hot packs/ ice packs</t>
  </si>
  <si>
    <t>Applied pain relief gel/ balm/spray</t>
  </si>
  <si>
    <t>The pain increased instead</t>
  </si>
  <si>
    <t>B</t>
  </si>
  <si>
    <t>10-20</t>
  </si>
  <si>
    <t>Male</t>
  </si>
  <si>
    <t>Standing</t>
  </si>
  <si>
    <t>Shoulder</t>
  </si>
  <si>
    <t>Pain that comes and goes in multiple episodes with brief spells of no pain between two episodes</t>
  </si>
  <si>
    <t>Tingling</t>
  </si>
  <si>
    <t>Much better than before</t>
  </si>
  <si>
    <t>Recent surgery</t>
  </si>
  <si>
    <t>Child is younger than 1 year old</t>
  </si>
  <si>
    <t>Surgery was completed before last year</t>
  </si>
  <si>
    <t>Active for more than a year</t>
  </si>
  <si>
    <t>Detected before the previous year</t>
  </si>
  <si>
    <t>&gt;8 kgs but is due to some specific diet or weight loss program</t>
  </si>
  <si>
    <t>98-101 degree</t>
  </si>
  <si>
    <t>Even while at rest</t>
  </si>
  <si>
    <t>The condition has been worsening and has made you bed ridden</t>
  </si>
  <si>
    <t>Since last 3 months</t>
  </si>
  <si>
    <t>Thyroid</t>
  </si>
  <si>
    <t>Vitamin B12</t>
  </si>
  <si>
    <t>Cardiac surgery</t>
  </si>
  <si>
    <t>Done before the previous year</t>
  </si>
  <si>
    <t>While sitting on a chair/ couch</t>
  </si>
  <si>
    <t>There was no change in pain</t>
  </si>
  <si>
    <t>C</t>
  </si>
  <si>
    <t>20-30</t>
  </si>
  <si>
    <t>Trangender</t>
  </si>
  <si>
    <t>Teacher, nurse, chef, grooming professional or private security guard</t>
  </si>
  <si>
    <t>Bending/ stooping</t>
  </si>
  <si>
    <t>No exercise/ walking at all</t>
  </si>
  <si>
    <t>Arm above elbow</t>
  </si>
  <si>
    <t>Moderate pain that bothers daily but can go about with daily routine</t>
  </si>
  <si>
    <t>Numbness</t>
  </si>
  <si>
    <t>Active fractures</t>
  </si>
  <si>
    <t>Child is more than 1 year old</t>
  </si>
  <si>
    <t>Not Active</t>
  </si>
  <si>
    <t>Weight loss of &lt;7 kgs</t>
  </si>
  <si>
    <t>&gt;101 degree</t>
  </si>
  <si>
    <t>Hypertension/ blood pressure/ stroke</t>
  </si>
  <si>
    <t>Calcium</t>
  </si>
  <si>
    <t>Gynaec surgery/ hernia</t>
  </si>
  <si>
    <t>Lifted heavy object</t>
  </si>
  <si>
    <t>While sitting on the floor</t>
  </si>
  <si>
    <t>After a while, i.e. after 30 minutes</t>
  </si>
  <si>
    <t>Taken physiotherapy/ TENS/ IFT/ traction</t>
  </si>
  <si>
    <t>It reduced my pain intensity but slight pain is still there</t>
  </si>
  <si>
    <t>D</t>
  </si>
  <si>
    <t>30-40</t>
  </si>
  <si>
    <t>Do not want to disclose</t>
  </si>
  <si>
    <t>Farmer, porter, construction worker or delivery personnel</t>
  </si>
  <si>
    <t>Walking</t>
  </si>
  <si>
    <t>Arm below elbow</t>
  </si>
  <si>
    <t>Weakness that leads to difficulty in lifting leg, getting a grip or performing fine motor activities like brushing, cutting vegetables, buttoning shirt, counting notes, etc.</t>
  </si>
  <si>
    <t>History of Cancer</t>
  </si>
  <si>
    <t>Haemoglobin/ iron</t>
  </si>
  <si>
    <t>Joint replacements</t>
  </si>
  <si>
    <t>Travelling</t>
  </si>
  <si>
    <t>While standing</t>
  </si>
  <si>
    <t>Done home exercises by checking online videos</t>
  </si>
  <si>
    <t>E</t>
  </si>
  <si>
    <t>40-50</t>
  </si>
  <si>
    <t>Home-maker, emroidery or work from home</t>
  </si>
  <si>
    <t>Upper Back</t>
  </si>
  <si>
    <t>Crippling pain that has made me bed-ridden</t>
  </si>
  <si>
    <t>Difficulty in control of bowel and bladder</t>
  </si>
  <si>
    <t>History of Tuberculosis</t>
  </si>
  <si>
    <t>Osteopenia/ osteoporosis</t>
  </si>
  <si>
    <t>Other surgeries</t>
  </si>
  <si>
    <t>Sudden jerk</t>
  </si>
  <si>
    <t>While walking</t>
  </si>
  <si>
    <t>Simply took bed rest without taking any medicine or rehabilitation</t>
  </si>
  <si>
    <t>I was well for a few months and the pain relapsed only recently again</t>
  </si>
  <si>
    <t>F</t>
  </si>
  <si>
    <t>50-60</t>
  </si>
  <si>
    <t>Armed forces, athlete, police personnel, emergency services, hiker, biker or adventure sports lover</t>
  </si>
  <si>
    <t>Floor sitting/ squatting</t>
  </si>
  <si>
    <t>Stiffness in muscles or loss of flexibility</t>
  </si>
  <si>
    <t>Loss of Appetite or Unexplained Weight Loss</t>
  </si>
  <si>
    <t>Prostrate. Gynaecological issues</t>
  </si>
  <si>
    <t>Working out</t>
  </si>
  <si>
    <t>Underwent ayurveda treatment</t>
  </si>
  <si>
    <t>G</t>
  </si>
  <si>
    <t>60-70</t>
  </si>
  <si>
    <t>Outdoor sales executive, athlete, mason, plumber, electrician or tour guide</t>
  </si>
  <si>
    <t>Hips</t>
  </si>
  <si>
    <t>Loss of balance</t>
  </si>
  <si>
    <t>Severe night pain</t>
  </si>
  <si>
    <t>Cardiac/ heart conditions</t>
  </si>
  <si>
    <t>Playing sports</t>
  </si>
  <si>
    <t>Not undertaken any medication/ treatment</t>
  </si>
  <si>
    <t>H</t>
  </si>
  <si>
    <t>70-80</t>
  </si>
  <si>
    <t>Thigh above knee</t>
  </si>
  <si>
    <t>High grade fever</t>
  </si>
  <si>
    <t>Neurological conditions like Parkinsons/ stroke</t>
  </si>
  <si>
    <t>Nothing specific</t>
  </si>
  <si>
    <t>While lifting weights</t>
  </si>
  <si>
    <t>I</t>
  </si>
  <si>
    <t>80-90</t>
  </si>
  <si>
    <t>Shortness of Breath</t>
  </si>
  <si>
    <t>Severe Asthma</t>
  </si>
  <si>
    <t>While doing exercises/ working out</t>
  </si>
  <si>
    <t>J</t>
  </si>
  <si>
    <t>90-100</t>
  </si>
  <si>
    <t>Ankle</t>
  </si>
  <si>
    <t>History of Neurological Condition</t>
  </si>
  <si>
    <t>Ankylosing Spondylolysis</t>
  </si>
  <si>
    <t>While turning in bed or rising from chair</t>
  </si>
  <si>
    <t>K</t>
  </si>
  <si>
    <t>Other Pain</t>
  </si>
  <si>
    <t>Pain doesn’t aggravate</t>
  </si>
  <si>
    <t>Pain doesn’t reduce</t>
  </si>
  <si>
    <t>L</t>
  </si>
  <si>
    <t>No Pain</t>
  </si>
  <si>
    <t>Pain Location</t>
  </si>
  <si>
    <t>Inceptor Condition</t>
  </si>
  <si>
    <t>Scores</t>
  </si>
  <si>
    <t>Rank Ascend</t>
  </si>
  <si>
    <t>Rank Descend</t>
  </si>
  <si>
    <t>Total Rank</t>
  </si>
  <si>
    <t>Inceptor Rank</t>
  </si>
  <si>
    <t>Before</t>
  </si>
  <si>
    <t>After</t>
  </si>
  <si>
    <t>Inceptor Cohort</t>
  </si>
  <si>
    <t>Inceptor Type</t>
  </si>
  <si>
    <t>Mech</t>
  </si>
  <si>
    <t>Non-Mech</t>
  </si>
  <si>
    <t>Intensifier Condition</t>
  </si>
  <si>
    <t>Base Intensifier</t>
  </si>
  <si>
    <t>Advanced Intensifiers</t>
  </si>
  <si>
    <t>Hyper Intensifiers</t>
  </si>
  <si>
    <t>Response 1</t>
  </si>
  <si>
    <t>Response 2</t>
  </si>
  <si>
    <t>Response 3</t>
  </si>
  <si>
    <t>Obtained Index</t>
  </si>
  <si>
    <t>Total Index</t>
  </si>
  <si>
    <t>Individual Response Scores</t>
  </si>
  <si>
    <t>L000200</t>
  </si>
  <si>
    <t>L000300</t>
  </si>
  <si>
    <t>L000400</t>
  </si>
  <si>
    <t>L000500</t>
  </si>
  <si>
    <t>L000600</t>
  </si>
  <si>
    <t>Intensifiers</t>
  </si>
  <si>
    <t>Strain, Imbalance, Tight Tissue</t>
  </si>
  <si>
    <t>Disc Bulge, Protrusion, Herniation</t>
  </si>
  <si>
    <t>Degenerative Disc</t>
  </si>
  <si>
    <t>Sciatica, Radicular Pain</t>
  </si>
  <si>
    <t>Pyrifomis Syndrome</t>
  </si>
  <si>
    <t>Post Surgical Back Pain</t>
  </si>
  <si>
    <t>Infection, UTI, TB</t>
  </si>
  <si>
    <t>Caudia Equina</t>
  </si>
  <si>
    <t>Arthritis</t>
  </si>
  <si>
    <t>Ankylosing Spondylitis</t>
  </si>
  <si>
    <t>Peripheral Neuropathy</t>
  </si>
  <si>
    <t>yes</t>
  </si>
  <si>
    <t>Pain Description</t>
  </si>
  <si>
    <t>Pain Feeling</t>
  </si>
  <si>
    <t>Pain feeling during activity</t>
  </si>
  <si>
    <t>Any other symptom</t>
  </si>
  <si>
    <t>Pain since start</t>
  </si>
  <si>
    <t>Pain Aggravating Factors (PAF)</t>
  </si>
  <si>
    <t>PAF Timeline</t>
  </si>
  <si>
    <t>Pain Reducing Factor (PRF)</t>
  </si>
  <si>
    <t>PRF Timeline</t>
  </si>
  <si>
    <t>Reaction to OTH</t>
  </si>
  <si>
    <t>Parameters</t>
  </si>
  <si>
    <t>Score</t>
  </si>
  <si>
    <t>Pain does not reduce</t>
  </si>
  <si>
    <t>Code</t>
  </si>
  <si>
    <t>Activity</t>
  </si>
  <si>
    <t>Frequency</t>
  </si>
  <si>
    <t>Medical</t>
  </si>
  <si>
    <t>Surgery</t>
  </si>
  <si>
    <t>Spine fracture</t>
  </si>
  <si>
    <t>TB</t>
  </si>
  <si>
    <t>Loss of Appetite/ Weight Loss</t>
  </si>
  <si>
    <t>Severe Night Pain</t>
  </si>
  <si>
    <t>Acute/ Chronic</t>
  </si>
  <si>
    <t>Acute over chronic</t>
  </si>
  <si>
    <t>Comorbidities</t>
  </si>
  <si>
    <t>Deficiencies</t>
  </si>
  <si>
    <t>Timeline</t>
  </si>
  <si>
    <t>Origination (POF)</t>
  </si>
  <si>
    <t>Other Treatment History (OTH)</t>
  </si>
  <si>
    <t>Transgender</t>
  </si>
  <si>
    <t>Student</t>
  </si>
  <si>
    <t>Child is &lt;1 year old</t>
  </si>
  <si>
    <t>Researcher, scientist, doctor, lawyer, management professional, receptionist or driver</t>
  </si>
  <si>
    <t>Loss of appetite</t>
  </si>
  <si>
    <t>Disability Themes</t>
  </si>
  <si>
    <t>Disability Questions</t>
  </si>
  <si>
    <t>Not at all</t>
  </si>
  <si>
    <t>Slightly</t>
  </si>
  <si>
    <t>Moderate</t>
  </si>
  <si>
    <t>Fairly Severe</t>
  </si>
  <si>
    <t>Very Severe</t>
  </si>
  <si>
    <t>Pain or stiffness during the day</t>
  </si>
  <si>
    <t>How severe was your usual joint or muscle pain and stiffness during the day in the last 2 weeks?</t>
  </si>
  <si>
    <t>Pain or stiffness during the night</t>
  </si>
  <si>
    <t>How severe was your usual joint or muscle pain and stiffness during the night in the last 2 weeks?</t>
  </si>
  <si>
    <t>How much have your symptoms interfered with your ability to walk in the last 2 weeks?</t>
  </si>
  <si>
    <t>Washing or dressing</t>
  </si>
  <si>
    <t>How much have your symptoms interfered with your ability to wash or dress yourself in the last 2 weeks?</t>
  </si>
  <si>
    <t>Physical activity levels</t>
  </si>
  <si>
    <t>How much has it been a problem for you to do physical activities (e.g. going for a walk or jogging) to the level you want because of your joint or muscle symptoms in the last 2 weeks?</t>
  </si>
  <si>
    <t>Work or daily routine</t>
  </si>
  <si>
    <t>How much have your joint or muscle symptoms interfered with your work or daily routine in the last 2 weeks (including work and jobs around the house)?</t>
  </si>
  <si>
    <t>Social activities and hobbies</t>
  </si>
  <si>
    <t>How much have your joint or muscle symptoms interfered with your social activities and hobbies in the last 2 weeks?</t>
  </si>
  <si>
    <t>Needing help</t>
  </si>
  <si>
    <t>How often have you needed help from others (including family, friends or carers) because of your joint or muscle symptoms in the last 2 weeks?</t>
  </si>
  <si>
    <t>Sleep</t>
  </si>
  <si>
    <t>How often have you had trouble in either falling asleep or staying asleep because of your joint or muscle symptoms in the last 2 weeks?</t>
  </si>
  <si>
    <t>Fatigue or low energy</t>
  </si>
  <si>
    <t>How much fatigue or low energy have you felt in the last 2 weeks?</t>
  </si>
  <si>
    <t>Emotional well-being</t>
  </si>
  <si>
    <t>How much have you felt anxious or low in your mood because of your joint or muscle symptoms in the last 2 weeks?</t>
  </si>
  <si>
    <t>Understanding of your condition and any current treatment</t>
  </si>
  <si>
    <t>Thinking about your joint or muscle symptoms, how well do you feel you understand your condition and any current treatment (including your diagnosis and medication)?</t>
  </si>
  <si>
    <t>Confidence in being able to manage your symptoms</t>
  </si>
  <si>
    <t>How confident have you felt in being able to manage your joint or muscle symptoms by yourself in the last 2 weeks (e.g. medication, changing lifestyle)?</t>
  </si>
  <si>
    <t>Overall impact</t>
  </si>
  <si>
    <t>How much have your joint or muscle symptoms or bothered you overall in the last 2 weeks?</t>
  </si>
  <si>
    <t>drop 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</si>
</sst>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3BD1AB"/>
        <bgColor indexed="64"/>
      </patternFill>
    </fill>
    <fill>
      <patternFill patternType="solid">
        <fgColor rgb="FF9CFCCE"/>
        <bgColor indexed="64"/>
      </patternFill>
    </fill>
    <fill>
      <patternFill patternType="solid">
        <fgColor rgb="FF39977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E4E3E"/>
        <bgColor indexed="64"/>
      </patternFill>
    </fill>
    <fill>
      <patternFill patternType="solid">
        <fgColor rgb="FF33D1AB"/>
        <bgColor rgb="FF000000"/>
      </patternFill>
    </fill>
  </fills>
  <borders count="14">
    <border>
      <left/>
      <right/>
      <top/>
      <bottom/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2" fillId="4" borderId="0" xfId="0" applyFont="1" applyFill="1"/>
    <xf numFmtId="17" fontId="0" fillId="0" borderId="0" xfId="0" quotePrefix="1" applyNumberFormat="1" applyAlignment="1">
      <alignment vertical="center"/>
    </xf>
    <xf numFmtId="0" fontId="0" fillId="0" borderId="0" xfId="0" quotePrefix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/>
    <xf numFmtId="0" fontId="2" fillId="5" borderId="0" xfId="0" applyFont="1" applyFill="1"/>
    <xf numFmtId="0" fontId="0" fillId="9" borderId="0" xfId="0" applyFill="1"/>
    <xf numFmtId="0" fontId="0" fillId="6" borderId="0" xfId="0" applyFill="1"/>
    <xf numFmtId="0" fontId="2" fillId="7" borderId="0" xfId="0" applyFont="1" applyFill="1" applyAlignment="1">
      <alignment wrapText="1"/>
    </xf>
    <xf numFmtId="0" fontId="4" fillId="6" borderId="0" xfId="0" applyFont="1" applyFill="1"/>
    <xf numFmtId="0" fontId="0" fillId="10" borderId="0" xfId="0" applyFill="1"/>
    <xf numFmtId="0" fontId="2" fillId="11" borderId="0" xfId="0" applyFont="1" applyFill="1"/>
    <xf numFmtId="0" fontId="3" fillId="11" borderId="0" xfId="0" applyFont="1" applyFill="1"/>
    <xf numFmtId="0" fontId="3" fillId="11" borderId="1" xfId="0" applyFont="1" applyFill="1" applyBorder="1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11" borderId="4" xfId="0" applyFont="1" applyFill="1" applyBorder="1" applyAlignment="1">
      <alignment horizontal="center" vertical="center"/>
    </xf>
    <xf numFmtId="17" fontId="0" fillId="0" borderId="5" xfId="0" quotePrefix="1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3" fillId="11" borderId="7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2" fillId="11" borderId="0" xfId="0" applyFont="1" applyFill="1" applyAlignment="1">
      <alignment wrapText="1"/>
    </xf>
    <xf numFmtId="0" fontId="3" fillId="11" borderId="0" xfId="0" applyFont="1" applyFill="1" applyAlignment="1">
      <alignment horizontal="right"/>
    </xf>
    <xf numFmtId="0" fontId="3" fillId="2" borderId="0" xfId="0" applyFont="1" applyFill="1"/>
    <xf numFmtId="0" fontId="3" fillId="2" borderId="10" xfId="0" applyFont="1" applyFill="1" applyBorder="1"/>
    <xf numFmtId="0" fontId="0" fillId="0" borderId="10" xfId="0" applyBorder="1" applyAlignment="1">
      <alignment vertical="center" wrapText="1"/>
    </xf>
    <xf numFmtId="0" fontId="0" fillId="0" borderId="10" xfId="0" applyBorder="1"/>
    <xf numFmtId="0" fontId="0" fillId="0" borderId="10" xfId="0" applyBorder="1" applyAlignment="1">
      <alignment vertical="center"/>
    </xf>
    <xf numFmtId="0" fontId="5" fillId="12" borderId="11" xfId="0" applyFont="1" applyFill="1" applyBorder="1"/>
    <xf numFmtId="0" fontId="5" fillId="12" borderId="12" xfId="0" applyFont="1" applyFill="1" applyBorder="1"/>
    <xf numFmtId="0" fontId="5" fillId="12" borderId="13" xfId="0" applyFont="1" applyFill="1" applyBorder="1"/>
    <xf numFmtId="9" fontId="0" fillId="0" borderId="0" xfId="0" applyNumberFormat="1"/>
    <xf numFmtId="0" fontId="3" fillId="11" borderId="0" xfId="0" applyFont="1" applyFill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11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E4E3E"/>
      <color rgb="FF3BD1AB"/>
      <color rgb="FF399778"/>
      <color rgb="FF9CFCCE"/>
      <color rgb="FF33D1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73D4-B852-449C-B8E1-42A8C53B0520}">
  <dimension ref="A1:F42"/>
  <sheetViews>
    <sheetView topLeftCell="A28" zoomScale="80" zoomScaleNormal="80" workbookViewId="0">
      <selection activeCell="D30" sqref="D30"/>
    </sheetView>
  </sheetViews>
  <sheetFormatPr defaultRowHeight="14.4" x14ac:dyDescent="0.3"/>
  <cols>
    <col min="1" max="1" width="9" bestFit="1" customWidth="1"/>
    <col min="2" max="2" width="9" customWidth="1"/>
    <col min="3" max="3" width="59.5546875" customWidth="1"/>
    <col min="4" max="4" width="40.88671875" customWidth="1"/>
    <col min="5" max="6" width="41" customWidth="1"/>
  </cols>
  <sheetData>
    <row r="1" spans="1:6" x14ac:dyDescent="0.3">
      <c r="A1" s="18" t="s">
        <v>12</v>
      </c>
      <c r="B1" s="18" t="s">
        <v>13</v>
      </c>
      <c r="C1" s="18" t="s">
        <v>14</v>
      </c>
      <c r="D1" s="18"/>
      <c r="E1" s="18"/>
      <c r="F1" s="18"/>
    </row>
    <row r="2" spans="1:6" x14ac:dyDescent="0.3">
      <c r="A2" s="4" t="s">
        <v>15</v>
      </c>
      <c r="B2" s="46" t="s">
        <v>16</v>
      </c>
      <c r="C2" s="5" t="s">
        <v>17</v>
      </c>
    </row>
    <row r="3" spans="1:6" x14ac:dyDescent="0.3">
      <c r="A3" s="4" t="s">
        <v>18</v>
      </c>
      <c r="B3" s="47" t="s">
        <v>19</v>
      </c>
      <c r="C3" s="5" t="s">
        <v>20</v>
      </c>
    </row>
    <row r="4" spans="1:6" x14ac:dyDescent="0.3">
      <c r="A4" s="4" t="s">
        <v>21</v>
      </c>
      <c r="B4" s="47" t="s">
        <v>22</v>
      </c>
      <c r="C4" s="5" t="s">
        <v>23</v>
      </c>
    </row>
    <row r="5" spans="1:6" x14ac:dyDescent="0.3">
      <c r="A5" s="4" t="s">
        <v>24</v>
      </c>
      <c r="B5" s="47" t="s">
        <v>25</v>
      </c>
      <c r="C5" s="5" t="s">
        <v>26</v>
      </c>
      <c r="D5" t="s">
        <v>27</v>
      </c>
    </row>
    <row r="6" spans="1:6" x14ac:dyDescent="0.3">
      <c r="A6" s="4" t="s">
        <v>28</v>
      </c>
      <c r="B6" s="47" t="s">
        <v>29</v>
      </c>
      <c r="C6" s="5" t="s">
        <v>30</v>
      </c>
      <c r="D6" t="s">
        <v>31</v>
      </c>
    </row>
    <row r="7" spans="1:6" x14ac:dyDescent="0.3">
      <c r="A7" s="4" t="s">
        <v>32</v>
      </c>
      <c r="B7" s="47" t="s">
        <v>33</v>
      </c>
      <c r="C7" s="5" t="s">
        <v>34</v>
      </c>
    </row>
    <row r="8" spans="1:6" x14ac:dyDescent="0.3">
      <c r="A8" s="4" t="s">
        <v>35</v>
      </c>
      <c r="B8" s="47" t="s">
        <v>36</v>
      </c>
      <c r="C8" s="5" t="s">
        <v>37</v>
      </c>
      <c r="D8" t="s">
        <v>38</v>
      </c>
    </row>
    <row r="9" spans="1:6" x14ac:dyDescent="0.3">
      <c r="A9" s="4" t="s">
        <v>39</v>
      </c>
      <c r="B9" s="47" t="s">
        <v>40</v>
      </c>
      <c r="C9" s="5" t="s">
        <v>41</v>
      </c>
    </row>
    <row r="10" spans="1:6" x14ac:dyDescent="0.3">
      <c r="A10" s="4" t="s">
        <v>42</v>
      </c>
      <c r="B10" s="47" t="s">
        <v>43</v>
      </c>
      <c r="C10" s="5" t="s">
        <v>44</v>
      </c>
    </row>
    <row r="11" spans="1:6" x14ac:dyDescent="0.3">
      <c r="A11" s="4" t="s">
        <v>45</v>
      </c>
      <c r="B11" s="47" t="s">
        <v>46</v>
      </c>
      <c r="C11" s="5" t="s">
        <v>47</v>
      </c>
      <c r="D11" t="s">
        <v>48</v>
      </c>
    </row>
    <row r="12" spans="1:6" s="13" customFormat="1" x14ac:dyDescent="0.3">
      <c r="A12" s="4" t="s">
        <v>49</v>
      </c>
      <c r="B12" s="47" t="s">
        <v>50</v>
      </c>
      <c r="C12" s="5" t="s">
        <v>51</v>
      </c>
      <c r="D12" t="s">
        <v>52</v>
      </c>
      <c r="E12"/>
      <c r="F12"/>
    </row>
    <row r="13" spans="1:6" x14ac:dyDescent="0.3">
      <c r="A13" s="4" t="s">
        <v>53</v>
      </c>
      <c r="B13" s="47" t="s">
        <v>54</v>
      </c>
      <c r="C13" s="5" t="s">
        <v>55</v>
      </c>
      <c r="D13" t="s">
        <v>56</v>
      </c>
    </row>
    <row r="14" spans="1:6" x14ac:dyDescent="0.3">
      <c r="A14" s="4" t="s">
        <v>57</v>
      </c>
      <c r="B14" s="47" t="s">
        <v>45</v>
      </c>
      <c r="C14" s="5" t="s">
        <v>58</v>
      </c>
      <c r="D14">
        <v>6</v>
      </c>
    </row>
    <row r="15" spans="1:6" x14ac:dyDescent="0.3">
      <c r="A15" s="4" t="s">
        <v>59</v>
      </c>
      <c r="B15" s="47" t="s">
        <v>60</v>
      </c>
      <c r="C15" s="5" t="s">
        <v>61</v>
      </c>
      <c r="D15" t="s">
        <v>62</v>
      </c>
    </row>
    <row r="16" spans="1:6" x14ac:dyDescent="0.3">
      <c r="A16" s="4" t="s">
        <v>63</v>
      </c>
      <c r="B16" s="47" t="s">
        <v>64</v>
      </c>
      <c r="C16" s="5" t="s">
        <v>65</v>
      </c>
      <c r="D16" t="s">
        <v>66</v>
      </c>
      <c r="E16" t="s">
        <v>67</v>
      </c>
    </row>
    <row r="17" spans="1:6" x14ac:dyDescent="0.3">
      <c r="A17" s="4" t="s">
        <v>68</v>
      </c>
      <c r="B17" s="47" t="s">
        <v>69</v>
      </c>
      <c r="C17" s="5" t="s">
        <v>70</v>
      </c>
      <c r="D17" t="s">
        <v>71</v>
      </c>
    </row>
    <row r="18" spans="1:6" x14ac:dyDescent="0.3">
      <c r="A18" s="4" t="s">
        <v>72</v>
      </c>
      <c r="B18" s="47" t="s">
        <v>63</v>
      </c>
      <c r="C18" s="5" t="s">
        <v>73</v>
      </c>
      <c r="D18" t="s">
        <v>74</v>
      </c>
    </row>
    <row r="19" spans="1:6" x14ac:dyDescent="0.3">
      <c r="A19" s="4" t="s">
        <v>75</v>
      </c>
      <c r="B19" s="47" t="s">
        <v>76</v>
      </c>
      <c r="C19" s="5" t="s">
        <v>77</v>
      </c>
    </row>
    <row r="20" spans="1:6" s="13" customFormat="1" x14ac:dyDescent="0.3">
      <c r="A20" s="4" t="s">
        <v>78</v>
      </c>
      <c r="B20" s="47" t="s">
        <v>79</v>
      </c>
      <c r="C20" s="5" t="s">
        <v>80</v>
      </c>
      <c r="D20"/>
      <c r="E20"/>
      <c r="F20"/>
    </row>
    <row r="21" spans="1:6" s="13" customFormat="1" x14ac:dyDescent="0.3">
      <c r="A21" s="4" t="s">
        <v>81</v>
      </c>
      <c r="B21" s="47" t="s">
        <v>82</v>
      </c>
      <c r="C21" s="5" t="s">
        <v>83</v>
      </c>
      <c r="D21"/>
      <c r="E21"/>
      <c r="F21"/>
    </row>
    <row r="22" spans="1:6" s="13" customFormat="1" x14ac:dyDescent="0.3">
      <c r="A22" s="4" t="s">
        <v>84</v>
      </c>
      <c r="B22" s="47" t="s">
        <v>85</v>
      </c>
      <c r="C22" s="5" t="s">
        <v>86</v>
      </c>
      <c r="D22"/>
      <c r="E22"/>
      <c r="F22"/>
    </row>
    <row r="23" spans="1:6" s="13" customFormat="1" x14ac:dyDescent="0.3">
      <c r="A23" s="4" t="s">
        <v>87</v>
      </c>
      <c r="B23" s="47" t="s">
        <v>88</v>
      </c>
      <c r="C23" s="5" t="s">
        <v>89</v>
      </c>
      <c r="D23"/>
      <c r="E23"/>
      <c r="F23"/>
    </row>
    <row r="24" spans="1:6" s="13" customFormat="1" x14ac:dyDescent="0.3">
      <c r="A24" s="4" t="s">
        <v>90</v>
      </c>
      <c r="B24" s="47" t="s">
        <v>91</v>
      </c>
      <c r="C24" s="5" t="s">
        <v>92</v>
      </c>
      <c r="D24"/>
      <c r="E24"/>
      <c r="F24"/>
    </row>
    <row r="25" spans="1:6" s="13" customFormat="1" x14ac:dyDescent="0.3">
      <c r="A25" s="4" t="s">
        <v>93</v>
      </c>
      <c r="B25" s="47" t="s">
        <v>94</v>
      </c>
      <c r="C25" s="5" t="s">
        <v>95</v>
      </c>
      <c r="D25"/>
      <c r="E25"/>
      <c r="F25"/>
    </row>
    <row r="26" spans="1:6" s="13" customFormat="1" x14ac:dyDescent="0.3">
      <c r="A26" s="4" t="s">
        <v>96</v>
      </c>
      <c r="B26" s="47" t="s">
        <v>97</v>
      </c>
      <c r="C26" s="5" t="s">
        <v>98</v>
      </c>
      <c r="D26"/>
      <c r="E26"/>
      <c r="F26"/>
    </row>
    <row r="27" spans="1:6" s="13" customFormat="1" x14ac:dyDescent="0.3">
      <c r="A27" s="4" t="s">
        <v>99</v>
      </c>
      <c r="B27" s="47" t="s">
        <v>100</v>
      </c>
      <c r="C27" s="5" t="s">
        <v>101</v>
      </c>
      <c r="D27"/>
      <c r="E27"/>
      <c r="F27"/>
    </row>
    <row r="28" spans="1:6" s="13" customFormat="1" x14ac:dyDescent="0.3">
      <c r="A28" s="4" t="s">
        <v>102</v>
      </c>
      <c r="B28" s="47" t="s">
        <v>103</v>
      </c>
      <c r="C28" s="5" t="s">
        <v>104</v>
      </c>
      <c r="D28"/>
      <c r="E28"/>
      <c r="F28"/>
    </row>
    <row r="29" spans="1:6" s="13" customFormat="1" x14ac:dyDescent="0.3">
      <c r="A29" s="4" t="s">
        <v>105</v>
      </c>
      <c r="B29" s="47" t="s">
        <v>106</v>
      </c>
      <c r="C29" s="5" t="s">
        <v>107</v>
      </c>
      <c r="D29"/>
      <c r="E29"/>
      <c r="F29"/>
    </row>
    <row r="30" spans="1:6" x14ac:dyDescent="0.3">
      <c r="A30" s="4" t="s">
        <v>108</v>
      </c>
      <c r="B30" s="47" t="s">
        <v>108</v>
      </c>
      <c r="C30" s="5" t="s">
        <v>109</v>
      </c>
      <c r="D30" t="s">
        <v>110</v>
      </c>
    </row>
    <row r="31" spans="1:6" s="13" customFormat="1" x14ac:dyDescent="0.3">
      <c r="A31" s="4" t="s">
        <v>111</v>
      </c>
      <c r="B31" s="47" t="s">
        <v>111</v>
      </c>
      <c r="C31" s="5" t="s">
        <v>112</v>
      </c>
      <c r="D31" t="s">
        <v>113</v>
      </c>
      <c r="E31"/>
      <c r="F31"/>
    </row>
    <row r="32" spans="1:6" x14ac:dyDescent="0.3">
      <c r="A32" s="4" t="s">
        <v>114</v>
      </c>
      <c r="B32" s="47" t="s">
        <v>114</v>
      </c>
      <c r="C32" s="5" t="s">
        <v>115</v>
      </c>
      <c r="D32" t="s">
        <v>116</v>
      </c>
    </row>
    <row r="33" spans="1:6" x14ac:dyDescent="0.3">
      <c r="A33" s="4" t="s">
        <v>117</v>
      </c>
      <c r="B33" s="47" t="s">
        <v>117</v>
      </c>
      <c r="C33" s="5" t="s">
        <v>118</v>
      </c>
      <c r="D33" t="s">
        <v>119</v>
      </c>
    </row>
    <row r="34" spans="1:6" x14ac:dyDescent="0.3">
      <c r="A34" s="4" t="s">
        <v>120</v>
      </c>
      <c r="B34" s="47" t="s">
        <v>120</v>
      </c>
      <c r="C34" s="5" t="s">
        <v>121</v>
      </c>
      <c r="D34" t="s">
        <v>122</v>
      </c>
    </row>
    <row r="35" spans="1:6" s="13" customFormat="1" x14ac:dyDescent="0.3">
      <c r="A35" s="4" t="s">
        <v>123</v>
      </c>
      <c r="B35" s="47" t="s">
        <v>123</v>
      </c>
      <c r="C35" s="5" t="s">
        <v>124</v>
      </c>
      <c r="D35"/>
      <c r="E35"/>
      <c r="F35"/>
    </row>
    <row r="36" spans="1:6" x14ac:dyDescent="0.3">
      <c r="A36" s="4" t="s">
        <v>125</v>
      </c>
      <c r="B36" s="47" t="s">
        <v>125</v>
      </c>
      <c r="C36" s="5" t="s">
        <v>126</v>
      </c>
      <c r="D36" t="s">
        <v>127</v>
      </c>
    </row>
    <row r="37" spans="1:6" x14ac:dyDescent="0.3">
      <c r="A37" s="4" t="s">
        <v>128</v>
      </c>
      <c r="B37" s="47" t="s">
        <v>128</v>
      </c>
      <c r="C37" s="5" t="s">
        <v>129</v>
      </c>
      <c r="D37" t="s">
        <v>130</v>
      </c>
      <c r="E37" t="s">
        <v>131</v>
      </c>
    </row>
    <row r="38" spans="1:6" x14ac:dyDescent="0.3">
      <c r="A38" s="4" t="s">
        <v>132</v>
      </c>
      <c r="B38" s="47" t="s">
        <v>132</v>
      </c>
      <c r="C38" s="5" t="s">
        <v>133</v>
      </c>
      <c r="D38" t="s">
        <v>134</v>
      </c>
    </row>
    <row r="39" spans="1:6" x14ac:dyDescent="0.3">
      <c r="A39" s="4" t="s">
        <v>135</v>
      </c>
      <c r="B39" s="47" t="s">
        <v>135</v>
      </c>
      <c r="C39" s="5" t="s">
        <v>136</v>
      </c>
      <c r="D39" t="s">
        <v>137</v>
      </c>
    </row>
    <row r="40" spans="1:6" x14ac:dyDescent="0.3">
      <c r="A40" s="4" t="s">
        <v>138</v>
      </c>
      <c r="B40" s="47" t="s">
        <v>138</v>
      </c>
      <c r="C40" s="5" t="s">
        <v>139</v>
      </c>
      <c r="D40" t="s">
        <v>140</v>
      </c>
    </row>
    <row r="41" spans="1:6" x14ac:dyDescent="0.3">
      <c r="A41" s="4" t="s">
        <v>141</v>
      </c>
      <c r="B41" s="47" t="s">
        <v>141</v>
      </c>
      <c r="C41" s="5" t="s">
        <v>142</v>
      </c>
      <c r="D41" t="s">
        <v>143</v>
      </c>
    </row>
    <row r="42" spans="1:6" x14ac:dyDescent="0.3">
      <c r="A42" s="4" t="s">
        <v>144</v>
      </c>
      <c r="B42" s="48" t="s">
        <v>144</v>
      </c>
      <c r="C42" s="5" t="s">
        <v>145</v>
      </c>
      <c r="D42" t="s">
        <v>146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7">
        <x14:dataValidation type="list" allowBlank="1" showInputMessage="1" showErrorMessage="1" xr:uid="{6FFBA660-DA46-4595-B6D7-2A19BD4586E9}">
          <x14:formula1>
            <xm:f>Options!$G$2:$G$13</xm:f>
          </x14:formula1>
          <xm:sqref>D11</xm:sqref>
        </x14:dataValidation>
        <x14:dataValidation type="list" allowBlank="1" showInputMessage="1" showErrorMessage="1" xr:uid="{A74E27FC-12A7-4C53-A587-2160913CE242}">
          <x14:formula1>
            <xm:f>Options!$I$2:$I$6</xm:f>
          </x14:formula1>
          <xm:sqref>D13</xm:sqref>
        </x14:dataValidation>
        <x14:dataValidation type="list" allowBlank="1" showInputMessage="1" showErrorMessage="1" xr:uid="{47D512A8-290D-4CED-B15B-1160D5B89C7D}">
          <x14:formula1>
            <xm:f>Options!$J$2:$J$11</xm:f>
          </x14:formula1>
          <xm:sqref>D14</xm:sqref>
        </x14:dataValidation>
        <x14:dataValidation type="list" allowBlank="1" showInputMessage="1" showErrorMessage="1" xr:uid="{4B69D55E-ECDD-47F0-90C2-CD71F2B21994}">
          <x14:formula1>
            <xm:f>Options!$K$2:$K$3</xm:f>
          </x14:formula1>
          <xm:sqref>D15</xm:sqref>
        </x14:dataValidation>
        <x14:dataValidation type="list" allowBlank="1" showInputMessage="1" showErrorMessage="1" xr:uid="{6C35523D-C1A0-48B0-9788-ABCF83BEF01D}">
          <x14:formula1>
            <xm:f>Options!$L$2:$L$4</xm:f>
          </x14:formula1>
          <xm:sqref>D16:F16</xm:sqref>
        </x14:dataValidation>
        <x14:dataValidation type="list" allowBlank="1" showInputMessage="1" showErrorMessage="1" xr:uid="{1EE727FF-3851-49C3-9E52-5F3148FF0F1F}">
          <x14:formula1>
            <xm:f>Options!$N$2:$N$4</xm:f>
          </x14:formula1>
          <xm:sqref>D18:F18</xm:sqref>
        </x14:dataValidation>
        <x14:dataValidation type="list" allowBlank="1" showInputMessage="1" showErrorMessage="1" xr:uid="{A86BD210-9F7D-4CFC-A8B1-BE0712C5EFA2}">
          <x14:formula1>
            <xm:f>Options!$Z$2:$Z$4</xm:f>
          </x14:formula1>
          <xm:sqref>D30</xm:sqref>
        </x14:dataValidation>
        <x14:dataValidation type="list" allowBlank="1" showInputMessage="1" showErrorMessage="1" xr:uid="{38E49809-3895-431F-BBAC-371C580CA3FC}">
          <x14:formula1>
            <xm:f>Options!$AA$2:$AA$3</xm:f>
          </x14:formula1>
          <xm:sqref>D31</xm:sqref>
        </x14:dataValidation>
        <x14:dataValidation type="list" allowBlank="1" showInputMessage="1" showErrorMessage="1" xr:uid="{697B83EA-504F-4898-9D3E-AFAA6A3F2517}">
          <x14:formula1>
            <xm:f>Options!$AB$2:$AB$12</xm:f>
          </x14:formula1>
          <xm:sqref>D32</xm:sqref>
        </x14:dataValidation>
        <x14:dataValidation type="list" allowBlank="1" showInputMessage="1" showErrorMessage="1" xr:uid="{BFC04BB1-4843-42AE-8E9B-4BB8F5D35AA1}">
          <x14:formula1>
            <xm:f>Options!$AC$2:$AC$6</xm:f>
          </x14:formula1>
          <xm:sqref>D33:F33</xm:sqref>
        </x14:dataValidation>
        <x14:dataValidation type="list" allowBlank="1" showInputMessage="1" showErrorMessage="1" xr:uid="{407314B8-1267-4B76-A188-37A3EEEF4150}">
          <x14:formula1>
            <xm:f>Options!$AD$2:$AD$7</xm:f>
          </x14:formula1>
          <xm:sqref>D34</xm:sqref>
        </x14:dataValidation>
        <x14:dataValidation type="list" allowBlank="1" showInputMessage="1" showErrorMessage="1" xr:uid="{F4F2B0B7-5BF7-48E5-AE4B-412A70E5F10F}">
          <x14:formula1>
            <xm:f>Options!$AE$2:$AE$3</xm:f>
          </x14:formula1>
          <xm:sqref>D35</xm:sqref>
        </x14:dataValidation>
        <x14:dataValidation type="list" allowBlank="1" showInputMessage="1" showErrorMessage="1" xr:uid="{0F36348C-9E82-4BBD-BF13-9B90893B5653}">
          <x14:formula1>
            <xm:f>Options!$AF$2:$AF$9</xm:f>
          </x14:formula1>
          <xm:sqref>D36</xm:sqref>
        </x14:dataValidation>
        <x14:dataValidation type="list" allowBlank="1" showInputMessage="1" showErrorMessage="1" xr:uid="{7184D3B6-FB21-4C31-AED2-0566530568C0}">
          <x14:formula1>
            <xm:f>Options!$AG$2:$AG$11</xm:f>
          </x14:formula1>
          <xm:sqref>D37:F37</xm:sqref>
        </x14:dataValidation>
        <x14:dataValidation type="list" allowBlank="1" showInputMessage="1" showErrorMessage="1" xr:uid="{004B7B41-7FD8-4820-9365-3F69325E149E}">
          <x14:formula1>
            <xm:f>Options!$AH$2:$AH$4</xm:f>
          </x14:formula1>
          <xm:sqref>D38</xm:sqref>
        </x14:dataValidation>
        <x14:dataValidation type="list" allowBlank="1" showInputMessage="1" showErrorMessage="1" xr:uid="{1E8D7E8B-6F85-4DF8-8A24-384CE02D3E3B}">
          <x14:formula1>
            <xm:f>Options!$AI$2:$AI$11</xm:f>
          </x14:formula1>
          <xm:sqref>D39:F39</xm:sqref>
        </x14:dataValidation>
        <x14:dataValidation type="list" allowBlank="1" showInputMessage="1" showErrorMessage="1" xr:uid="{D44F7BC8-974A-486A-820B-65D26F9F8AEB}">
          <x14:formula1>
            <xm:f>Options!$AK$2:$AK$8</xm:f>
          </x14:formula1>
          <xm:sqref>D41:F41</xm:sqref>
        </x14:dataValidation>
        <x14:dataValidation type="list" allowBlank="1" showInputMessage="1" showErrorMessage="1" xr:uid="{9DD66A95-04D4-46BE-BA05-09DDEF3AD245}">
          <x14:formula1>
            <xm:f>Options!$AL$2:$AL$6</xm:f>
          </x14:formula1>
          <xm:sqref>D42</xm:sqref>
        </x14:dataValidation>
        <x14:dataValidation type="list" allowBlank="1" showInputMessage="1" showErrorMessage="1" xr:uid="{41614381-6A45-4B99-A867-4D3FCB9D992A}">
          <x14:formula1>
            <xm:f>Options!$AJ$2:$AJ$4</xm:f>
          </x14:formula1>
          <xm:sqref>D40</xm:sqref>
        </x14:dataValidation>
        <x14:dataValidation type="list" allowBlank="1" showInputMessage="1" showErrorMessage="1" xr:uid="{49493667-4C16-4115-8517-9648610BCCA2}">
          <x14:formula1>
            <xm:f>Options!$H$2:$H$13</xm:f>
          </x14:formula1>
          <xm:sqref>D12:F12</xm:sqref>
        </x14:dataValidation>
        <x14:dataValidation type="list" allowBlank="1" showInputMessage="1" showErrorMessage="1" xr:uid="{4F10B499-8855-4A8F-A7DE-13B61291A74B}">
          <x14:formula1>
            <xm:f>Options!$C$2:$C$5</xm:f>
          </x14:formula1>
          <xm:sqref>D4</xm:sqref>
        </x14:dataValidation>
        <x14:dataValidation type="list" allowBlank="1" showInputMessage="1" showErrorMessage="1" xr:uid="{618CAD39-74A4-488C-ACC6-9FC1F9D1F6BE}">
          <x14:formula1>
            <xm:f>Options!$P$2:$P$3</xm:f>
          </x14:formula1>
          <xm:sqref>D20</xm:sqref>
        </x14:dataValidation>
        <x14:dataValidation type="list" allowBlank="1" showInputMessage="1" showErrorMessage="1" xr:uid="{478E92FD-F0DC-48C4-97BD-7F8206F5365F}">
          <x14:formula1>
            <xm:f>Options!$Q$2:$Q$3</xm:f>
          </x14:formula1>
          <xm:sqref>D21</xm:sqref>
        </x14:dataValidation>
        <x14:dataValidation type="list" allowBlank="1" showInputMessage="1" showErrorMessage="1" xr:uid="{22D8756E-3769-4008-B774-887C267EB75F}">
          <x14:formula1>
            <xm:f>Options!$R$2:$R$3</xm:f>
          </x14:formula1>
          <xm:sqref>D22</xm:sqref>
        </x14:dataValidation>
        <x14:dataValidation type="list" allowBlank="1" showInputMessage="1" showErrorMessage="1" xr:uid="{EFB34275-EAD4-49A7-860C-55B8BA0E9BA6}">
          <x14:formula1>
            <xm:f>Options!$S$2:$S$4</xm:f>
          </x14:formula1>
          <xm:sqref>D23</xm:sqref>
        </x14:dataValidation>
        <x14:dataValidation type="list" allowBlank="1" showInputMessage="1" showErrorMessage="1" xr:uid="{717A57A1-7AE2-43CB-9EB8-0DA8297241D0}">
          <x14:formula1>
            <xm:f>Options!$T$2:$T$4</xm:f>
          </x14:formula1>
          <xm:sqref>D24</xm:sqref>
        </x14:dataValidation>
        <x14:dataValidation type="list" allowBlank="1" showInputMessage="1" showErrorMessage="1" xr:uid="{C383B45A-91A9-40DE-955B-FF7F9BA828E8}">
          <x14:formula1>
            <xm:f>Options!$U$2:$U$4</xm:f>
          </x14:formula1>
          <xm:sqref>D25</xm:sqref>
        </x14:dataValidation>
        <x14:dataValidation type="list" allowBlank="1" showInputMessage="1" showErrorMessage="1" xr:uid="{C6FB2B04-829D-494A-B99E-50E8F0CE2AFF}">
          <x14:formula1>
            <xm:f>Options!$V$2:$V$3</xm:f>
          </x14:formula1>
          <xm:sqref>D26</xm:sqref>
        </x14:dataValidation>
        <x14:dataValidation type="list" allowBlank="1" showInputMessage="1" showErrorMessage="1" xr:uid="{8A9BBB16-2237-4064-9E47-934B20F3B32E}">
          <x14:formula1>
            <xm:f>Options!$W$2:$W$4</xm:f>
          </x14:formula1>
          <xm:sqref>D27</xm:sqref>
        </x14:dataValidation>
        <x14:dataValidation type="list" allowBlank="1" showInputMessage="1" showErrorMessage="1" xr:uid="{770F9611-2B2D-445A-8803-C33FB5728FF9}">
          <x14:formula1>
            <xm:f>Options!$X$2:$X$3</xm:f>
          </x14:formula1>
          <xm:sqref>D28</xm:sqref>
        </x14:dataValidation>
        <x14:dataValidation type="list" allowBlank="1" showInputMessage="1" showErrorMessage="1" xr:uid="{34BEB1B0-ECF4-4E1E-8C90-A9755383C348}">
          <x14:formula1>
            <xm:f>Options!$Y$2:$Y$3</xm:f>
          </x14:formula1>
          <xm:sqref>D29</xm:sqref>
        </x14:dataValidation>
        <x14:dataValidation type="list" allowBlank="1" showInputMessage="1" showErrorMessage="1" xr:uid="{3B92306B-4490-4841-BA6B-8F200FAE9309}">
          <x14:formula1>
            <xm:f>Options!$B$2:$B$11</xm:f>
          </x14:formula1>
          <xm:sqref>D3</xm:sqref>
        </x14:dataValidation>
        <x14:dataValidation type="list" allowBlank="1" showInputMessage="1" showErrorMessage="1" xr:uid="{0209C66C-8087-4C38-B0AE-BC6050B4C2E7}">
          <x14:formula1>
            <xm:f>Options!$D$2:$D$9</xm:f>
          </x14:formula1>
          <xm:sqref>D5</xm:sqref>
        </x14:dataValidation>
        <x14:dataValidation type="list" allowBlank="1" showInputMessage="1" showErrorMessage="1" xr:uid="{41A864F7-FDC4-46D9-B4B9-6C980A5F9225}">
          <x14:formula1>
            <xm:f>Options!$E$2:$E$7</xm:f>
          </x14:formula1>
          <xm:sqref>D6</xm:sqref>
        </x14:dataValidation>
        <x14:dataValidation type="list" allowBlank="1" showInputMessage="1" showErrorMessage="1" xr:uid="{67DE1317-7823-4A07-B0C9-3B77CEE53F5D}">
          <x14:formula1>
            <xm:f>Options!$F$2:$F$4</xm:f>
          </x14:formula1>
          <xm:sqref>D8</xm:sqref>
        </x14:dataValidation>
        <x14:dataValidation type="list" allowBlank="1" showInputMessage="1" showErrorMessage="1" xr:uid="{55A0F842-11A1-4EDA-BE5B-7E958D670C0D}">
          <x14:formula1>
            <xm:f>Options!$M$2:$M$9</xm:f>
          </x14:formula1>
          <xm:sqref>D17:F17</xm:sqref>
        </x14:dataValidation>
        <x14:dataValidation type="list" allowBlank="1" showInputMessage="1" showErrorMessage="1" xr:uid="{679C23E7-C048-4199-AA32-C8C4D555FC26}">
          <x14:formula1>
            <xm:f>Options!$O$2:$O$12</xm:f>
          </x14:formula1>
          <xm:sqref>D19:F19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443F-4A55-4B31-948D-51979656DD3B}">
  <dimension ref="A1:BW15"/>
  <sheetViews>
    <sheetView zoomScale="80" zoomScaleNormal="80" workbookViewId="0">
      <pane xSplit="1" ySplit="3" topLeftCell="B4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19" t="s">
        <v>386</v>
      </c>
      <c r="B1" s="56" t="s">
        <v>355</v>
      </c>
      <c r="C1" s="57"/>
      <c r="D1" s="56" t="s">
        <v>356</v>
      </c>
      <c r="E1" s="57"/>
      <c r="F1" s="56" t="s">
        <v>357</v>
      </c>
      <c r="G1" s="57"/>
      <c r="H1" s="56" t="s">
        <v>358</v>
      </c>
      <c r="I1" s="57"/>
      <c r="J1" s="56" t="s">
        <v>359</v>
      </c>
      <c r="K1" s="57"/>
      <c r="L1" s="56" t="s">
        <v>45</v>
      </c>
      <c r="M1" s="57"/>
      <c r="N1" s="56" t="s">
        <v>49</v>
      </c>
      <c r="O1" s="57"/>
      <c r="P1" s="56" t="s">
        <v>53</v>
      </c>
      <c r="Q1" s="57"/>
      <c r="R1" s="56" t="s">
        <v>57</v>
      </c>
      <c r="S1" s="57"/>
      <c r="T1" s="56" t="s">
        <v>59</v>
      </c>
      <c r="U1" s="57"/>
      <c r="V1" s="56" t="s">
        <v>63</v>
      </c>
      <c r="W1" s="57"/>
      <c r="X1" s="56" t="s">
        <v>68</v>
      </c>
      <c r="Y1" s="57"/>
      <c r="Z1" s="56" t="s">
        <v>72</v>
      </c>
      <c r="AA1" s="57"/>
      <c r="AB1" s="56" t="s">
        <v>75</v>
      </c>
      <c r="AC1" s="57"/>
      <c r="AD1" s="56" t="s">
        <v>78</v>
      </c>
      <c r="AE1" s="57"/>
      <c r="AF1" s="56" t="s">
        <v>81</v>
      </c>
      <c r="AG1" s="57"/>
      <c r="AH1" s="56" t="s">
        <v>84</v>
      </c>
      <c r="AI1" s="57"/>
      <c r="AJ1" s="56" t="s">
        <v>87</v>
      </c>
      <c r="AK1" s="57"/>
      <c r="AL1" s="56" t="s">
        <v>90</v>
      </c>
      <c r="AM1" s="57"/>
      <c r="AN1" s="56" t="s">
        <v>93</v>
      </c>
      <c r="AO1" s="57"/>
      <c r="AP1" s="56" t="s">
        <v>96</v>
      </c>
      <c r="AQ1" s="57"/>
      <c r="AR1" s="56" t="s">
        <v>99</v>
      </c>
      <c r="AS1" s="57"/>
      <c r="AT1" s="56" t="s">
        <v>102</v>
      </c>
      <c r="AU1" s="57"/>
      <c r="AV1" s="56" t="s">
        <v>105</v>
      </c>
      <c r="AW1" s="57"/>
      <c r="AX1" s="56" t="s">
        <v>108</v>
      </c>
      <c r="AY1" s="57"/>
      <c r="AZ1" s="56" t="s">
        <v>111</v>
      </c>
      <c r="BA1" s="57"/>
      <c r="BB1" s="56" t="s">
        <v>114</v>
      </c>
      <c r="BC1" s="57"/>
      <c r="BD1" s="56" t="s">
        <v>117</v>
      </c>
      <c r="BE1" s="57"/>
      <c r="BF1" s="56" t="s">
        <v>120</v>
      </c>
      <c r="BG1" s="57"/>
      <c r="BH1" s="56" t="s">
        <v>123</v>
      </c>
      <c r="BI1" s="57"/>
      <c r="BJ1" s="56" t="s">
        <v>125</v>
      </c>
      <c r="BK1" s="57"/>
      <c r="BL1" s="56" t="s">
        <v>128</v>
      </c>
      <c r="BM1" s="57"/>
      <c r="BN1" s="56" t="s">
        <v>132</v>
      </c>
      <c r="BO1" s="57"/>
      <c r="BP1" s="56" t="s">
        <v>135</v>
      </c>
      <c r="BQ1" s="57"/>
      <c r="BR1" s="56" t="s">
        <v>138</v>
      </c>
      <c r="BS1" s="57"/>
      <c r="BT1" s="50" t="s">
        <v>141</v>
      </c>
      <c r="BU1" s="51"/>
      <c r="BV1" s="56" t="s">
        <v>144</v>
      </c>
      <c r="BW1" s="57"/>
    </row>
    <row r="2" spans="1:75" ht="14.4" customHeight="1" x14ac:dyDescent="0.3">
      <c r="A2" s="6" t="s">
        <v>14</v>
      </c>
      <c r="B2" s="54" t="s">
        <v>20</v>
      </c>
      <c r="C2" s="55"/>
      <c r="D2" s="54" t="s">
        <v>23</v>
      </c>
      <c r="E2" s="55"/>
      <c r="F2" s="54" t="s">
        <v>26</v>
      </c>
      <c r="G2" s="55"/>
      <c r="H2" s="54" t="s">
        <v>387</v>
      </c>
      <c r="I2" s="55"/>
      <c r="J2" s="54" t="s">
        <v>388</v>
      </c>
      <c r="K2" s="55"/>
      <c r="L2" s="54" t="s">
        <v>332</v>
      </c>
      <c r="M2" s="55"/>
      <c r="N2" s="54" t="s">
        <v>332</v>
      </c>
      <c r="O2" s="55"/>
      <c r="P2" s="54" t="s">
        <v>373</v>
      </c>
      <c r="Q2" s="55"/>
      <c r="R2" s="54" t="s">
        <v>58</v>
      </c>
      <c r="S2" s="55"/>
      <c r="T2" s="54" t="s">
        <v>374</v>
      </c>
      <c r="U2" s="55"/>
      <c r="V2" s="54" t="s">
        <v>375</v>
      </c>
      <c r="W2" s="55"/>
      <c r="X2" s="54" t="s">
        <v>376</v>
      </c>
      <c r="Y2" s="55"/>
      <c r="Z2" s="54" t="s">
        <v>377</v>
      </c>
      <c r="AA2" s="55"/>
      <c r="AB2" s="54" t="s">
        <v>389</v>
      </c>
      <c r="AC2" s="55"/>
      <c r="AD2" s="54" t="s">
        <v>199</v>
      </c>
      <c r="AE2" s="55"/>
      <c r="AF2" s="54" t="s">
        <v>390</v>
      </c>
      <c r="AG2" s="55"/>
      <c r="AH2" s="54" t="s">
        <v>391</v>
      </c>
      <c r="AI2" s="55"/>
      <c r="AJ2" s="54" t="s">
        <v>6</v>
      </c>
      <c r="AK2" s="55"/>
      <c r="AL2" s="54" t="s">
        <v>392</v>
      </c>
      <c r="AM2" s="55"/>
      <c r="AN2" s="54" t="s">
        <v>393</v>
      </c>
      <c r="AO2" s="55"/>
      <c r="AP2" s="54" t="s">
        <v>394</v>
      </c>
      <c r="AQ2" s="55"/>
      <c r="AR2" s="54" t="s">
        <v>311</v>
      </c>
      <c r="AS2" s="55"/>
      <c r="AT2" s="54" t="s">
        <v>317</v>
      </c>
      <c r="AU2" s="55"/>
      <c r="AV2" s="54" t="s">
        <v>323</v>
      </c>
      <c r="AW2" s="55"/>
      <c r="AX2" s="54" t="s">
        <v>395</v>
      </c>
      <c r="AY2" s="55"/>
      <c r="AZ2" s="54" t="s">
        <v>396</v>
      </c>
      <c r="BA2" s="55"/>
      <c r="BB2" s="54" t="s">
        <v>397</v>
      </c>
      <c r="BC2" s="55"/>
      <c r="BD2" s="54" t="s">
        <v>398</v>
      </c>
      <c r="BE2" s="55"/>
      <c r="BF2" s="54" t="s">
        <v>390</v>
      </c>
      <c r="BG2" s="55"/>
      <c r="BH2" s="54" t="s">
        <v>399</v>
      </c>
      <c r="BI2" s="55"/>
      <c r="BJ2" s="54" t="s">
        <v>400</v>
      </c>
      <c r="BK2" s="55"/>
      <c r="BL2" s="54" t="s">
        <v>378</v>
      </c>
      <c r="BM2" s="55"/>
      <c r="BN2" s="54" t="s">
        <v>379</v>
      </c>
      <c r="BO2" s="55"/>
      <c r="BP2" s="54" t="s">
        <v>380</v>
      </c>
      <c r="BQ2" s="55"/>
      <c r="BR2" s="54" t="s">
        <v>381</v>
      </c>
      <c r="BS2" s="55"/>
      <c r="BT2" s="52" t="s">
        <v>401</v>
      </c>
      <c r="BU2" s="53"/>
      <c r="BV2" s="54" t="s">
        <v>382</v>
      </c>
      <c r="BW2" s="55"/>
    </row>
    <row r="3" spans="1:75" ht="14.4" customHeight="1" x14ac:dyDescent="0.3">
      <c r="A3" s="41"/>
      <c r="B3" s="41" t="s">
        <v>383</v>
      </c>
      <c r="C3" s="42" t="s">
        <v>384</v>
      </c>
      <c r="D3" s="41" t="s">
        <v>383</v>
      </c>
      <c r="E3" s="42" t="s">
        <v>384</v>
      </c>
      <c r="F3" s="41" t="s">
        <v>383</v>
      </c>
      <c r="G3" s="42" t="s">
        <v>384</v>
      </c>
      <c r="H3" s="41" t="s">
        <v>383</v>
      </c>
      <c r="I3" s="42" t="s">
        <v>384</v>
      </c>
      <c r="J3" s="41" t="s">
        <v>383</v>
      </c>
      <c r="K3" s="42" t="s">
        <v>384</v>
      </c>
      <c r="L3" s="41" t="s">
        <v>383</v>
      </c>
      <c r="M3" s="42" t="s">
        <v>384</v>
      </c>
      <c r="N3" s="41" t="s">
        <v>383</v>
      </c>
      <c r="O3" s="42" t="s">
        <v>384</v>
      </c>
      <c r="P3" s="41" t="s">
        <v>383</v>
      </c>
      <c r="Q3" s="42" t="s">
        <v>384</v>
      </c>
      <c r="R3" s="41" t="s">
        <v>383</v>
      </c>
      <c r="S3" s="42" t="s">
        <v>384</v>
      </c>
      <c r="T3" s="41" t="s">
        <v>383</v>
      </c>
      <c r="U3" s="42" t="s">
        <v>384</v>
      </c>
      <c r="V3" s="41" t="s">
        <v>383</v>
      </c>
      <c r="W3" s="42" t="s">
        <v>384</v>
      </c>
      <c r="X3" s="41" t="s">
        <v>383</v>
      </c>
      <c r="Y3" s="42" t="s">
        <v>384</v>
      </c>
      <c r="Z3" s="41" t="s">
        <v>383</v>
      </c>
      <c r="AA3" s="42" t="s">
        <v>384</v>
      </c>
      <c r="AB3" s="41" t="s">
        <v>383</v>
      </c>
      <c r="AC3" s="42" t="s">
        <v>384</v>
      </c>
      <c r="AD3" s="41" t="s">
        <v>383</v>
      </c>
      <c r="AE3" s="42" t="s">
        <v>384</v>
      </c>
      <c r="AF3" s="41" t="s">
        <v>383</v>
      </c>
      <c r="AG3" s="42" t="s">
        <v>384</v>
      </c>
      <c r="AH3" s="41" t="s">
        <v>383</v>
      </c>
      <c r="AI3" s="42" t="s">
        <v>384</v>
      </c>
      <c r="AJ3" s="41" t="s">
        <v>383</v>
      </c>
      <c r="AK3" s="42" t="s">
        <v>384</v>
      </c>
      <c r="AL3" s="41" t="s">
        <v>383</v>
      </c>
      <c r="AM3" s="42" t="s">
        <v>384</v>
      </c>
      <c r="AN3" s="41" t="s">
        <v>383</v>
      </c>
      <c r="AO3" s="42" t="s">
        <v>384</v>
      </c>
      <c r="AP3" s="41" t="s">
        <v>383</v>
      </c>
      <c r="AQ3" s="42" t="s">
        <v>384</v>
      </c>
      <c r="AR3" s="41" t="s">
        <v>383</v>
      </c>
      <c r="AS3" s="42" t="s">
        <v>384</v>
      </c>
      <c r="AT3" s="41" t="s">
        <v>383</v>
      </c>
      <c r="AU3" s="42" t="s">
        <v>384</v>
      </c>
      <c r="AV3" s="41" t="s">
        <v>383</v>
      </c>
      <c r="AW3" s="42" t="s">
        <v>384</v>
      </c>
      <c r="AX3" s="41" t="s">
        <v>383</v>
      </c>
      <c r="AY3" s="42" t="s">
        <v>384</v>
      </c>
      <c r="AZ3" s="41" t="s">
        <v>383</v>
      </c>
      <c r="BA3" s="42" t="s">
        <v>384</v>
      </c>
      <c r="BB3" s="41" t="s">
        <v>383</v>
      </c>
      <c r="BC3" s="42" t="s">
        <v>384</v>
      </c>
      <c r="BD3" s="41" t="s">
        <v>383</v>
      </c>
      <c r="BE3" s="42" t="s">
        <v>384</v>
      </c>
      <c r="BF3" s="41" t="s">
        <v>383</v>
      </c>
      <c r="BG3" s="42" t="s">
        <v>384</v>
      </c>
      <c r="BH3" s="41" t="s">
        <v>383</v>
      </c>
      <c r="BI3" s="42" t="s">
        <v>384</v>
      </c>
      <c r="BJ3" s="41" t="s">
        <v>383</v>
      </c>
      <c r="BK3" s="42" t="s">
        <v>384</v>
      </c>
      <c r="BL3" s="41" t="s">
        <v>383</v>
      </c>
      <c r="BM3" s="42" t="s">
        <v>384</v>
      </c>
      <c r="BN3" s="41" t="s">
        <v>383</v>
      </c>
      <c r="BO3" s="42" t="s">
        <v>384</v>
      </c>
      <c r="BP3" s="41" t="s">
        <v>383</v>
      </c>
      <c r="BQ3" s="42" t="s">
        <v>384</v>
      </c>
      <c r="BR3" s="41" t="s">
        <v>383</v>
      </c>
      <c r="BS3" s="42" t="s">
        <v>384</v>
      </c>
      <c r="BT3" s="41" t="s">
        <v>383</v>
      </c>
      <c r="BU3" s="42" t="s">
        <v>384</v>
      </c>
      <c r="BV3" s="41" t="s">
        <v>383</v>
      </c>
      <c r="BW3" s="42" t="s">
        <v>384</v>
      </c>
    </row>
    <row r="4" spans="1:75" ht="43.2" x14ac:dyDescent="0.3">
      <c r="A4" s="10" t="s">
        <v>188</v>
      </c>
      <c r="B4" s="9" t="s">
        <v>189</v>
      </c>
      <c r="C4" s="45"/>
      <c r="D4" s="2" t="s">
        <v>402</v>
      </c>
      <c r="E4" s="45"/>
      <c r="F4" s="3" t="s">
        <v>403</v>
      </c>
      <c r="G4" s="45"/>
      <c r="H4" s="2" t="s">
        <v>31</v>
      </c>
      <c r="I4" s="45"/>
      <c r="J4" s="2" t="s">
        <v>192</v>
      </c>
      <c r="K4" s="45"/>
      <c r="L4" s="2" t="s">
        <v>193</v>
      </c>
      <c r="M4" s="45"/>
      <c r="N4" s="3" t="s">
        <v>193</v>
      </c>
      <c r="O4" s="43"/>
      <c r="P4" s="3" t="s">
        <v>194</v>
      </c>
      <c r="Q4" s="43"/>
      <c r="R4" s="2">
        <v>1</v>
      </c>
      <c r="S4" s="45"/>
      <c r="T4" s="2" t="s">
        <v>195</v>
      </c>
      <c r="U4" s="45"/>
      <c r="V4" s="3" t="s">
        <v>196</v>
      </c>
      <c r="W4" s="43">
        <v>2</v>
      </c>
      <c r="X4" s="2" t="s">
        <v>197</v>
      </c>
      <c r="Y4" s="45"/>
      <c r="Z4" s="3" t="s">
        <v>198</v>
      </c>
      <c r="AA4" s="43"/>
      <c r="AB4" s="3" t="s">
        <v>199</v>
      </c>
      <c r="AC4" s="43">
        <v>2</v>
      </c>
      <c r="AD4" s="3" t="s">
        <v>200</v>
      </c>
      <c r="AE4" s="43">
        <v>2</v>
      </c>
      <c r="AF4" s="3" t="s">
        <v>201</v>
      </c>
      <c r="AG4" s="43"/>
      <c r="AH4" s="3" t="s">
        <v>202</v>
      </c>
      <c r="AI4" s="43"/>
      <c r="AJ4" s="3" t="s">
        <v>203</v>
      </c>
      <c r="AK4" s="43"/>
      <c r="AL4" s="3" t="s">
        <v>204</v>
      </c>
      <c r="AM4" s="43"/>
      <c r="AN4" s="3" t="s">
        <v>205</v>
      </c>
      <c r="AO4" s="43"/>
      <c r="AP4" s="3" t="s">
        <v>202</v>
      </c>
      <c r="AQ4" s="43"/>
      <c r="AR4" s="3" t="s">
        <v>206</v>
      </c>
      <c r="AS4" s="43"/>
      <c r="AT4" s="3" t="s">
        <v>207</v>
      </c>
      <c r="AU4" s="43"/>
      <c r="AV4" s="3" t="s">
        <v>208</v>
      </c>
      <c r="AW4" s="43"/>
      <c r="AX4" s="3" t="s">
        <v>209</v>
      </c>
      <c r="AY4" s="43">
        <v>2</v>
      </c>
      <c r="AZ4" s="3" t="s">
        <v>202</v>
      </c>
      <c r="BA4" s="43">
        <v>2</v>
      </c>
      <c r="BB4" s="3" t="s">
        <v>210</v>
      </c>
      <c r="BC4" s="43"/>
      <c r="BD4" s="3" t="s">
        <v>211</v>
      </c>
      <c r="BE4" s="43"/>
      <c r="BF4" s="3" t="s">
        <v>212</v>
      </c>
      <c r="BG4" s="43">
        <v>2</v>
      </c>
      <c r="BH4" s="3" t="s">
        <v>213</v>
      </c>
      <c r="BI4" s="43">
        <v>2</v>
      </c>
      <c r="BJ4" s="3" t="s">
        <v>214</v>
      </c>
      <c r="BK4" s="43">
        <v>2</v>
      </c>
      <c r="BL4" s="3" t="s">
        <v>130</v>
      </c>
      <c r="BM4" s="43"/>
      <c r="BN4" s="3" t="s">
        <v>140</v>
      </c>
      <c r="BO4" s="43">
        <v>2</v>
      </c>
      <c r="BP4" s="3" t="s">
        <v>215</v>
      </c>
      <c r="BQ4" s="43"/>
      <c r="BR4" s="3" t="s">
        <v>140</v>
      </c>
      <c r="BS4" s="43"/>
      <c r="BT4" s="3" t="s">
        <v>216</v>
      </c>
      <c r="BU4" s="43"/>
      <c r="BV4" s="3" t="s">
        <v>217</v>
      </c>
      <c r="BW4" s="43"/>
    </row>
    <row r="5" spans="1:75" ht="43.2" x14ac:dyDescent="0.3">
      <c r="A5" s="10" t="s">
        <v>218</v>
      </c>
      <c r="B5" s="8" t="s">
        <v>219</v>
      </c>
      <c r="C5" s="45"/>
      <c r="D5" s="2" t="s">
        <v>190</v>
      </c>
      <c r="E5" s="45">
        <v>2</v>
      </c>
      <c r="F5" s="3" t="s">
        <v>191</v>
      </c>
      <c r="G5" s="45"/>
      <c r="H5" s="2" t="s">
        <v>221</v>
      </c>
      <c r="I5" s="45"/>
      <c r="J5" s="3" t="s">
        <v>38</v>
      </c>
      <c r="K5" s="45"/>
      <c r="L5" s="2" t="s">
        <v>222</v>
      </c>
      <c r="M5" s="45"/>
      <c r="N5" s="3" t="s">
        <v>222</v>
      </c>
      <c r="O5" s="43"/>
      <c r="P5" s="3" t="s">
        <v>223</v>
      </c>
      <c r="Q5" s="43"/>
      <c r="R5" s="2">
        <v>2</v>
      </c>
      <c r="S5" s="45"/>
      <c r="T5" s="2" t="s">
        <v>62</v>
      </c>
      <c r="U5" s="45">
        <v>2</v>
      </c>
      <c r="V5" s="3" t="s">
        <v>66</v>
      </c>
      <c r="W5" s="43"/>
      <c r="X5" s="2" t="s">
        <v>224</v>
      </c>
      <c r="Y5" s="45"/>
      <c r="Z5" s="3" t="s">
        <v>225</v>
      </c>
      <c r="AA5" s="43"/>
      <c r="AB5" s="3" t="s">
        <v>226</v>
      </c>
      <c r="AC5" s="43"/>
      <c r="AD5" s="3" t="s">
        <v>404</v>
      </c>
      <c r="AE5" s="43">
        <v>2</v>
      </c>
      <c r="AF5" s="3" t="s">
        <v>228</v>
      </c>
      <c r="AG5" s="43"/>
      <c r="AH5" s="3" t="s">
        <v>113</v>
      </c>
      <c r="AI5" s="43"/>
      <c r="AJ5" s="3" t="s">
        <v>229</v>
      </c>
      <c r="AK5" s="43"/>
      <c r="AL5" s="3" t="s">
        <v>230</v>
      </c>
      <c r="AM5" s="43"/>
      <c r="AN5" s="3" t="s">
        <v>231</v>
      </c>
      <c r="AO5" s="43"/>
      <c r="AP5" s="3" t="s">
        <v>113</v>
      </c>
      <c r="AQ5" s="43"/>
      <c r="AR5" s="3" t="s">
        <v>232</v>
      </c>
      <c r="AS5" s="43"/>
      <c r="AT5" s="3" t="s">
        <v>233</v>
      </c>
      <c r="AU5" s="43"/>
      <c r="AV5" s="3" t="s">
        <v>234</v>
      </c>
      <c r="AW5" s="43"/>
      <c r="AX5" s="3" t="s">
        <v>235</v>
      </c>
      <c r="AY5" s="43"/>
      <c r="AZ5" s="3" t="s">
        <v>113</v>
      </c>
      <c r="BA5" s="43"/>
      <c r="BB5" s="3" t="s">
        <v>236</v>
      </c>
      <c r="BC5" s="43"/>
      <c r="BD5" s="3" t="s">
        <v>237</v>
      </c>
      <c r="BE5" s="43"/>
      <c r="BF5" s="3" t="s">
        <v>238</v>
      </c>
      <c r="BG5" s="43"/>
      <c r="BH5" s="3" t="s">
        <v>239</v>
      </c>
      <c r="BI5" s="43"/>
      <c r="BJ5" s="3" t="s">
        <v>127</v>
      </c>
      <c r="BK5" s="43"/>
      <c r="BL5" s="3" t="s">
        <v>240</v>
      </c>
      <c r="BM5" s="43"/>
      <c r="BN5" s="3" t="s">
        <v>134</v>
      </c>
      <c r="BO5" s="43">
        <v>2</v>
      </c>
      <c r="BP5" s="3" t="s">
        <v>240</v>
      </c>
      <c r="BQ5" s="43"/>
      <c r="BR5" s="3" t="s">
        <v>134</v>
      </c>
      <c r="BS5" s="43"/>
      <c r="BT5" s="3" t="s">
        <v>143</v>
      </c>
      <c r="BU5" s="43"/>
      <c r="BV5" s="3" t="s">
        <v>241</v>
      </c>
      <c r="BW5" s="43"/>
    </row>
    <row r="6" spans="1:75" ht="57.6" x14ac:dyDescent="0.3">
      <c r="A6" s="10" t="s">
        <v>242</v>
      </c>
      <c r="B6" s="9" t="s">
        <v>243</v>
      </c>
      <c r="C6" s="45"/>
      <c r="D6" s="2" t="s">
        <v>220</v>
      </c>
      <c r="E6" s="45"/>
      <c r="F6" s="3" t="s">
        <v>405</v>
      </c>
      <c r="G6" s="45"/>
      <c r="H6" s="3" t="s">
        <v>246</v>
      </c>
      <c r="I6" s="45"/>
      <c r="J6" s="3" t="s">
        <v>247</v>
      </c>
      <c r="K6" s="45"/>
      <c r="L6" s="3" t="s">
        <v>248</v>
      </c>
      <c r="M6" s="43"/>
      <c r="N6" s="3" t="s">
        <v>248</v>
      </c>
      <c r="O6" s="43"/>
      <c r="P6" s="3" t="s">
        <v>249</v>
      </c>
      <c r="Q6" s="43">
        <v>2</v>
      </c>
      <c r="R6" s="2">
        <v>3</v>
      </c>
      <c r="S6" s="45"/>
      <c r="T6" s="2"/>
      <c r="U6" s="45"/>
      <c r="V6" s="2" t="s">
        <v>67</v>
      </c>
      <c r="W6" s="45"/>
      <c r="X6" s="2" t="s">
        <v>250</v>
      </c>
      <c r="Y6" s="45"/>
      <c r="Z6" s="3" t="s">
        <v>74</v>
      </c>
      <c r="AA6" s="43">
        <v>2</v>
      </c>
      <c r="AB6" s="3" t="s">
        <v>251</v>
      </c>
      <c r="AC6" s="43"/>
      <c r="AD6" s="3"/>
      <c r="AE6" s="43"/>
      <c r="AF6" s="3"/>
      <c r="AG6" s="43"/>
      <c r="AH6" s="3"/>
      <c r="AI6" s="43"/>
      <c r="AJ6" s="3" t="s">
        <v>253</v>
      </c>
      <c r="AK6" s="43"/>
      <c r="AL6" s="3" t="s">
        <v>253</v>
      </c>
      <c r="AM6" s="43"/>
      <c r="AN6" s="3" t="s">
        <v>254</v>
      </c>
      <c r="AO6" s="43"/>
      <c r="AP6" s="3"/>
      <c r="AQ6" s="43"/>
      <c r="AR6" s="3" t="s">
        <v>255</v>
      </c>
      <c r="AS6" s="43"/>
      <c r="AT6" s="3"/>
      <c r="AU6" s="43"/>
      <c r="AV6" s="3"/>
      <c r="AW6" s="43"/>
      <c r="AX6" s="3" t="s">
        <v>110</v>
      </c>
      <c r="AY6" s="43"/>
      <c r="BA6" s="44"/>
      <c r="BB6" s="3" t="s">
        <v>256</v>
      </c>
      <c r="BC6" s="43"/>
      <c r="BD6" s="3" t="s">
        <v>257</v>
      </c>
      <c r="BE6" s="43"/>
      <c r="BF6" s="3" t="s">
        <v>258</v>
      </c>
      <c r="BG6" s="43">
        <v>2</v>
      </c>
      <c r="BI6" s="44"/>
      <c r="BJ6" s="3" t="s">
        <v>259</v>
      </c>
      <c r="BK6" s="43">
        <v>2</v>
      </c>
      <c r="BL6" s="3" t="s">
        <v>260</v>
      </c>
      <c r="BM6" s="43"/>
      <c r="BN6" s="3" t="s">
        <v>261</v>
      </c>
      <c r="BO6" s="43"/>
      <c r="BP6" s="3" t="s">
        <v>260</v>
      </c>
      <c r="BQ6" s="43"/>
      <c r="BR6" s="3" t="s">
        <v>261</v>
      </c>
      <c r="BS6" s="43"/>
      <c r="BT6" s="3" t="s">
        <v>262</v>
      </c>
      <c r="BU6" s="43"/>
      <c r="BV6" s="3" t="s">
        <v>263</v>
      </c>
      <c r="BW6" s="43"/>
    </row>
    <row r="7" spans="1:75" ht="43.2" x14ac:dyDescent="0.3">
      <c r="A7" s="10" t="s">
        <v>264</v>
      </c>
      <c r="B7" s="9" t="s">
        <v>265</v>
      </c>
      <c r="C7" s="45"/>
      <c r="D7" s="2"/>
      <c r="E7" s="45"/>
      <c r="F7" s="3" t="s">
        <v>245</v>
      </c>
      <c r="G7" s="45"/>
      <c r="H7" s="2" t="s">
        <v>268</v>
      </c>
      <c r="I7" s="45"/>
      <c r="J7" s="2"/>
      <c r="K7" s="45"/>
      <c r="L7" s="3" t="s">
        <v>269</v>
      </c>
      <c r="M7" s="43"/>
      <c r="N7" s="3" t="s">
        <v>269</v>
      </c>
      <c r="O7" s="43"/>
      <c r="P7" s="3" t="s">
        <v>56</v>
      </c>
      <c r="Q7" s="43"/>
      <c r="R7" s="2">
        <v>4</v>
      </c>
      <c r="S7" s="45"/>
      <c r="T7" s="2"/>
      <c r="U7" s="45"/>
      <c r="V7" s="2"/>
      <c r="W7" s="45"/>
      <c r="X7" s="3" t="s">
        <v>270</v>
      </c>
      <c r="Y7" s="43"/>
      <c r="Z7" s="2"/>
      <c r="AA7" s="45"/>
      <c r="AB7" s="3" t="s">
        <v>271</v>
      </c>
      <c r="AC7" s="43"/>
      <c r="AD7" s="3"/>
      <c r="AE7" s="43"/>
      <c r="AF7" s="3"/>
      <c r="AG7" s="43"/>
      <c r="AH7" s="3"/>
      <c r="AI7" s="43"/>
      <c r="AJ7" s="3"/>
      <c r="AK7" s="43"/>
      <c r="AL7" s="3"/>
      <c r="AM7" s="43"/>
      <c r="AN7" s="3"/>
      <c r="AO7" s="43"/>
      <c r="AP7" s="3"/>
      <c r="AQ7" s="43"/>
      <c r="AR7" s="3"/>
      <c r="AS7" s="43"/>
      <c r="AT7" s="3"/>
      <c r="AU7" s="43"/>
      <c r="AV7" s="3"/>
      <c r="AW7" s="43"/>
      <c r="AY7" s="44"/>
      <c r="BA7" s="44"/>
      <c r="BB7" s="3" t="s">
        <v>8</v>
      </c>
      <c r="BC7" s="43"/>
      <c r="BD7" s="3" t="s">
        <v>272</v>
      </c>
      <c r="BE7" s="43"/>
      <c r="BF7" s="3" t="s">
        <v>273</v>
      </c>
      <c r="BG7" s="43"/>
      <c r="BI7" s="44"/>
      <c r="BJ7" s="3" t="s">
        <v>274</v>
      </c>
      <c r="BK7" s="43"/>
      <c r="BL7" s="3" t="s">
        <v>275</v>
      </c>
      <c r="BM7" s="43"/>
      <c r="BO7" s="44"/>
      <c r="BP7" s="3" t="s">
        <v>275</v>
      </c>
      <c r="BQ7" s="43"/>
      <c r="BS7" s="44"/>
      <c r="BT7" s="3" t="s">
        <v>276</v>
      </c>
      <c r="BU7" s="43"/>
      <c r="BV7" s="3" t="s">
        <v>146</v>
      </c>
      <c r="BW7" s="43"/>
    </row>
    <row r="8" spans="1:75" ht="43.2" x14ac:dyDescent="0.3">
      <c r="A8" s="10" t="s">
        <v>277</v>
      </c>
      <c r="B8" s="9" t="s">
        <v>278</v>
      </c>
      <c r="C8" s="45"/>
      <c r="D8" s="2"/>
      <c r="E8" s="45"/>
      <c r="F8" s="3" t="s">
        <v>267</v>
      </c>
      <c r="G8" s="45"/>
      <c r="H8" s="2" t="s">
        <v>274</v>
      </c>
      <c r="I8" s="45"/>
      <c r="J8" s="2"/>
      <c r="K8" s="45"/>
      <c r="L8" s="2" t="s">
        <v>280</v>
      </c>
      <c r="M8" s="45"/>
      <c r="N8" s="3" t="s">
        <v>280</v>
      </c>
      <c r="O8" s="43"/>
      <c r="P8" s="3" t="s">
        <v>281</v>
      </c>
      <c r="Q8" s="43"/>
      <c r="R8" s="2">
        <v>5</v>
      </c>
      <c r="S8" s="45"/>
      <c r="T8" s="2"/>
      <c r="U8" s="45"/>
      <c r="V8" s="2"/>
      <c r="W8" s="45"/>
      <c r="X8" s="2" t="s">
        <v>282</v>
      </c>
      <c r="Y8" s="45"/>
      <c r="Z8" s="2"/>
      <c r="AA8" s="45"/>
      <c r="AB8" s="3" t="s">
        <v>283</v>
      </c>
      <c r="AC8" s="43"/>
      <c r="AD8" s="3"/>
      <c r="AE8" s="43"/>
      <c r="AF8" s="3"/>
      <c r="AG8" s="43"/>
      <c r="AH8" s="3"/>
      <c r="AI8" s="43"/>
      <c r="AJ8" s="3"/>
      <c r="AK8" s="43"/>
      <c r="AL8" s="3"/>
      <c r="AM8" s="43"/>
      <c r="AN8" s="3"/>
      <c r="AO8" s="43"/>
      <c r="AP8" s="3"/>
      <c r="AQ8" s="43"/>
      <c r="AR8" s="3"/>
      <c r="AS8" s="43"/>
      <c r="AT8" s="3"/>
      <c r="AU8" s="43"/>
      <c r="AV8" s="3"/>
      <c r="AW8" s="43"/>
      <c r="AY8" s="44"/>
      <c r="BA8" s="44"/>
      <c r="BB8" s="3" t="s">
        <v>284</v>
      </c>
      <c r="BC8" s="43"/>
      <c r="BD8" s="3" t="s">
        <v>119</v>
      </c>
      <c r="BE8" s="43"/>
      <c r="BF8" s="3" t="s">
        <v>285</v>
      </c>
      <c r="BG8" s="43"/>
      <c r="BI8" s="44"/>
      <c r="BJ8" s="3" t="s">
        <v>286</v>
      </c>
      <c r="BK8" s="43"/>
      <c r="BL8" s="3" t="s">
        <v>287</v>
      </c>
      <c r="BM8" s="43">
        <v>2</v>
      </c>
      <c r="BO8" s="44"/>
      <c r="BP8" s="3" t="s">
        <v>287</v>
      </c>
      <c r="BQ8" s="43"/>
      <c r="BS8" s="44"/>
      <c r="BT8" s="3" t="s">
        <v>288</v>
      </c>
      <c r="BU8" s="43"/>
      <c r="BV8" s="3" t="s">
        <v>289</v>
      </c>
      <c r="BW8" s="43"/>
    </row>
    <row r="9" spans="1:75" ht="43.2" x14ac:dyDescent="0.3">
      <c r="A9" s="10" t="s">
        <v>290</v>
      </c>
      <c r="B9" s="9" t="s">
        <v>291</v>
      </c>
      <c r="C9" s="45"/>
      <c r="D9" s="2"/>
      <c r="E9" s="45"/>
      <c r="F9" s="3" t="s">
        <v>279</v>
      </c>
      <c r="G9" s="45"/>
      <c r="H9" s="3" t="s">
        <v>293</v>
      </c>
      <c r="I9" s="45"/>
      <c r="J9" s="2"/>
      <c r="K9" s="45"/>
      <c r="L9" s="2" t="s">
        <v>48</v>
      </c>
      <c r="M9" s="45">
        <v>5</v>
      </c>
      <c r="N9" s="3" t="s">
        <v>48</v>
      </c>
      <c r="O9" s="43">
        <v>5</v>
      </c>
      <c r="P9" s="3"/>
      <c r="Q9" s="43"/>
      <c r="R9" s="2">
        <v>6</v>
      </c>
      <c r="S9" s="45"/>
      <c r="T9" s="2"/>
      <c r="U9" s="45"/>
      <c r="V9" s="2"/>
      <c r="W9" s="45"/>
      <c r="X9" s="2" t="s">
        <v>294</v>
      </c>
      <c r="Y9" s="45"/>
      <c r="Z9" s="2"/>
      <c r="AA9" s="45"/>
      <c r="AB9" s="3" t="s">
        <v>406</v>
      </c>
      <c r="AC9" s="43"/>
      <c r="AD9" s="3"/>
      <c r="AE9" s="43"/>
      <c r="AF9" s="3"/>
      <c r="AG9" s="43"/>
      <c r="AH9" s="3"/>
      <c r="AI9" s="43"/>
      <c r="AJ9" s="3"/>
      <c r="AK9" s="43"/>
      <c r="AL9" s="3"/>
      <c r="AM9" s="43"/>
      <c r="AN9" s="3"/>
      <c r="AO9" s="43"/>
      <c r="AP9" s="3"/>
      <c r="AQ9" s="43"/>
      <c r="AR9" s="3"/>
      <c r="AS9" s="43"/>
      <c r="AT9" s="3"/>
      <c r="AU9" s="43"/>
      <c r="AV9" s="3"/>
      <c r="AW9" s="43"/>
      <c r="AY9" s="44"/>
      <c r="BA9" s="44"/>
      <c r="BB9" s="3" t="s">
        <v>296</v>
      </c>
      <c r="BC9" s="43">
        <v>2</v>
      </c>
      <c r="BE9" s="44"/>
      <c r="BF9" s="3" t="s">
        <v>122</v>
      </c>
      <c r="BG9" s="43"/>
      <c r="BI9" s="44"/>
      <c r="BJ9" s="3" t="s">
        <v>297</v>
      </c>
      <c r="BK9" s="43">
        <v>2</v>
      </c>
      <c r="BL9" s="3" t="s">
        <v>137</v>
      </c>
      <c r="BM9" s="43"/>
      <c r="BO9" s="44"/>
      <c r="BP9" s="3" t="s">
        <v>137</v>
      </c>
      <c r="BQ9" s="43"/>
      <c r="BS9" s="44"/>
      <c r="BT9" s="3" t="s">
        <v>298</v>
      </c>
      <c r="BU9" s="43"/>
      <c r="BW9" s="44"/>
    </row>
    <row r="10" spans="1:75" ht="72" x14ac:dyDescent="0.3">
      <c r="A10" s="10" t="s">
        <v>299</v>
      </c>
      <c r="B10" s="9" t="s">
        <v>300</v>
      </c>
      <c r="C10" s="45"/>
      <c r="D10" s="2"/>
      <c r="E10" s="45"/>
      <c r="F10" s="3" t="s">
        <v>292</v>
      </c>
      <c r="G10" s="45"/>
      <c r="H10" s="2"/>
      <c r="I10" s="45"/>
      <c r="J10" s="2"/>
      <c r="K10" s="45"/>
      <c r="L10" s="2" t="s">
        <v>302</v>
      </c>
      <c r="M10" s="45">
        <v>2</v>
      </c>
      <c r="N10" s="3" t="s">
        <v>302</v>
      </c>
      <c r="O10" s="43">
        <v>2</v>
      </c>
      <c r="P10" s="3"/>
      <c r="Q10" s="43"/>
      <c r="R10" s="2">
        <v>7</v>
      </c>
      <c r="S10" s="45"/>
      <c r="T10" s="2"/>
      <c r="U10" s="45"/>
      <c r="V10" s="2"/>
      <c r="W10" s="45"/>
      <c r="X10" s="2" t="s">
        <v>303</v>
      </c>
      <c r="Y10" s="45"/>
      <c r="Z10" s="2"/>
      <c r="AA10" s="45"/>
      <c r="AB10" s="3" t="s">
        <v>304</v>
      </c>
      <c r="AC10" s="43"/>
      <c r="AD10" s="3"/>
      <c r="AE10" s="43"/>
      <c r="AF10" s="3"/>
      <c r="AG10" s="43"/>
      <c r="AH10" s="3"/>
      <c r="AI10" s="43"/>
      <c r="AJ10" s="3"/>
      <c r="AK10" s="43"/>
      <c r="AL10" s="3"/>
      <c r="AM10" s="43"/>
      <c r="AN10" s="3"/>
      <c r="AO10" s="43"/>
      <c r="AP10" s="3"/>
      <c r="AQ10" s="43"/>
      <c r="AR10" s="3"/>
      <c r="AS10" s="43"/>
      <c r="AT10" s="3"/>
      <c r="AU10" s="43"/>
      <c r="AV10" s="3"/>
      <c r="AW10" s="43"/>
      <c r="AY10" s="44"/>
      <c r="BA10" s="44"/>
      <c r="BB10" s="3" t="s">
        <v>305</v>
      </c>
      <c r="BC10" s="43"/>
      <c r="BE10" s="44"/>
      <c r="BG10" s="44"/>
      <c r="BI10" s="44"/>
      <c r="BJ10" s="3" t="s">
        <v>306</v>
      </c>
      <c r="BK10" s="43">
        <v>2</v>
      </c>
      <c r="BL10" s="3" t="s">
        <v>131</v>
      </c>
      <c r="BM10" s="43"/>
      <c r="BO10" s="44"/>
      <c r="BP10" s="3" t="s">
        <v>131</v>
      </c>
      <c r="BQ10" s="43"/>
      <c r="BS10" s="44"/>
      <c r="BT10" s="3" t="s">
        <v>307</v>
      </c>
      <c r="BU10" s="43"/>
      <c r="BW10" s="44"/>
    </row>
    <row r="11" spans="1:75" ht="57.6" x14ac:dyDescent="0.3">
      <c r="A11" s="10" t="s">
        <v>308</v>
      </c>
      <c r="B11" s="9" t="s">
        <v>309</v>
      </c>
      <c r="C11" s="45"/>
      <c r="D11" s="2"/>
      <c r="E11" s="45"/>
      <c r="F11" s="3" t="s">
        <v>301</v>
      </c>
      <c r="G11" s="45"/>
      <c r="H11" s="2"/>
      <c r="I11" s="45"/>
      <c r="J11" s="2"/>
      <c r="K11" s="45"/>
      <c r="L11" s="3" t="s">
        <v>310</v>
      </c>
      <c r="M11" s="43">
        <v>2</v>
      </c>
      <c r="N11" s="3" t="s">
        <v>310</v>
      </c>
      <c r="O11" s="43">
        <v>2</v>
      </c>
      <c r="P11" s="3"/>
      <c r="Q11" s="43"/>
      <c r="R11" s="2">
        <v>8</v>
      </c>
      <c r="S11" s="45"/>
      <c r="T11" s="2"/>
      <c r="U11" s="45"/>
      <c r="V11" s="2"/>
      <c r="W11" s="45"/>
      <c r="X11" s="2" t="s">
        <v>71</v>
      </c>
      <c r="Y11" s="45">
        <v>2</v>
      </c>
      <c r="Z11" s="2"/>
      <c r="AA11" s="45"/>
      <c r="AB11" s="3" t="s">
        <v>311</v>
      </c>
      <c r="AC11" s="43"/>
      <c r="AD11" s="3"/>
      <c r="AE11" s="43"/>
      <c r="AF11" s="3"/>
      <c r="AG11" s="43"/>
      <c r="AH11" s="3"/>
      <c r="AI11" s="43"/>
      <c r="AJ11" s="3"/>
      <c r="AK11" s="43"/>
      <c r="AL11" s="3"/>
      <c r="AM11" s="43"/>
      <c r="AN11" s="3"/>
      <c r="AO11" s="43"/>
      <c r="AP11" s="3"/>
      <c r="AQ11" s="43"/>
      <c r="AR11" s="3"/>
      <c r="AS11" s="43"/>
      <c r="AT11" s="3"/>
      <c r="AU11" s="43"/>
      <c r="AV11" s="3"/>
      <c r="AW11" s="43"/>
      <c r="AY11" s="44"/>
      <c r="BA11" s="44"/>
      <c r="BB11" s="3" t="s">
        <v>312</v>
      </c>
      <c r="BC11" s="43"/>
      <c r="BE11" s="44"/>
      <c r="BG11" s="44"/>
      <c r="BI11" s="44"/>
      <c r="BJ11" s="3" t="s">
        <v>313</v>
      </c>
      <c r="BK11" s="43"/>
      <c r="BL11" s="3" t="s">
        <v>314</v>
      </c>
      <c r="BM11" s="43">
        <v>2</v>
      </c>
      <c r="BO11" s="44"/>
      <c r="BP11" s="3" t="s">
        <v>314</v>
      </c>
      <c r="BQ11" s="43"/>
      <c r="BS11" s="44"/>
      <c r="BU11" s="44"/>
      <c r="BW11" s="44"/>
    </row>
    <row r="12" spans="1:75" ht="28.8" x14ac:dyDescent="0.3">
      <c r="A12" s="10" t="s">
        <v>315</v>
      </c>
      <c r="B12" s="9" t="s">
        <v>316</v>
      </c>
      <c r="C12" s="45"/>
      <c r="D12" s="2"/>
      <c r="E12" s="45"/>
      <c r="F12" s="2" t="s">
        <v>11</v>
      </c>
      <c r="G12" s="45"/>
      <c r="H12" s="2"/>
      <c r="I12" s="45"/>
      <c r="J12" s="2"/>
      <c r="K12" s="45"/>
      <c r="L12" s="3" t="s">
        <v>52</v>
      </c>
      <c r="M12" s="43"/>
      <c r="N12" s="3" t="s">
        <v>52</v>
      </c>
      <c r="O12" s="43"/>
      <c r="P12" s="3"/>
      <c r="Q12" s="43"/>
      <c r="R12" s="2">
        <v>9</v>
      </c>
      <c r="S12" s="45"/>
      <c r="T12" s="2"/>
      <c r="U12" s="45"/>
      <c r="V12" s="2"/>
      <c r="W12" s="45"/>
      <c r="X12" s="2"/>
      <c r="Y12" s="45"/>
      <c r="Z12" s="2"/>
      <c r="AA12" s="45"/>
      <c r="AB12" s="3" t="s">
        <v>317</v>
      </c>
      <c r="AC12" s="43"/>
      <c r="AD12" s="3"/>
      <c r="AE12" s="43"/>
      <c r="AF12" s="3"/>
      <c r="AG12" s="43"/>
      <c r="AH12" s="3"/>
      <c r="AI12" s="43"/>
      <c r="AJ12" s="3"/>
      <c r="AK12" s="43"/>
      <c r="AL12" s="3"/>
      <c r="AM12" s="43"/>
      <c r="AN12" s="3"/>
      <c r="AO12" s="43"/>
      <c r="AP12" s="3"/>
      <c r="AQ12" s="43"/>
      <c r="AR12" s="3"/>
      <c r="AS12" s="43"/>
      <c r="AT12" s="3"/>
      <c r="AU12" s="43"/>
      <c r="AV12" s="3"/>
      <c r="AW12" s="43"/>
      <c r="AY12" s="44"/>
      <c r="BA12" s="44"/>
      <c r="BB12" s="3" t="s">
        <v>318</v>
      </c>
      <c r="BC12" s="43"/>
      <c r="BE12" s="44"/>
      <c r="BG12" s="44"/>
      <c r="BI12" s="44"/>
      <c r="BK12" s="44"/>
      <c r="BL12" s="3" t="s">
        <v>319</v>
      </c>
      <c r="BM12" s="43">
        <v>2</v>
      </c>
      <c r="BO12" s="44"/>
      <c r="BP12" s="3" t="s">
        <v>319</v>
      </c>
      <c r="BQ12" s="43"/>
      <c r="BS12" s="44"/>
      <c r="BU12" s="44"/>
      <c r="BW12" s="44"/>
    </row>
    <row r="13" spans="1:75" ht="43.2" x14ac:dyDescent="0.3">
      <c r="A13" s="10" t="s">
        <v>320</v>
      </c>
      <c r="B13" s="9" t="s">
        <v>321</v>
      </c>
      <c r="C13" s="45"/>
      <c r="D13" s="2"/>
      <c r="E13" s="45"/>
      <c r="F13" s="2"/>
      <c r="G13" s="45"/>
      <c r="H13" s="2"/>
      <c r="I13" s="45"/>
      <c r="J13" s="2"/>
      <c r="K13" s="45"/>
      <c r="L13" s="2" t="s">
        <v>322</v>
      </c>
      <c r="M13" s="45"/>
      <c r="N13" s="3" t="s">
        <v>322</v>
      </c>
      <c r="O13" s="43"/>
      <c r="P13" s="3"/>
      <c r="Q13" s="43"/>
      <c r="R13" s="2">
        <v>10</v>
      </c>
      <c r="S13" s="45"/>
      <c r="T13" s="2"/>
      <c r="U13" s="45"/>
      <c r="V13" s="2"/>
      <c r="W13" s="45"/>
      <c r="X13" s="2"/>
      <c r="Y13" s="45"/>
      <c r="Z13" s="2"/>
      <c r="AA13" s="45"/>
      <c r="AB13" s="3" t="s">
        <v>323</v>
      </c>
      <c r="AC13" s="43"/>
      <c r="AD13" s="3"/>
      <c r="AE13" s="43"/>
      <c r="AF13" s="3"/>
      <c r="AG13" s="43"/>
      <c r="AH13" s="3"/>
      <c r="AI13" s="43"/>
      <c r="AJ13" s="3"/>
      <c r="AK13" s="43"/>
      <c r="AL13" s="3"/>
      <c r="AM13" s="43"/>
      <c r="AN13" s="3"/>
      <c r="AO13" s="43"/>
      <c r="AP13" s="3"/>
      <c r="AQ13" s="43"/>
      <c r="AR13" s="3"/>
      <c r="AS13" s="43"/>
      <c r="AT13" s="3"/>
      <c r="AU13" s="43"/>
      <c r="AV13" s="3"/>
      <c r="AW13" s="43"/>
      <c r="AY13" s="44"/>
      <c r="BA13" s="44"/>
      <c r="BB13" s="3" t="s">
        <v>324</v>
      </c>
      <c r="BC13" s="43"/>
      <c r="BE13" s="44"/>
      <c r="BG13" s="44"/>
      <c r="BI13" s="44"/>
      <c r="BK13" s="44"/>
      <c r="BL13" s="3" t="s">
        <v>325</v>
      </c>
      <c r="BM13" s="43"/>
      <c r="BO13" s="44"/>
      <c r="BP13" s="3" t="s">
        <v>325</v>
      </c>
      <c r="BQ13" s="43"/>
      <c r="BS13" s="44"/>
      <c r="BU13" s="44"/>
      <c r="BW13" s="44"/>
    </row>
    <row r="14" spans="1:75" ht="28.8" x14ac:dyDescent="0.3">
      <c r="A14" s="10" t="s">
        <v>326</v>
      </c>
      <c r="B14" s="2"/>
      <c r="C14" s="45"/>
      <c r="D14" s="2"/>
      <c r="E14" s="45"/>
      <c r="F14" s="2"/>
      <c r="G14" s="45"/>
      <c r="H14" s="2"/>
      <c r="I14" s="45"/>
      <c r="J14" s="2"/>
      <c r="K14" s="45"/>
      <c r="L14" s="2" t="s">
        <v>327</v>
      </c>
      <c r="M14" s="45"/>
      <c r="N14" s="3" t="s">
        <v>327</v>
      </c>
      <c r="O14" s="43"/>
      <c r="Q14" s="44"/>
      <c r="S14" s="44"/>
      <c r="U14" s="44"/>
      <c r="W14" s="44"/>
      <c r="Y14" s="44"/>
      <c r="AA14" s="44"/>
      <c r="AB14" s="3" t="s">
        <v>71</v>
      </c>
      <c r="AC14" s="43"/>
      <c r="AD14" s="3"/>
      <c r="AE14" s="43"/>
      <c r="AF14" s="3"/>
      <c r="AG14" s="43"/>
      <c r="AH14" s="3"/>
      <c r="AI14" s="43"/>
      <c r="AJ14" s="3"/>
      <c r="AK14" s="43"/>
      <c r="AL14" s="3"/>
      <c r="AM14" s="43"/>
      <c r="AN14" s="3"/>
      <c r="AO14" s="43"/>
      <c r="AP14" s="3"/>
      <c r="AQ14" s="43"/>
      <c r="AR14" s="3"/>
      <c r="AS14" s="43"/>
      <c r="AT14" s="3"/>
      <c r="AU14" s="43"/>
      <c r="AV14" s="3"/>
      <c r="AW14" s="43"/>
      <c r="AY14" s="44"/>
      <c r="BA14" s="44"/>
      <c r="BB14" s="3" t="s">
        <v>116</v>
      </c>
      <c r="BC14" s="43"/>
      <c r="BE14" s="44"/>
      <c r="BG14" s="44"/>
      <c r="BI14" s="44"/>
      <c r="BK14" s="44"/>
      <c r="BL14" s="3" t="s">
        <v>328</v>
      </c>
      <c r="BM14" s="44"/>
      <c r="BO14" s="44"/>
      <c r="BP14" s="3" t="s">
        <v>328</v>
      </c>
      <c r="BQ14" s="44"/>
      <c r="BS14" s="44"/>
      <c r="BU14" s="44"/>
      <c r="BW14" s="44"/>
    </row>
    <row r="15" spans="1:75" x14ac:dyDescent="0.3">
      <c r="A15" s="10" t="s">
        <v>330</v>
      </c>
      <c r="B15" s="2"/>
      <c r="C15" s="45"/>
      <c r="D15" s="2"/>
      <c r="E15" s="45"/>
      <c r="F15" s="2"/>
      <c r="G15" s="45"/>
      <c r="H15" s="2"/>
      <c r="I15" s="45"/>
      <c r="J15" s="2"/>
      <c r="K15" s="45"/>
      <c r="L15" s="2" t="s">
        <v>331</v>
      </c>
      <c r="M15" s="45"/>
      <c r="N15" s="3" t="s">
        <v>331</v>
      </c>
      <c r="O15" s="43"/>
      <c r="Q15" s="44"/>
      <c r="S15" s="44"/>
      <c r="U15" s="44"/>
      <c r="W15" s="44"/>
      <c r="Y15" s="44"/>
      <c r="AA15" s="44"/>
      <c r="AC15" s="44"/>
      <c r="AE15" s="44"/>
      <c r="AG15" s="44"/>
      <c r="AI15" s="44"/>
      <c r="AK15" s="44"/>
      <c r="AM15" s="44"/>
      <c r="AO15" s="44"/>
      <c r="AQ15" s="44"/>
      <c r="AS15" s="44"/>
      <c r="AU15" s="44"/>
      <c r="AW15" s="44"/>
      <c r="AY15" s="44"/>
      <c r="BA15" s="44"/>
      <c r="BC15" s="44"/>
      <c r="BE15" s="44"/>
      <c r="BG15" s="44"/>
      <c r="BI15" s="44"/>
      <c r="BK15" s="44"/>
      <c r="BM15" s="44"/>
      <c r="BO15" s="44"/>
      <c r="BQ15" s="44"/>
      <c r="BS15" s="44"/>
      <c r="BW15" s="44"/>
    </row>
  </sheetData>
  <mergeCells count="72"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F3E8-D38D-49B9-9DC8-2C303847916E}">
  <dimension ref="A1:BW15"/>
  <sheetViews>
    <sheetView zoomScale="80" zoomScaleNormal="80" workbookViewId="0">
      <pane xSplit="1" ySplit="3" topLeftCell="BL4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19" t="s">
        <v>386</v>
      </c>
      <c r="B1" s="56" t="s">
        <v>355</v>
      </c>
      <c r="C1" s="57"/>
      <c r="D1" s="56" t="s">
        <v>356</v>
      </c>
      <c r="E1" s="57"/>
      <c r="F1" s="56" t="s">
        <v>357</v>
      </c>
      <c r="G1" s="57"/>
      <c r="H1" s="56" t="s">
        <v>358</v>
      </c>
      <c r="I1" s="57"/>
      <c r="J1" s="56" t="s">
        <v>359</v>
      </c>
      <c r="K1" s="57"/>
      <c r="L1" s="56" t="s">
        <v>45</v>
      </c>
      <c r="M1" s="57"/>
      <c r="N1" s="56" t="s">
        <v>49</v>
      </c>
      <c r="O1" s="57"/>
      <c r="P1" s="56" t="s">
        <v>53</v>
      </c>
      <c r="Q1" s="57"/>
      <c r="R1" s="56" t="s">
        <v>57</v>
      </c>
      <c r="S1" s="57"/>
      <c r="T1" s="56" t="s">
        <v>59</v>
      </c>
      <c r="U1" s="57"/>
      <c r="V1" s="56" t="s">
        <v>63</v>
      </c>
      <c r="W1" s="57"/>
      <c r="X1" s="56" t="s">
        <v>68</v>
      </c>
      <c r="Y1" s="57"/>
      <c r="Z1" s="56" t="s">
        <v>72</v>
      </c>
      <c r="AA1" s="57"/>
      <c r="AB1" s="56" t="s">
        <v>75</v>
      </c>
      <c r="AC1" s="57"/>
      <c r="AD1" s="56" t="s">
        <v>78</v>
      </c>
      <c r="AE1" s="57"/>
      <c r="AF1" s="56" t="s">
        <v>81</v>
      </c>
      <c r="AG1" s="57"/>
      <c r="AH1" s="56" t="s">
        <v>84</v>
      </c>
      <c r="AI1" s="57"/>
      <c r="AJ1" s="56" t="s">
        <v>87</v>
      </c>
      <c r="AK1" s="56"/>
      <c r="AL1" s="56" t="s">
        <v>90</v>
      </c>
      <c r="AM1" s="56"/>
      <c r="AN1" s="56" t="s">
        <v>93</v>
      </c>
      <c r="AO1" s="56"/>
      <c r="AP1" s="56" t="s">
        <v>96</v>
      </c>
      <c r="AQ1" s="56"/>
      <c r="AR1" s="56" t="s">
        <v>99</v>
      </c>
      <c r="AS1" s="56"/>
      <c r="AT1" s="56" t="s">
        <v>102</v>
      </c>
      <c r="AU1" s="56"/>
      <c r="AV1" s="56" t="s">
        <v>105</v>
      </c>
      <c r="AW1" s="56"/>
      <c r="AX1" s="56" t="s">
        <v>108</v>
      </c>
      <c r="AY1" s="56"/>
      <c r="AZ1" s="56" t="s">
        <v>111</v>
      </c>
      <c r="BA1" s="56"/>
      <c r="BB1" s="56" t="s">
        <v>114</v>
      </c>
      <c r="BC1" s="56"/>
      <c r="BD1" s="56" t="s">
        <v>117</v>
      </c>
      <c r="BE1" s="56"/>
      <c r="BF1" s="56" t="s">
        <v>120</v>
      </c>
      <c r="BG1" s="56"/>
      <c r="BH1" s="56" t="s">
        <v>123</v>
      </c>
      <c r="BI1" s="56"/>
      <c r="BJ1" s="56" t="s">
        <v>125</v>
      </c>
      <c r="BK1" s="56"/>
      <c r="BL1" s="56" t="s">
        <v>128</v>
      </c>
      <c r="BM1" s="56"/>
      <c r="BN1" s="56" t="s">
        <v>132</v>
      </c>
      <c r="BO1" s="56"/>
      <c r="BP1" s="56" t="s">
        <v>135</v>
      </c>
      <c r="BQ1" s="57"/>
      <c r="BR1" s="56" t="s">
        <v>138</v>
      </c>
      <c r="BS1" s="57"/>
      <c r="BT1" s="50" t="s">
        <v>141</v>
      </c>
      <c r="BU1" s="51"/>
      <c r="BV1" s="56" t="s">
        <v>144</v>
      </c>
      <c r="BW1" s="57"/>
    </row>
    <row r="2" spans="1:75" ht="14.4" customHeight="1" x14ac:dyDescent="0.3">
      <c r="A2" s="6" t="s">
        <v>14</v>
      </c>
      <c r="B2" s="54" t="s">
        <v>20</v>
      </c>
      <c r="C2" s="55"/>
      <c r="D2" s="54" t="s">
        <v>23</v>
      </c>
      <c r="E2" s="55"/>
      <c r="F2" s="54" t="s">
        <v>26</v>
      </c>
      <c r="G2" s="55"/>
      <c r="H2" s="54" t="s">
        <v>387</v>
      </c>
      <c r="I2" s="55"/>
      <c r="J2" s="54" t="s">
        <v>388</v>
      </c>
      <c r="K2" s="55"/>
      <c r="L2" s="54" t="s">
        <v>332</v>
      </c>
      <c r="M2" s="55"/>
      <c r="N2" s="54" t="s">
        <v>332</v>
      </c>
      <c r="O2" s="55"/>
      <c r="P2" s="54" t="s">
        <v>373</v>
      </c>
      <c r="Q2" s="55"/>
      <c r="R2" s="54" t="s">
        <v>58</v>
      </c>
      <c r="S2" s="55"/>
      <c r="T2" s="54" t="s">
        <v>374</v>
      </c>
      <c r="U2" s="55"/>
      <c r="V2" s="54" t="s">
        <v>375</v>
      </c>
      <c r="W2" s="55"/>
      <c r="X2" s="54" t="s">
        <v>376</v>
      </c>
      <c r="Y2" s="55"/>
      <c r="Z2" s="54" t="s">
        <v>377</v>
      </c>
      <c r="AA2" s="55"/>
      <c r="AB2" s="54" t="s">
        <v>389</v>
      </c>
      <c r="AC2" s="55"/>
      <c r="AD2" s="54" t="s">
        <v>199</v>
      </c>
      <c r="AE2" s="55"/>
      <c r="AF2" s="54" t="s">
        <v>390</v>
      </c>
      <c r="AG2" s="55"/>
      <c r="AH2" s="54" t="s">
        <v>391</v>
      </c>
      <c r="AI2" s="55"/>
      <c r="AJ2" s="54" t="s">
        <v>6</v>
      </c>
      <c r="AK2" s="54"/>
      <c r="AL2" s="54" t="s">
        <v>392</v>
      </c>
      <c r="AM2" s="54"/>
      <c r="AN2" s="54" t="s">
        <v>393</v>
      </c>
      <c r="AO2" s="54"/>
      <c r="AP2" s="54" t="s">
        <v>394</v>
      </c>
      <c r="AQ2" s="54"/>
      <c r="AR2" s="54" t="s">
        <v>311</v>
      </c>
      <c r="AS2" s="54"/>
      <c r="AT2" s="54" t="s">
        <v>317</v>
      </c>
      <c r="AU2" s="54"/>
      <c r="AV2" s="54" t="s">
        <v>323</v>
      </c>
      <c r="AW2" s="54"/>
      <c r="AX2" s="54" t="s">
        <v>395</v>
      </c>
      <c r="AY2" s="54"/>
      <c r="AZ2" s="54" t="s">
        <v>396</v>
      </c>
      <c r="BA2" s="54"/>
      <c r="BB2" s="54" t="s">
        <v>397</v>
      </c>
      <c r="BC2" s="54"/>
      <c r="BD2" s="54" t="s">
        <v>398</v>
      </c>
      <c r="BE2" s="54"/>
      <c r="BF2" s="54" t="s">
        <v>390</v>
      </c>
      <c r="BG2" s="54"/>
      <c r="BH2" s="54" t="s">
        <v>399</v>
      </c>
      <c r="BI2" s="54"/>
      <c r="BJ2" s="54" t="s">
        <v>400</v>
      </c>
      <c r="BK2" s="54"/>
      <c r="BL2" s="54" t="s">
        <v>378</v>
      </c>
      <c r="BM2" s="54"/>
      <c r="BN2" s="54" t="s">
        <v>379</v>
      </c>
      <c r="BO2" s="54"/>
      <c r="BP2" s="54" t="s">
        <v>380</v>
      </c>
      <c r="BQ2" s="55"/>
      <c r="BR2" s="54" t="s">
        <v>381</v>
      </c>
      <c r="BS2" s="55"/>
      <c r="BT2" s="52" t="s">
        <v>401</v>
      </c>
      <c r="BU2" s="53"/>
      <c r="BV2" s="54" t="s">
        <v>382</v>
      </c>
      <c r="BW2" s="55"/>
    </row>
    <row r="3" spans="1:75" ht="14.4" customHeight="1" x14ac:dyDescent="0.3">
      <c r="A3" s="41"/>
      <c r="B3" s="41" t="s">
        <v>383</v>
      </c>
      <c r="C3" s="42" t="s">
        <v>384</v>
      </c>
      <c r="D3" s="41" t="s">
        <v>383</v>
      </c>
      <c r="E3" s="42" t="s">
        <v>384</v>
      </c>
      <c r="F3" s="41" t="s">
        <v>383</v>
      </c>
      <c r="G3" s="42" t="s">
        <v>384</v>
      </c>
      <c r="H3" s="41" t="s">
        <v>383</v>
      </c>
      <c r="I3" s="42" t="s">
        <v>384</v>
      </c>
      <c r="J3" s="41" t="s">
        <v>383</v>
      </c>
      <c r="K3" s="42" t="s">
        <v>384</v>
      </c>
      <c r="L3" s="41" t="s">
        <v>383</v>
      </c>
      <c r="M3" s="42" t="s">
        <v>384</v>
      </c>
      <c r="N3" s="41" t="s">
        <v>383</v>
      </c>
      <c r="O3" s="42" t="s">
        <v>384</v>
      </c>
      <c r="P3" s="41" t="s">
        <v>383</v>
      </c>
      <c r="Q3" s="42" t="s">
        <v>384</v>
      </c>
      <c r="R3" s="41" t="s">
        <v>383</v>
      </c>
      <c r="S3" s="42" t="s">
        <v>384</v>
      </c>
      <c r="T3" s="41" t="s">
        <v>383</v>
      </c>
      <c r="U3" s="42" t="s">
        <v>384</v>
      </c>
      <c r="V3" s="41" t="s">
        <v>383</v>
      </c>
      <c r="W3" s="42" t="s">
        <v>384</v>
      </c>
      <c r="X3" s="41" t="s">
        <v>383</v>
      </c>
      <c r="Y3" s="42" t="s">
        <v>384</v>
      </c>
      <c r="Z3" s="41" t="s">
        <v>383</v>
      </c>
      <c r="AA3" s="42" t="s">
        <v>384</v>
      </c>
      <c r="AB3" s="41" t="s">
        <v>383</v>
      </c>
      <c r="AC3" s="42" t="s">
        <v>384</v>
      </c>
      <c r="AD3" s="41" t="s">
        <v>383</v>
      </c>
      <c r="AE3" s="42" t="s">
        <v>384</v>
      </c>
      <c r="AF3" s="41" t="s">
        <v>383</v>
      </c>
      <c r="AG3" s="42" t="s">
        <v>384</v>
      </c>
      <c r="AH3" s="41" t="s">
        <v>383</v>
      </c>
      <c r="AI3" s="42" t="s">
        <v>384</v>
      </c>
      <c r="AJ3" s="41" t="s">
        <v>383</v>
      </c>
      <c r="AK3" s="41" t="s">
        <v>384</v>
      </c>
      <c r="AL3" s="41" t="s">
        <v>383</v>
      </c>
      <c r="AM3" s="41" t="s">
        <v>384</v>
      </c>
      <c r="AN3" s="41" t="s">
        <v>383</v>
      </c>
      <c r="AO3" s="41" t="s">
        <v>384</v>
      </c>
      <c r="AP3" s="41" t="s">
        <v>383</v>
      </c>
      <c r="AQ3" s="41" t="s">
        <v>384</v>
      </c>
      <c r="AR3" s="41" t="s">
        <v>383</v>
      </c>
      <c r="AS3" s="41" t="s">
        <v>384</v>
      </c>
      <c r="AT3" s="41" t="s">
        <v>383</v>
      </c>
      <c r="AU3" s="41" t="s">
        <v>384</v>
      </c>
      <c r="AV3" s="41" t="s">
        <v>383</v>
      </c>
      <c r="AW3" s="41" t="s">
        <v>384</v>
      </c>
      <c r="AX3" s="41" t="s">
        <v>383</v>
      </c>
      <c r="AY3" s="41" t="s">
        <v>384</v>
      </c>
      <c r="AZ3" s="41" t="s">
        <v>383</v>
      </c>
      <c r="BA3" s="41" t="s">
        <v>384</v>
      </c>
      <c r="BB3" s="41" t="s">
        <v>383</v>
      </c>
      <c r="BC3" s="41" t="s">
        <v>384</v>
      </c>
      <c r="BD3" s="41" t="s">
        <v>383</v>
      </c>
      <c r="BE3" s="41" t="s">
        <v>384</v>
      </c>
      <c r="BF3" s="41" t="s">
        <v>383</v>
      </c>
      <c r="BG3" s="41" t="s">
        <v>384</v>
      </c>
      <c r="BH3" s="41" t="s">
        <v>383</v>
      </c>
      <c r="BI3" s="41" t="s">
        <v>384</v>
      </c>
      <c r="BJ3" s="41" t="s">
        <v>383</v>
      </c>
      <c r="BK3" s="41" t="s">
        <v>384</v>
      </c>
      <c r="BL3" s="41" t="s">
        <v>383</v>
      </c>
      <c r="BM3" s="41" t="s">
        <v>384</v>
      </c>
      <c r="BN3" s="41" t="s">
        <v>383</v>
      </c>
      <c r="BO3" s="41" t="s">
        <v>384</v>
      </c>
      <c r="BP3" s="41" t="s">
        <v>383</v>
      </c>
      <c r="BQ3" s="42" t="s">
        <v>384</v>
      </c>
      <c r="BR3" s="41" t="s">
        <v>383</v>
      </c>
      <c r="BS3" s="42" t="s">
        <v>384</v>
      </c>
      <c r="BT3" s="41" t="s">
        <v>383</v>
      </c>
      <c r="BU3" s="42" t="s">
        <v>384</v>
      </c>
      <c r="BV3" s="41" t="s">
        <v>383</v>
      </c>
      <c r="BW3" s="42" t="s">
        <v>384</v>
      </c>
    </row>
    <row r="4" spans="1:75" ht="43.2" x14ac:dyDescent="0.3">
      <c r="A4" s="10" t="s">
        <v>188</v>
      </c>
      <c r="B4" s="9" t="s">
        <v>189</v>
      </c>
      <c r="C4" s="45"/>
      <c r="D4" s="2" t="s">
        <v>402</v>
      </c>
      <c r="E4" s="45"/>
      <c r="F4" s="3" t="s">
        <v>403</v>
      </c>
      <c r="G4" s="45"/>
      <c r="H4" s="2" t="s">
        <v>31</v>
      </c>
      <c r="I4" s="45"/>
      <c r="J4" s="2" t="s">
        <v>192</v>
      </c>
      <c r="K4" s="45"/>
      <c r="L4" s="2" t="s">
        <v>193</v>
      </c>
      <c r="M4" s="45"/>
      <c r="N4" s="3" t="s">
        <v>193</v>
      </c>
      <c r="O4" s="43"/>
      <c r="P4" s="3" t="s">
        <v>194</v>
      </c>
      <c r="Q4" s="43"/>
      <c r="R4" s="2">
        <v>1</v>
      </c>
      <c r="S4" s="45"/>
      <c r="T4" s="2" t="s">
        <v>195</v>
      </c>
      <c r="U4" s="45"/>
      <c r="V4" s="3" t="s">
        <v>196</v>
      </c>
      <c r="W4" s="43">
        <v>2</v>
      </c>
      <c r="X4" s="2" t="s">
        <v>197</v>
      </c>
      <c r="Y4" s="45"/>
      <c r="Z4" s="3" t="s">
        <v>198</v>
      </c>
      <c r="AA4" s="43"/>
      <c r="AB4" s="3" t="s">
        <v>199</v>
      </c>
      <c r="AC4" s="43">
        <v>10</v>
      </c>
      <c r="AD4" s="3" t="s">
        <v>200</v>
      </c>
      <c r="AE4" s="43">
        <v>5</v>
      </c>
      <c r="AF4" s="3" t="s">
        <v>201</v>
      </c>
      <c r="AG4" s="43"/>
      <c r="AH4" s="3" t="s">
        <v>202</v>
      </c>
      <c r="AI4" s="43"/>
      <c r="AJ4" s="3" t="s">
        <v>203</v>
      </c>
      <c r="AK4" s="3"/>
      <c r="AL4" s="3" t="s">
        <v>204</v>
      </c>
      <c r="AM4" s="3"/>
      <c r="AN4" s="3" t="s">
        <v>205</v>
      </c>
      <c r="AO4" s="3"/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/>
      <c r="AZ4" s="3" t="s">
        <v>202</v>
      </c>
      <c r="BA4" s="3">
        <v>2</v>
      </c>
      <c r="BB4" s="3" t="s">
        <v>210</v>
      </c>
      <c r="BC4" s="3"/>
      <c r="BD4" s="3" t="s">
        <v>211</v>
      </c>
      <c r="BE4" s="3"/>
      <c r="BF4" s="3" t="s">
        <v>212</v>
      </c>
      <c r="BG4" s="3"/>
      <c r="BH4" s="3" t="s">
        <v>213</v>
      </c>
      <c r="BI4" s="3">
        <v>2</v>
      </c>
      <c r="BJ4" s="3" t="s">
        <v>214</v>
      </c>
      <c r="BK4" s="3"/>
      <c r="BL4" s="3" t="s">
        <v>130</v>
      </c>
      <c r="BM4" s="3"/>
      <c r="BN4" s="3" t="s">
        <v>140</v>
      </c>
      <c r="BO4" s="3">
        <v>2</v>
      </c>
      <c r="BP4" s="3" t="s">
        <v>215</v>
      </c>
      <c r="BQ4" s="43"/>
      <c r="BR4" s="3" t="s">
        <v>140</v>
      </c>
      <c r="BS4" s="43"/>
      <c r="BT4" s="3" t="s">
        <v>216</v>
      </c>
      <c r="BU4" s="43"/>
      <c r="BV4" s="3" t="s">
        <v>217</v>
      </c>
      <c r="BW4" s="43"/>
    </row>
    <row r="5" spans="1:75" ht="43.2" x14ac:dyDescent="0.3">
      <c r="A5" s="10" t="s">
        <v>218</v>
      </c>
      <c r="B5" s="8" t="s">
        <v>219</v>
      </c>
      <c r="C5" s="45"/>
      <c r="D5" s="2" t="s">
        <v>190</v>
      </c>
      <c r="E5" s="45">
        <v>10</v>
      </c>
      <c r="F5" s="3" t="s">
        <v>191</v>
      </c>
      <c r="G5" s="45"/>
      <c r="H5" s="2" t="s">
        <v>221</v>
      </c>
      <c r="I5" s="45"/>
      <c r="J5" s="3" t="s">
        <v>38</v>
      </c>
      <c r="K5" s="45"/>
      <c r="L5" s="2" t="s">
        <v>222</v>
      </c>
      <c r="M5" s="45"/>
      <c r="N5" s="3" t="s">
        <v>222</v>
      </c>
      <c r="O5" s="43"/>
      <c r="P5" s="3" t="s">
        <v>223</v>
      </c>
      <c r="Q5" s="43">
        <v>2</v>
      </c>
      <c r="R5" s="2">
        <v>2</v>
      </c>
      <c r="S5" s="45"/>
      <c r="T5" s="2" t="s">
        <v>62</v>
      </c>
      <c r="U5" s="45">
        <v>2</v>
      </c>
      <c r="V5" s="3" t="s">
        <v>66</v>
      </c>
      <c r="W5" s="43">
        <v>2</v>
      </c>
      <c r="X5" s="2" t="s">
        <v>224</v>
      </c>
      <c r="Y5" s="45">
        <v>2</v>
      </c>
      <c r="Z5" s="3" t="s">
        <v>225</v>
      </c>
      <c r="AA5" s="43"/>
      <c r="AB5" s="3" t="s">
        <v>226</v>
      </c>
      <c r="AC5" s="43"/>
      <c r="AD5" s="3" t="s">
        <v>404</v>
      </c>
      <c r="AE5" s="43">
        <v>10</v>
      </c>
      <c r="AF5" s="3" t="s">
        <v>228</v>
      </c>
      <c r="AG5" s="43"/>
      <c r="AH5" s="3" t="s">
        <v>113</v>
      </c>
      <c r="AI5" s="43"/>
      <c r="AJ5" s="3" t="s">
        <v>229</v>
      </c>
      <c r="AK5" s="3"/>
      <c r="AL5" s="3" t="s">
        <v>230</v>
      </c>
      <c r="AM5" s="3"/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>
        <v>2</v>
      </c>
      <c r="AZ5" s="3" t="s">
        <v>113</v>
      </c>
      <c r="BA5" s="3"/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>
        <v>2</v>
      </c>
      <c r="BJ5" s="3" t="s">
        <v>127</v>
      </c>
      <c r="BK5" s="3"/>
      <c r="BL5" s="3" t="s">
        <v>240</v>
      </c>
      <c r="BM5" s="3"/>
      <c r="BN5" s="3" t="s">
        <v>134</v>
      </c>
      <c r="BO5" s="3">
        <v>2</v>
      </c>
      <c r="BP5" s="3" t="s">
        <v>240</v>
      </c>
      <c r="BQ5" s="43"/>
      <c r="BR5" s="3" t="s">
        <v>134</v>
      </c>
      <c r="BS5" s="43"/>
      <c r="BT5" s="3" t="s">
        <v>143</v>
      </c>
      <c r="BU5" s="43"/>
      <c r="BV5" s="3" t="s">
        <v>241</v>
      </c>
      <c r="BW5" s="43"/>
    </row>
    <row r="6" spans="1:75" ht="57.6" x14ac:dyDescent="0.3">
      <c r="A6" s="10" t="s">
        <v>242</v>
      </c>
      <c r="B6" s="9" t="s">
        <v>243</v>
      </c>
      <c r="C6" s="45"/>
      <c r="D6" s="2" t="s">
        <v>220</v>
      </c>
      <c r="E6" s="45"/>
      <c r="F6" s="3" t="s">
        <v>405</v>
      </c>
      <c r="G6" s="45"/>
      <c r="H6" s="3" t="s">
        <v>246</v>
      </c>
      <c r="I6" s="45"/>
      <c r="J6" s="3" t="s">
        <v>247</v>
      </c>
      <c r="K6" s="45"/>
      <c r="L6" s="3" t="s">
        <v>248</v>
      </c>
      <c r="M6" s="43"/>
      <c r="N6" s="3" t="s">
        <v>248</v>
      </c>
      <c r="O6" s="43"/>
      <c r="P6" s="3" t="s">
        <v>249</v>
      </c>
      <c r="Q6" s="43"/>
      <c r="R6" s="2">
        <v>3</v>
      </c>
      <c r="S6" s="45"/>
      <c r="T6" s="2"/>
      <c r="U6" s="45"/>
      <c r="V6" s="2" t="s">
        <v>67</v>
      </c>
      <c r="W6" s="45"/>
      <c r="X6" s="2" t="s">
        <v>250</v>
      </c>
      <c r="Y6" s="45"/>
      <c r="Z6" s="3" t="s">
        <v>74</v>
      </c>
      <c r="AA6" s="43"/>
      <c r="AB6" s="3" t="s">
        <v>251</v>
      </c>
      <c r="AC6" s="43"/>
      <c r="AD6" s="3"/>
      <c r="AE6" s="43"/>
      <c r="AF6" s="3"/>
      <c r="AG6" s="43"/>
      <c r="AH6" s="3"/>
      <c r="AI6" s="43"/>
      <c r="AJ6" s="3" t="s">
        <v>253</v>
      </c>
      <c r="AK6" s="43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>
        <v>5</v>
      </c>
      <c r="BB6" s="3" t="s">
        <v>256</v>
      </c>
      <c r="BC6" s="3"/>
      <c r="BD6" s="3" t="s">
        <v>257</v>
      </c>
      <c r="BE6" s="3"/>
      <c r="BF6" s="3" t="s">
        <v>258</v>
      </c>
      <c r="BG6" s="3">
        <v>2</v>
      </c>
      <c r="BJ6" s="3" t="s">
        <v>259</v>
      </c>
      <c r="BK6" s="3"/>
      <c r="BL6" s="3" t="s">
        <v>260</v>
      </c>
      <c r="BM6" s="3"/>
      <c r="BN6" s="3" t="s">
        <v>261</v>
      </c>
      <c r="BO6" s="3"/>
      <c r="BP6" s="3" t="s">
        <v>260</v>
      </c>
      <c r="BQ6" s="43"/>
      <c r="BR6" s="3" t="s">
        <v>261</v>
      </c>
      <c r="BS6" s="43"/>
      <c r="BT6" s="3" t="s">
        <v>262</v>
      </c>
      <c r="BU6" s="43"/>
      <c r="BV6" s="3" t="s">
        <v>263</v>
      </c>
      <c r="BW6" s="43"/>
    </row>
    <row r="7" spans="1:75" ht="43.2" x14ac:dyDescent="0.3">
      <c r="A7" s="10" t="s">
        <v>264</v>
      </c>
      <c r="B7" s="9" t="s">
        <v>265</v>
      </c>
      <c r="C7" s="45"/>
      <c r="D7" s="2"/>
      <c r="E7" s="45"/>
      <c r="F7" s="3" t="s">
        <v>245</v>
      </c>
      <c r="G7" s="45"/>
      <c r="H7" s="2" t="s">
        <v>268</v>
      </c>
      <c r="I7" s="45"/>
      <c r="J7" s="2"/>
      <c r="K7" s="45"/>
      <c r="L7" s="3" t="s">
        <v>269</v>
      </c>
      <c r="M7" s="43"/>
      <c r="N7" s="3" t="s">
        <v>269</v>
      </c>
      <c r="O7" s="43"/>
      <c r="P7" s="3" t="s">
        <v>56</v>
      </c>
      <c r="Q7" s="43"/>
      <c r="R7" s="2">
        <v>4</v>
      </c>
      <c r="S7" s="45"/>
      <c r="T7" s="2"/>
      <c r="U7" s="45"/>
      <c r="V7" s="2"/>
      <c r="W7" s="45"/>
      <c r="X7" s="3" t="s">
        <v>270</v>
      </c>
      <c r="Y7" s="43"/>
      <c r="Z7" s="2"/>
      <c r="AA7" s="45"/>
      <c r="AB7" s="3" t="s">
        <v>271</v>
      </c>
      <c r="AC7" s="43"/>
      <c r="AD7" s="3"/>
      <c r="AE7" s="43"/>
      <c r="AF7" s="3"/>
      <c r="AG7" s="43"/>
      <c r="AH7" s="3"/>
      <c r="AI7" s="4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>
        <v>2</v>
      </c>
      <c r="BP7" s="3" t="s">
        <v>275</v>
      </c>
      <c r="BQ7" s="43"/>
      <c r="BS7" s="44"/>
      <c r="BT7" s="3" t="s">
        <v>276</v>
      </c>
      <c r="BU7" s="43"/>
      <c r="BV7" s="3" t="s">
        <v>146</v>
      </c>
      <c r="BW7" s="43"/>
    </row>
    <row r="8" spans="1:75" ht="43.2" x14ac:dyDescent="0.3">
      <c r="A8" s="10" t="s">
        <v>277</v>
      </c>
      <c r="B8" s="9" t="s">
        <v>278</v>
      </c>
      <c r="C8" s="45"/>
      <c r="D8" s="2"/>
      <c r="E8" s="45"/>
      <c r="F8" s="3" t="s">
        <v>267</v>
      </c>
      <c r="G8" s="45"/>
      <c r="H8" s="2" t="s">
        <v>274</v>
      </c>
      <c r="I8" s="45"/>
      <c r="J8" s="2"/>
      <c r="K8" s="45"/>
      <c r="L8" s="2" t="s">
        <v>280</v>
      </c>
      <c r="M8" s="45"/>
      <c r="N8" s="3" t="s">
        <v>280</v>
      </c>
      <c r="O8" s="43"/>
      <c r="P8" s="3" t="s">
        <v>281</v>
      </c>
      <c r="Q8" s="43"/>
      <c r="R8" s="2">
        <v>5</v>
      </c>
      <c r="S8" s="45"/>
      <c r="T8" s="2"/>
      <c r="U8" s="45"/>
      <c r="V8" s="2"/>
      <c r="W8" s="45"/>
      <c r="X8" s="2" t="s">
        <v>282</v>
      </c>
      <c r="Y8" s="45"/>
      <c r="Z8" s="2"/>
      <c r="AA8" s="45"/>
      <c r="AB8" s="3" t="s">
        <v>283</v>
      </c>
      <c r="AC8" s="43"/>
      <c r="AD8" s="3"/>
      <c r="AE8" s="43"/>
      <c r="AF8" s="3"/>
      <c r="AG8" s="43"/>
      <c r="AH8" s="3"/>
      <c r="AI8" s="4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/>
      <c r="BD8" s="3" t="s">
        <v>119</v>
      </c>
      <c r="BE8" s="3"/>
      <c r="BF8" s="3" t="s">
        <v>285</v>
      </c>
      <c r="BG8" s="3"/>
      <c r="BJ8" s="3" t="s">
        <v>286</v>
      </c>
      <c r="BK8" s="3"/>
      <c r="BL8" s="3" t="s">
        <v>287</v>
      </c>
      <c r="BM8" s="3">
        <v>2</v>
      </c>
      <c r="BP8" s="3" t="s">
        <v>287</v>
      </c>
      <c r="BQ8" s="43"/>
      <c r="BS8" s="44"/>
      <c r="BT8" s="3" t="s">
        <v>288</v>
      </c>
      <c r="BU8" s="43"/>
      <c r="BV8" s="3" t="s">
        <v>289</v>
      </c>
      <c r="BW8" s="43"/>
    </row>
    <row r="9" spans="1:75" ht="43.2" x14ac:dyDescent="0.3">
      <c r="A9" s="10" t="s">
        <v>290</v>
      </c>
      <c r="B9" s="9" t="s">
        <v>291</v>
      </c>
      <c r="C9" s="45"/>
      <c r="D9" s="2"/>
      <c r="E9" s="45"/>
      <c r="F9" s="3" t="s">
        <v>279</v>
      </c>
      <c r="G9" s="45"/>
      <c r="H9" s="3" t="s">
        <v>293</v>
      </c>
      <c r="I9" s="45"/>
      <c r="J9" s="2"/>
      <c r="K9" s="45"/>
      <c r="L9" s="2" t="s">
        <v>48</v>
      </c>
      <c r="M9" s="45">
        <v>5</v>
      </c>
      <c r="N9" s="3" t="s">
        <v>48</v>
      </c>
      <c r="O9" s="43">
        <v>5</v>
      </c>
      <c r="P9" s="3"/>
      <c r="Q9" s="43"/>
      <c r="R9" s="2">
        <v>6</v>
      </c>
      <c r="S9" s="45"/>
      <c r="T9" s="2"/>
      <c r="U9" s="45"/>
      <c r="V9" s="2"/>
      <c r="W9" s="45"/>
      <c r="X9" s="2" t="s">
        <v>294</v>
      </c>
      <c r="Y9" s="45"/>
      <c r="Z9" s="2"/>
      <c r="AA9" s="45"/>
      <c r="AB9" s="3" t="s">
        <v>406</v>
      </c>
      <c r="AC9" s="43"/>
      <c r="AD9" s="3"/>
      <c r="AE9" s="43"/>
      <c r="AF9" s="3"/>
      <c r="AG9" s="43"/>
      <c r="AH9" s="3"/>
      <c r="AI9" s="4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>
        <v>2</v>
      </c>
      <c r="BF9" s="3" t="s">
        <v>122</v>
      </c>
      <c r="BG9" s="3"/>
      <c r="BJ9" s="3" t="s">
        <v>297</v>
      </c>
      <c r="BK9" s="3"/>
      <c r="BL9" s="3" t="s">
        <v>137</v>
      </c>
      <c r="BM9" s="3"/>
      <c r="BP9" s="3" t="s">
        <v>137</v>
      </c>
      <c r="BQ9" s="43">
        <v>2</v>
      </c>
      <c r="BS9" s="44"/>
      <c r="BT9" s="3" t="s">
        <v>298</v>
      </c>
      <c r="BU9" s="43"/>
      <c r="BW9" s="44"/>
    </row>
    <row r="10" spans="1:75" ht="72" x14ac:dyDescent="0.3">
      <c r="A10" s="10" t="s">
        <v>299</v>
      </c>
      <c r="B10" s="9" t="s">
        <v>300</v>
      </c>
      <c r="C10" s="45"/>
      <c r="D10" s="2"/>
      <c r="E10" s="45"/>
      <c r="F10" s="3" t="s">
        <v>292</v>
      </c>
      <c r="G10" s="45"/>
      <c r="H10" s="2"/>
      <c r="I10" s="45"/>
      <c r="J10" s="2"/>
      <c r="K10" s="45"/>
      <c r="L10" s="2" t="s">
        <v>302</v>
      </c>
      <c r="M10" s="45">
        <v>2</v>
      </c>
      <c r="N10" s="3" t="s">
        <v>302</v>
      </c>
      <c r="O10" s="43">
        <v>2</v>
      </c>
      <c r="P10" s="3"/>
      <c r="Q10" s="43"/>
      <c r="R10" s="2">
        <v>7</v>
      </c>
      <c r="S10" s="45"/>
      <c r="T10" s="2"/>
      <c r="U10" s="45"/>
      <c r="V10" s="2"/>
      <c r="W10" s="45"/>
      <c r="X10" s="2" t="s">
        <v>303</v>
      </c>
      <c r="Y10" s="45"/>
      <c r="Z10" s="2"/>
      <c r="AA10" s="45"/>
      <c r="AB10" s="3" t="s">
        <v>304</v>
      </c>
      <c r="AC10" s="43"/>
      <c r="AD10" s="3"/>
      <c r="AE10" s="43"/>
      <c r="AF10" s="3"/>
      <c r="AG10" s="43"/>
      <c r="AH10" s="3"/>
      <c r="AI10" s="4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/>
      <c r="BL10" s="3" t="s">
        <v>131</v>
      </c>
      <c r="BM10" s="3">
        <v>2</v>
      </c>
      <c r="BP10" s="3" t="s">
        <v>131</v>
      </c>
      <c r="BQ10" s="43"/>
      <c r="BS10" s="44"/>
      <c r="BT10" s="3" t="s">
        <v>307</v>
      </c>
      <c r="BU10" s="43"/>
      <c r="BW10" s="44"/>
    </row>
    <row r="11" spans="1:75" ht="57.6" x14ac:dyDescent="0.3">
      <c r="A11" s="10" t="s">
        <v>308</v>
      </c>
      <c r="B11" s="9" t="s">
        <v>309</v>
      </c>
      <c r="C11" s="45"/>
      <c r="D11" s="2"/>
      <c r="E11" s="45"/>
      <c r="F11" s="3" t="s">
        <v>301</v>
      </c>
      <c r="G11" s="45"/>
      <c r="H11" s="2"/>
      <c r="I11" s="45"/>
      <c r="J11" s="2"/>
      <c r="K11" s="45"/>
      <c r="L11" s="3" t="s">
        <v>310</v>
      </c>
      <c r="M11" s="43"/>
      <c r="N11" s="3" t="s">
        <v>310</v>
      </c>
      <c r="O11" s="43"/>
      <c r="P11" s="3"/>
      <c r="Q11" s="43"/>
      <c r="R11" s="2">
        <v>8</v>
      </c>
      <c r="S11" s="45"/>
      <c r="T11" s="2"/>
      <c r="U11" s="45"/>
      <c r="V11" s="2"/>
      <c r="W11" s="45"/>
      <c r="X11" s="2" t="s">
        <v>71</v>
      </c>
      <c r="Y11" s="45"/>
      <c r="Z11" s="2"/>
      <c r="AA11" s="45"/>
      <c r="AB11" s="3" t="s">
        <v>311</v>
      </c>
      <c r="AC11" s="43"/>
      <c r="AD11" s="3"/>
      <c r="AE11" s="43"/>
      <c r="AF11" s="3"/>
      <c r="AG11" s="43"/>
      <c r="AH11" s="3"/>
      <c r="AI11" s="4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/>
      <c r="BL11" s="3" t="s">
        <v>314</v>
      </c>
      <c r="BM11" s="3">
        <v>2</v>
      </c>
      <c r="BP11" s="3" t="s">
        <v>314</v>
      </c>
      <c r="BQ11" s="43"/>
      <c r="BS11" s="44"/>
      <c r="BU11" s="44"/>
      <c r="BW11" s="44"/>
    </row>
    <row r="12" spans="1:75" ht="28.8" x14ac:dyDescent="0.3">
      <c r="A12" s="10" t="s">
        <v>315</v>
      </c>
      <c r="B12" s="9" t="s">
        <v>316</v>
      </c>
      <c r="C12" s="45"/>
      <c r="D12" s="2"/>
      <c r="E12" s="45"/>
      <c r="F12" s="2" t="s">
        <v>11</v>
      </c>
      <c r="G12" s="45"/>
      <c r="H12" s="2"/>
      <c r="I12" s="45"/>
      <c r="J12" s="2"/>
      <c r="K12" s="45"/>
      <c r="L12" s="3" t="s">
        <v>52</v>
      </c>
      <c r="M12" s="43"/>
      <c r="N12" s="3" t="s">
        <v>52</v>
      </c>
      <c r="O12" s="43"/>
      <c r="P12" s="3"/>
      <c r="Q12" s="43"/>
      <c r="R12" s="2">
        <v>9</v>
      </c>
      <c r="S12" s="45"/>
      <c r="T12" s="2"/>
      <c r="U12" s="45"/>
      <c r="V12" s="2"/>
      <c r="W12" s="45"/>
      <c r="X12" s="2"/>
      <c r="Y12" s="45"/>
      <c r="Z12" s="2"/>
      <c r="AA12" s="45"/>
      <c r="AB12" s="3" t="s">
        <v>317</v>
      </c>
      <c r="AC12" s="43"/>
      <c r="AD12" s="3"/>
      <c r="AE12" s="43"/>
      <c r="AF12" s="3"/>
      <c r="AG12" s="43"/>
      <c r="AH12" s="3"/>
      <c r="AI12" s="4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>
        <v>2</v>
      </c>
      <c r="BP12" s="3" t="s">
        <v>319</v>
      </c>
      <c r="BQ12" s="43"/>
      <c r="BS12" s="44"/>
      <c r="BU12" s="44"/>
      <c r="BW12" s="44"/>
    </row>
    <row r="13" spans="1:75" ht="43.2" x14ac:dyDescent="0.3">
      <c r="A13" s="10" t="s">
        <v>320</v>
      </c>
      <c r="B13" s="9" t="s">
        <v>321</v>
      </c>
      <c r="C13" s="45"/>
      <c r="D13" s="2"/>
      <c r="E13" s="45"/>
      <c r="F13" s="2"/>
      <c r="G13" s="45"/>
      <c r="H13" s="2"/>
      <c r="I13" s="45"/>
      <c r="J13" s="2"/>
      <c r="K13" s="45"/>
      <c r="L13" s="2" t="s">
        <v>322</v>
      </c>
      <c r="M13" s="45"/>
      <c r="N13" s="3" t="s">
        <v>322</v>
      </c>
      <c r="O13" s="43"/>
      <c r="P13" s="3"/>
      <c r="Q13" s="43"/>
      <c r="R13" s="2">
        <v>10</v>
      </c>
      <c r="S13" s="45"/>
      <c r="T13" s="2"/>
      <c r="U13" s="45"/>
      <c r="V13" s="2"/>
      <c r="W13" s="45"/>
      <c r="X13" s="2"/>
      <c r="Y13" s="45"/>
      <c r="Z13" s="2"/>
      <c r="AA13" s="45"/>
      <c r="AB13" s="3" t="s">
        <v>323</v>
      </c>
      <c r="AC13" s="43"/>
      <c r="AD13" s="3"/>
      <c r="AE13" s="43"/>
      <c r="AF13" s="3"/>
      <c r="AG13" s="43"/>
      <c r="AH13" s="3"/>
      <c r="AI13" s="4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43"/>
      <c r="BS13" s="44"/>
      <c r="BU13" s="44"/>
      <c r="BW13" s="44"/>
    </row>
    <row r="14" spans="1:75" ht="28.8" x14ac:dyDescent="0.3">
      <c r="A14" s="10" t="s">
        <v>326</v>
      </c>
      <c r="B14" s="2"/>
      <c r="C14" s="45"/>
      <c r="D14" s="2"/>
      <c r="E14" s="45"/>
      <c r="F14" s="2"/>
      <c r="G14" s="45"/>
      <c r="H14" s="2"/>
      <c r="I14" s="45"/>
      <c r="J14" s="2"/>
      <c r="K14" s="45"/>
      <c r="L14" s="2" t="s">
        <v>327</v>
      </c>
      <c r="M14" s="45"/>
      <c r="N14" s="3" t="s">
        <v>327</v>
      </c>
      <c r="O14" s="43"/>
      <c r="Q14" s="44"/>
      <c r="S14" s="44"/>
      <c r="U14" s="44"/>
      <c r="W14" s="44"/>
      <c r="Y14" s="44"/>
      <c r="AA14" s="44"/>
      <c r="AB14" s="3" t="s">
        <v>71</v>
      </c>
      <c r="AC14" s="43"/>
      <c r="AD14" s="3"/>
      <c r="AE14" s="43"/>
      <c r="AF14" s="3"/>
      <c r="AG14" s="43"/>
      <c r="AH14" s="3"/>
      <c r="AI14" s="4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P14" s="3" t="s">
        <v>329</v>
      </c>
      <c r="BQ14" s="44"/>
      <c r="BS14" s="44"/>
      <c r="BU14" s="44"/>
      <c r="BW14" s="44"/>
    </row>
    <row r="15" spans="1:75" x14ac:dyDescent="0.3">
      <c r="A15" s="10" t="s">
        <v>330</v>
      </c>
      <c r="B15" s="2"/>
      <c r="C15" s="45"/>
      <c r="D15" s="2"/>
      <c r="E15" s="45"/>
      <c r="F15" s="2"/>
      <c r="G15" s="45"/>
      <c r="H15" s="2"/>
      <c r="I15" s="45"/>
      <c r="J15" s="2"/>
      <c r="K15" s="45"/>
      <c r="L15" s="2" t="s">
        <v>331</v>
      </c>
      <c r="M15" s="45"/>
      <c r="N15" s="3" t="s">
        <v>331</v>
      </c>
      <c r="O15" s="43"/>
      <c r="Q15" s="44"/>
      <c r="S15" s="44"/>
      <c r="U15" s="44"/>
      <c r="W15" s="44"/>
      <c r="Y15" s="44"/>
      <c r="AA15" s="44"/>
      <c r="AC15" s="44"/>
      <c r="AE15" s="44"/>
      <c r="AG15" s="44"/>
      <c r="AI15" s="44"/>
      <c r="BQ15" s="44"/>
      <c r="BS15" s="44"/>
      <c r="BU15" s="44"/>
      <c r="BW15" s="44"/>
    </row>
  </sheetData>
  <mergeCells count="72"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E76C7-A8C2-474A-9BD8-BD2FC9C10265}">
  <dimension ref="A1:BW15"/>
  <sheetViews>
    <sheetView zoomScale="80" zoomScaleNormal="80" workbookViewId="0">
      <pane xSplit="1" ySplit="3" topLeftCell="BP4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19" t="s">
        <v>386</v>
      </c>
      <c r="B1" s="56" t="s">
        <v>355</v>
      </c>
      <c r="C1" s="56"/>
      <c r="D1" s="56" t="s">
        <v>356</v>
      </c>
      <c r="E1" s="56"/>
      <c r="F1" s="56" t="s">
        <v>357</v>
      </c>
      <c r="G1" s="56"/>
      <c r="H1" s="56" t="s">
        <v>358</v>
      </c>
      <c r="I1" s="56"/>
      <c r="J1" s="56" t="s">
        <v>359</v>
      </c>
      <c r="K1" s="56"/>
      <c r="L1" s="56" t="s">
        <v>45</v>
      </c>
      <c r="M1" s="56"/>
      <c r="N1" s="56" t="s">
        <v>49</v>
      </c>
      <c r="O1" s="56"/>
      <c r="P1" s="56" t="s">
        <v>53</v>
      </c>
      <c r="Q1" s="56"/>
      <c r="R1" s="56" t="s">
        <v>57</v>
      </c>
      <c r="S1" s="56"/>
      <c r="T1" s="56" t="s">
        <v>59</v>
      </c>
      <c r="U1" s="56"/>
      <c r="V1" s="56" t="s">
        <v>63</v>
      </c>
      <c r="W1" s="56"/>
      <c r="X1" s="56" t="s">
        <v>68</v>
      </c>
      <c r="Y1" s="56"/>
      <c r="Z1" s="56" t="s">
        <v>72</v>
      </c>
      <c r="AA1" s="56"/>
      <c r="AB1" s="56" t="s">
        <v>75</v>
      </c>
      <c r="AC1" s="56"/>
      <c r="AD1" s="56" t="s">
        <v>78</v>
      </c>
      <c r="AE1" s="56"/>
      <c r="AF1" s="56" t="s">
        <v>81</v>
      </c>
      <c r="AG1" s="56"/>
      <c r="AH1" s="56" t="s">
        <v>84</v>
      </c>
      <c r="AI1" s="56"/>
      <c r="AJ1" s="56" t="s">
        <v>87</v>
      </c>
      <c r="AK1" s="56"/>
      <c r="AL1" s="56" t="s">
        <v>90</v>
      </c>
      <c r="AM1" s="56"/>
      <c r="AN1" s="56" t="s">
        <v>93</v>
      </c>
      <c r="AO1" s="56"/>
      <c r="AP1" s="56" t="s">
        <v>96</v>
      </c>
      <c r="AQ1" s="56"/>
      <c r="AR1" s="56" t="s">
        <v>99</v>
      </c>
      <c r="AS1" s="56"/>
      <c r="AT1" s="56" t="s">
        <v>102</v>
      </c>
      <c r="AU1" s="56"/>
      <c r="AV1" s="56" t="s">
        <v>105</v>
      </c>
      <c r="AW1" s="56"/>
      <c r="AX1" s="56" t="s">
        <v>108</v>
      </c>
      <c r="AY1" s="56"/>
      <c r="AZ1" s="56" t="s">
        <v>111</v>
      </c>
      <c r="BA1" s="56"/>
      <c r="BB1" s="56" t="s">
        <v>114</v>
      </c>
      <c r="BC1" s="56"/>
      <c r="BD1" s="56" t="s">
        <v>117</v>
      </c>
      <c r="BE1" s="56"/>
      <c r="BF1" s="56" t="s">
        <v>120</v>
      </c>
      <c r="BG1" s="56"/>
      <c r="BH1" s="56" t="s">
        <v>123</v>
      </c>
      <c r="BI1" s="56"/>
      <c r="BJ1" s="56" t="s">
        <v>125</v>
      </c>
      <c r="BK1" s="56"/>
      <c r="BL1" s="56" t="s">
        <v>128</v>
      </c>
      <c r="BM1" s="56"/>
      <c r="BN1" s="56" t="s">
        <v>132</v>
      </c>
      <c r="BO1" s="56"/>
      <c r="BP1" s="56" t="s">
        <v>135</v>
      </c>
      <c r="BQ1" s="56"/>
      <c r="BR1" s="56" t="s">
        <v>138</v>
      </c>
      <c r="BS1" s="56"/>
      <c r="BT1" s="50" t="s">
        <v>141</v>
      </c>
      <c r="BU1" s="50"/>
      <c r="BV1" s="56" t="s">
        <v>144</v>
      </c>
      <c r="BW1" s="56"/>
    </row>
    <row r="2" spans="1:75" ht="14.4" customHeight="1" x14ac:dyDescent="0.3">
      <c r="A2" s="6" t="s">
        <v>14</v>
      </c>
      <c r="B2" s="54" t="s">
        <v>20</v>
      </c>
      <c r="C2" s="54"/>
      <c r="D2" s="54" t="s">
        <v>23</v>
      </c>
      <c r="E2" s="54"/>
      <c r="F2" s="54" t="s">
        <v>26</v>
      </c>
      <c r="G2" s="54"/>
      <c r="H2" s="54" t="s">
        <v>387</v>
      </c>
      <c r="I2" s="54"/>
      <c r="J2" s="54" t="s">
        <v>388</v>
      </c>
      <c r="K2" s="54"/>
      <c r="L2" s="54" t="s">
        <v>332</v>
      </c>
      <c r="M2" s="54"/>
      <c r="N2" s="54" t="s">
        <v>332</v>
      </c>
      <c r="O2" s="54"/>
      <c r="P2" s="54" t="s">
        <v>373</v>
      </c>
      <c r="Q2" s="54"/>
      <c r="R2" s="54" t="s">
        <v>58</v>
      </c>
      <c r="S2" s="54"/>
      <c r="T2" s="54" t="s">
        <v>374</v>
      </c>
      <c r="U2" s="54"/>
      <c r="V2" s="54" t="s">
        <v>375</v>
      </c>
      <c r="W2" s="54"/>
      <c r="X2" s="54" t="s">
        <v>376</v>
      </c>
      <c r="Y2" s="54"/>
      <c r="Z2" s="54" t="s">
        <v>377</v>
      </c>
      <c r="AA2" s="54"/>
      <c r="AB2" s="54" t="s">
        <v>389</v>
      </c>
      <c r="AC2" s="54"/>
      <c r="AD2" s="54" t="s">
        <v>199</v>
      </c>
      <c r="AE2" s="54"/>
      <c r="AF2" s="54" t="s">
        <v>390</v>
      </c>
      <c r="AG2" s="54"/>
      <c r="AH2" s="54" t="s">
        <v>391</v>
      </c>
      <c r="AI2" s="54"/>
      <c r="AJ2" s="54" t="s">
        <v>6</v>
      </c>
      <c r="AK2" s="54"/>
      <c r="AL2" s="54" t="s">
        <v>392</v>
      </c>
      <c r="AM2" s="54"/>
      <c r="AN2" s="54" t="s">
        <v>393</v>
      </c>
      <c r="AO2" s="54"/>
      <c r="AP2" s="54" t="s">
        <v>394</v>
      </c>
      <c r="AQ2" s="54"/>
      <c r="AR2" s="54" t="s">
        <v>311</v>
      </c>
      <c r="AS2" s="54"/>
      <c r="AT2" s="54" t="s">
        <v>317</v>
      </c>
      <c r="AU2" s="54"/>
      <c r="AV2" s="54" t="s">
        <v>323</v>
      </c>
      <c r="AW2" s="54"/>
      <c r="AX2" s="54" t="s">
        <v>395</v>
      </c>
      <c r="AY2" s="54"/>
      <c r="AZ2" s="54" t="s">
        <v>396</v>
      </c>
      <c r="BA2" s="54"/>
      <c r="BB2" s="54" t="s">
        <v>397</v>
      </c>
      <c r="BC2" s="54"/>
      <c r="BD2" s="54" t="s">
        <v>398</v>
      </c>
      <c r="BE2" s="54"/>
      <c r="BF2" s="54" t="s">
        <v>390</v>
      </c>
      <c r="BG2" s="54"/>
      <c r="BH2" s="54" t="s">
        <v>399</v>
      </c>
      <c r="BI2" s="54"/>
      <c r="BJ2" s="54" t="s">
        <v>400</v>
      </c>
      <c r="BK2" s="54"/>
      <c r="BL2" s="54" t="s">
        <v>378</v>
      </c>
      <c r="BM2" s="54"/>
      <c r="BN2" s="54" t="s">
        <v>379</v>
      </c>
      <c r="BO2" s="54"/>
      <c r="BP2" s="54" t="s">
        <v>380</v>
      </c>
      <c r="BQ2" s="54"/>
      <c r="BR2" s="54" t="s">
        <v>381</v>
      </c>
      <c r="BS2" s="54"/>
      <c r="BT2" s="52" t="s">
        <v>401</v>
      </c>
      <c r="BU2" s="52"/>
      <c r="BV2" s="54" t="s">
        <v>382</v>
      </c>
      <c r="BW2" s="54"/>
    </row>
    <row r="3" spans="1:75" ht="14.4" customHeight="1" x14ac:dyDescent="0.3">
      <c r="A3" s="41"/>
      <c r="B3" s="41" t="s">
        <v>383</v>
      </c>
      <c r="C3" s="41" t="s">
        <v>384</v>
      </c>
      <c r="D3" s="41" t="s">
        <v>383</v>
      </c>
      <c r="E3" s="41" t="s">
        <v>384</v>
      </c>
      <c r="F3" s="41" t="s">
        <v>383</v>
      </c>
      <c r="G3" s="41" t="s">
        <v>384</v>
      </c>
      <c r="H3" s="41" t="s">
        <v>383</v>
      </c>
      <c r="I3" s="41" t="s">
        <v>384</v>
      </c>
      <c r="J3" s="41" t="s">
        <v>383</v>
      </c>
      <c r="K3" s="41" t="s">
        <v>384</v>
      </c>
      <c r="L3" s="41" t="s">
        <v>383</v>
      </c>
      <c r="M3" s="41" t="s">
        <v>384</v>
      </c>
      <c r="N3" s="41" t="s">
        <v>383</v>
      </c>
      <c r="O3" s="41" t="s">
        <v>384</v>
      </c>
      <c r="P3" s="41" t="s">
        <v>383</v>
      </c>
      <c r="Q3" s="41" t="s">
        <v>384</v>
      </c>
      <c r="R3" s="41" t="s">
        <v>383</v>
      </c>
      <c r="S3" s="41" t="s">
        <v>384</v>
      </c>
      <c r="T3" s="41" t="s">
        <v>383</v>
      </c>
      <c r="U3" s="41" t="s">
        <v>384</v>
      </c>
      <c r="V3" s="41" t="s">
        <v>383</v>
      </c>
      <c r="W3" s="41" t="s">
        <v>384</v>
      </c>
      <c r="X3" s="41" t="s">
        <v>383</v>
      </c>
      <c r="Y3" s="41" t="s">
        <v>384</v>
      </c>
      <c r="Z3" s="41" t="s">
        <v>383</v>
      </c>
      <c r="AA3" s="41" t="s">
        <v>384</v>
      </c>
      <c r="AB3" s="41" t="s">
        <v>383</v>
      </c>
      <c r="AC3" s="41" t="s">
        <v>384</v>
      </c>
      <c r="AD3" s="41" t="s">
        <v>383</v>
      </c>
      <c r="AE3" s="41" t="s">
        <v>384</v>
      </c>
      <c r="AF3" s="41" t="s">
        <v>383</v>
      </c>
      <c r="AG3" s="41" t="s">
        <v>384</v>
      </c>
      <c r="AH3" s="41" t="s">
        <v>383</v>
      </c>
      <c r="AI3" s="41" t="s">
        <v>384</v>
      </c>
      <c r="AJ3" s="41" t="s">
        <v>383</v>
      </c>
      <c r="AK3" s="41" t="s">
        <v>384</v>
      </c>
      <c r="AL3" s="41" t="s">
        <v>383</v>
      </c>
      <c r="AM3" s="41" t="s">
        <v>384</v>
      </c>
      <c r="AN3" s="41" t="s">
        <v>383</v>
      </c>
      <c r="AO3" s="41" t="s">
        <v>384</v>
      </c>
      <c r="AP3" s="41" t="s">
        <v>383</v>
      </c>
      <c r="AQ3" s="41" t="s">
        <v>384</v>
      </c>
      <c r="AR3" s="41" t="s">
        <v>383</v>
      </c>
      <c r="AS3" s="41" t="s">
        <v>384</v>
      </c>
      <c r="AT3" s="41" t="s">
        <v>383</v>
      </c>
      <c r="AU3" s="41" t="s">
        <v>384</v>
      </c>
      <c r="AV3" s="41" t="s">
        <v>383</v>
      </c>
      <c r="AW3" s="41" t="s">
        <v>384</v>
      </c>
      <c r="AX3" s="41" t="s">
        <v>383</v>
      </c>
      <c r="AY3" s="41" t="s">
        <v>384</v>
      </c>
      <c r="AZ3" s="41" t="s">
        <v>383</v>
      </c>
      <c r="BA3" s="41" t="s">
        <v>384</v>
      </c>
      <c r="BB3" s="41" t="s">
        <v>383</v>
      </c>
      <c r="BC3" s="41" t="s">
        <v>384</v>
      </c>
      <c r="BD3" s="41" t="s">
        <v>383</v>
      </c>
      <c r="BE3" s="41" t="s">
        <v>384</v>
      </c>
      <c r="BF3" s="41" t="s">
        <v>383</v>
      </c>
      <c r="BG3" s="41" t="s">
        <v>384</v>
      </c>
      <c r="BH3" s="41" t="s">
        <v>383</v>
      </c>
      <c r="BI3" s="41" t="s">
        <v>384</v>
      </c>
      <c r="BJ3" s="41" t="s">
        <v>383</v>
      </c>
      <c r="BK3" s="41" t="s">
        <v>384</v>
      </c>
      <c r="BL3" s="41" t="s">
        <v>383</v>
      </c>
      <c r="BM3" s="41" t="s">
        <v>384</v>
      </c>
      <c r="BN3" s="41" t="s">
        <v>383</v>
      </c>
      <c r="BO3" s="41" t="s">
        <v>384</v>
      </c>
      <c r="BP3" s="41" t="s">
        <v>383</v>
      </c>
      <c r="BQ3" s="41" t="s">
        <v>384</v>
      </c>
      <c r="BR3" s="41" t="s">
        <v>383</v>
      </c>
      <c r="BS3" s="41" t="s">
        <v>384</v>
      </c>
      <c r="BT3" s="41" t="s">
        <v>383</v>
      </c>
      <c r="BU3" s="41" t="s">
        <v>384</v>
      </c>
      <c r="BV3" s="41" t="s">
        <v>383</v>
      </c>
      <c r="BW3" s="41" t="s">
        <v>384</v>
      </c>
    </row>
    <row r="4" spans="1:75" ht="43.2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>
        <v>2</v>
      </c>
      <c r="N4" s="3" t="s">
        <v>193</v>
      </c>
      <c r="O4" s="3">
        <v>2</v>
      </c>
      <c r="P4" s="3" t="s">
        <v>194</v>
      </c>
      <c r="Q4" s="3">
        <v>2</v>
      </c>
      <c r="R4" s="2">
        <v>1</v>
      </c>
      <c r="S4" s="2">
        <v>2</v>
      </c>
      <c r="T4" s="2" t="s">
        <v>195</v>
      </c>
      <c r="U4" s="2"/>
      <c r="V4" s="3" t="s">
        <v>196</v>
      </c>
      <c r="W4" s="3">
        <v>2</v>
      </c>
      <c r="X4" s="2" t="s">
        <v>197</v>
      </c>
      <c r="Y4" s="2"/>
      <c r="Z4" s="3" t="s">
        <v>198</v>
      </c>
      <c r="AA4" s="3"/>
      <c r="AB4" s="3" t="s">
        <v>199</v>
      </c>
      <c r="AC4" s="3"/>
      <c r="AD4" s="3" t="s">
        <v>200</v>
      </c>
      <c r="AE4" s="3"/>
      <c r="AF4" s="3" t="s">
        <v>201</v>
      </c>
      <c r="AG4" s="3"/>
      <c r="AH4" s="3" t="s">
        <v>202</v>
      </c>
      <c r="AI4" s="3"/>
      <c r="AJ4" s="3" t="s">
        <v>203</v>
      </c>
      <c r="AK4" s="3"/>
      <c r="AL4" s="3" t="s">
        <v>204</v>
      </c>
      <c r="AM4" s="3"/>
      <c r="AN4" s="3" t="s">
        <v>205</v>
      </c>
      <c r="AO4" s="3"/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/>
      <c r="AZ4" s="3" t="s">
        <v>202</v>
      </c>
      <c r="BA4" s="3"/>
      <c r="BB4" s="3" t="s">
        <v>210</v>
      </c>
      <c r="BC4" s="3"/>
      <c r="BD4" s="3" t="s">
        <v>211</v>
      </c>
      <c r="BE4" s="3"/>
      <c r="BF4" s="3" t="s">
        <v>212</v>
      </c>
      <c r="BG4" s="3"/>
      <c r="BH4" s="3" t="s">
        <v>213</v>
      </c>
      <c r="BI4" s="3"/>
      <c r="BJ4" s="3" t="s">
        <v>214</v>
      </c>
      <c r="BK4" s="3"/>
      <c r="BL4" s="3" t="s">
        <v>130</v>
      </c>
      <c r="BM4" s="3"/>
      <c r="BN4" s="3" t="s">
        <v>140</v>
      </c>
      <c r="BO4" s="3"/>
      <c r="BP4" s="3" t="s">
        <v>215</v>
      </c>
      <c r="BQ4" s="3"/>
      <c r="BR4" s="3" t="s">
        <v>140</v>
      </c>
      <c r="BS4" s="3">
        <v>2</v>
      </c>
      <c r="BT4" s="3" t="s">
        <v>216</v>
      </c>
      <c r="BU4" s="3"/>
      <c r="BV4" s="3" t="s">
        <v>217</v>
      </c>
      <c r="BW4" s="3"/>
    </row>
    <row r="5" spans="1:75" ht="43.2" x14ac:dyDescent="0.3">
      <c r="A5" s="10" t="s">
        <v>218</v>
      </c>
      <c r="B5" s="8" t="s">
        <v>219</v>
      </c>
      <c r="C5" s="2"/>
      <c r="D5" s="2" t="s">
        <v>190</v>
      </c>
      <c r="E5" s="2"/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3"/>
      <c r="P5" s="3" t="s">
        <v>223</v>
      </c>
      <c r="Q5" s="3">
        <v>2</v>
      </c>
      <c r="R5" s="2">
        <v>2</v>
      </c>
      <c r="S5" s="2">
        <v>2</v>
      </c>
      <c r="T5" s="2" t="s">
        <v>62</v>
      </c>
      <c r="U5" s="2">
        <v>2</v>
      </c>
      <c r="V5" s="3" t="s">
        <v>66</v>
      </c>
      <c r="W5" s="3"/>
      <c r="X5" s="2" t="s">
        <v>224</v>
      </c>
      <c r="Y5" s="2"/>
      <c r="Z5" s="3" t="s">
        <v>225</v>
      </c>
      <c r="AA5" s="3">
        <v>2</v>
      </c>
      <c r="AB5" s="3" t="s">
        <v>226</v>
      </c>
      <c r="AC5" s="3"/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/>
      <c r="AL5" s="3" t="s">
        <v>230</v>
      </c>
      <c r="AM5" s="3"/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/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>
        <v>2</v>
      </c>
      <c r="BL5" s="3" t="s">
        <v>240</v>
      </c>
      <c r="BM5" s="3">
        <v>2</v>
      </c>
      <c r="BN5" s="3" t="s">
        <v>134</v>
      </c>
      <c r="BO5" s="3"/>
      <c r="BP5" s="3" t="s">
        <v>240</v>
      </c>
      <c r="BQ5" s="3"/>
      <c r="BR5" s="3" t="s">
        <v>134</v>
      </c>
      <c r="BS5" s="3"/>
      <c r="BT5" s="3" t="s">
        <v>143</v>
      </c>
      <c r="BU5" s="3"/>
      <c r="BV5" s="3" t="s">
        <v>241</v>
      </c>
      <c r="BW5" s="3"/>
    </row>
    <row r="6" spans="1:75" ht="57.6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/>
      <c r="N6" s="3" t="s">
        <v>248</v>
      </c>
      <c r="O6" s="3"/>
      <c r="P6" s="3" t="s">
        <v>249</v>
      </c>
      <c r="Q6" s="3"/>
      <c r="R6" s="2">
        <v>3</v>
      </c>
      <c r="S6" s="2">
        <v>2</v>
      </c>
      <c r="T6" s="2"/>
      <c r="U6" s="2"/>
      <c r="V6" s="2" t="s">
        <v>67</v>
      </c>
      <c r="W6" s="2"/>
      <c r="X6" s="2" t="s">
        <v>250</v>
      </c>
      <c r="Y6" s="2"/>
      <c r="Z6" s="3" t="s">
        <v>74</v>
      </c>
      <c r="AA6" s="3"/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43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/>
      <c r="BB6" s="3" t="s">
        <v>256</v>
      </c>
      <c r="BC6" s="3"/>
      <c r="BD6" s="3" t="s">
        <v>257</v>
      </c>
      <c r="BE6" s="3"/>
      <c r="BF6" s="3" t="s">
        <v>258</v>
      </c>
      <c r="BG6" s="3"/>
      <c r="BJ6" s="3" t="s">
        <v>259</v>
      </c>
      <c r="BK6" s="3"/>
      <c r="BL6" s="3" t="s">
        <v>260</v>
      </c>
      <c r="BM6" s="3"/>
      <c r="BN6" s="3" t="s">
        <v>261</v>
      </c>
      <c r="BO6" s="3">
        <v>2</v>
      </c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/>
    </row>
    <row r="7" spans="1:75" ht="43.2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/>
      <c r="N7" s="3" t="s">
        <v>269</v>
      </c>
      <c r="O7" s="3"/>
      <c r="P7" s="3" t="s">
        <v>56</v>
      </c>
      <c r="Q7" s="3"/>
      <c r="R7" s="2">
        <v>4</v>
      </c>
      <c r="S7" s="2">
        <v>2</v>
      </c>
      <c r="T7" s="2"/>
      <c r="U7" s="2"/>
      <c r="V7" s="2"/>
      <c r="W7" s="2"/>
      <c r="X7" s="3" t="s">
        <v>270</v>
      </c>
      <c r="Y7" s="3"/>
      <c r="Z7" s="2"/>
      <c r="AA7" s="2"/>
      <c r="AB7" s="3" t="s">
        <v>271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/>
      <c r="BP7" s="3" t="s">
        <v>275</v>
      </c>
      <c r="BQ7" s="3"/>
      <c r="BT7" s="3" t="s">
        <v>276</v>
      </c>
      <c r="BU7" s="3"/>
      <c r="BV7" s="3" t="s">
        <v>146</v>
      </c>
      <c r="BW7" s="3">
        <v>2</v>
      </c>
    </row>
    <row r="8" spans="1:75" ht="43.2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>
        <v>2</v>
      </c>
      <c r="N8" s="3" t="s">
        <v>280</v>
      </c>
      <c r="O8" s="3">
        <v>2</v>
      </c>
      <c r="P8" s="3" t="s">
        <v>281</v>
      </c>
      <c r="Q8" s="3"/>
      <c r="R8" s="2">
        <v>5</v>
      </c>
      <c r="S8" s="2"/>
      <c r="T8" s="2"/>
      <c r="U8" s="2"/>
      <c r="V8" s="2"/>
      <c r="W8" s="2"/>
      <c r="X8" s="2" t="s">
        <v>282</v>
      </c>
      <c r="Y8" s="2"/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/>
      <c r="BD8" s="3" t="s">
        <v>119</v>
      </c>
      <c r="BE8" s="3"/>
      <c r="BF8" s="3" t="s">
        <v>285</v>
      </c>
      <c r="BG8" s="3"/>
      <c r="BJ8" s="3" t="s">
        <v>286</v>
      </c>
      <c r="BK8" s="3"/>
      <c r="BL8" s="3" t="s">
        <v>287</v>
      </c>
      <c r="BM8" s="3"/>
      <c r="BP8" s="3" t="s">
        <v>287</v>
      </c>
      <c r="BQ8" s="3">
        <v>2</v>
      </c>
      <c r="BT8" s="3" t="s">
        <v>288</v>
      </c>
      <c r="BU8" s="3"/>
      <c r="BV8" s="3" t="s">
        <v>289</v>
      </c>
      <c r="BW8" s="3">
        <v>2</v>
      </c>
    </row>
    <row r="9" spans="1:75" ht="43.2" x14ac:dyDescent="0.3">
      <c r="A9" s="10" t="s">
        <v>290</v>
      </c>
      <c r="B9" s="9" t="s">
        <v>291</v>
      </c>
      <c r="C9" s="2"/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2</v>
      </c>
      <c r="N9" s="3" t="s">
        <v>48</v>
      </c>
      <c r="O9" s="3">
        <v>2</v>
      </c>
      <c r="P9" s="3"/>
      <c r="Q9" s="3"/>
      <c r="R9" s="2">
        <v>6</v>
      </c>
      <c r="S9" s="2"/>
      <c r="T9" s="2"/>
      <c r="U9" s="2"/>
      <c r="V9" s="2"/>
      <c r="W9" s="2"/>
      <c r="X9" s="2" t="s">
        <v>294</v>
      </c>
      <c r="Y9" s="2"/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/>
      <c r="BP9" s="3" t="s">
        <v>137</v>
      </c>
      <c r="BQ9" s="3"/>
      <c r="BT9" s="3" t="s">
        <v>298</v>
      </c>
      <c r="BU9" s="3"/>
    </row>
    <row r="10" spans="1:75" ht="72" x14ac:dyDescent="0.3">
      <c r="A10" s="10" t="s">
        <v>299</v>
      </c>
      <c r="B10" s="9" t="s">
        <v>300</v>
      </c>
      <c r="C10" s="2"/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/>
      <c r="N10" s="3" t="s">
        <v>302</v>
      </c>
      <c r="O10" s="3"/>
      <c r="P10" s="3"/>
      <c r="Q10" s="3"/>
      <c r="R10" s="2">
        <v>7</v>
      </c>
      <c r="S10" s="2"/>
      <c r="T10" s="2"/>
      <c r="U10" s="2"/>
      <c r="V10" s="2"/>
      <c r="W10" s="2"/>
      <c r="X10" s="2" t="s">
        <v>303</v>
      </c>
      <c r="Y10" s="2"/>
      <c r="Z10" s="2"/>
      <c r="AA10" s="2"/>
      <c r="AB10" s="3" t="s">
        <v>304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/>
      <c r="BL10" s="3" t="s">
        <v>131</v>
      </c>
      <c r="BM10" s="3"/>
      <c r="BP10" s="3" t="s">
        <v>131</v>
      </c>
      <c r="BQ10" s="3"/>
      <c r="BT10" s="3" t="s">
        <v>307</v>
      </c>
      <c r="BU10" s="3"/>
    </row>
    <row r="11" spans="1:75" ht="57.6" x14ac:dyDescent="0.3">
      <c r="A11" s="10" t="s">
        <v>308</v>
      </c>
      <c r="B11" s="9" t="s">
        <v>309</v>
      </c>
      <c r="C11" s="2"/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/>
      <c r="N11" s="3" t="s">
        <v>310</v>
      </c>
      <c r="O11" s="3"/>
      <c r="P11" s="3"/>
      <c r="Q11" s="3"/>
      <c r="R11" s="2">
        <v>8</v>
      </c>
      <c r="S11" s="2"/>
      <c r="T11" s="2"/>
      <c r="U11" s="2"/>
      <c r="V11" s="2"/>
      <c r="W11" s="2"/>
      <c r="X11" s="2" t="s">
        <v>71</v>
      </c>
      <c r="Y11" s="2">
        <v>2</v>
      </c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/>
      <c r="BL11" s="3" t="s">
        <v>314</v>
      </c>
      <c r="BM11" s="3"/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/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/>
      <c r="N12" s="3" t="s">
        <v>52</v>
      </c>
      <c r="O12" s="3"/>
      <c r="P12" s="3"/>
      <c r="Q12" s="3"/>
      <c r="R12" s="2">
        <v>9</v>
      </c>
      <c r="S12" s="2"/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/>
      <c r="BP12" s="3" t="s">
        <v>319</v>
      </c>
      <c r="BQ12" s="3"/>
    </row>
    <row r="13" spans="1:75" ht="43.2" x14ac:dyDescent="0.3">
      <c r="A13" s="10" t="s">
        <v>320</v>
      </c>
      <c r="B13" s="9" t="s">
        <v>321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/>
      <c r="N13" s="3" t="s">
        <v>322</v>
      </c>
      <c r="O13" s="3"/>
      <c r="P13" s="3"/>
      <c r="Q13" s="3"/>
      <c r="R13" s="2">
        <v>10</v>
      </c>
      <c r="S13" s="2"/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3"/>
      <c r="AB14" s="3" t="s">
        <v>71</v>
      </c>
      <c r="AC14" s="3">
        <v>2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P14" s="3" t="s">
        <v>329</v>
      </c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3"/>
    </row>
  </sheetData>
  <mergeCells count="72"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2D1CB-0B23-41FE-8867-DE8BAAC4A07E}">
  <dimension ref="A1:BW15"/>
  <sheetViews>
    <sheetView zoomScale="80" zoomScaleNormal="80" workbookViewId="0">
      <pane xSplit="1" ySplit="3" topLeftCell="BP13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19" t="s">
        <v>386</v>
      </c>
      <c r="B1" s="56" t="s">
        <v>355</v>
      </c>
      <c r="C1" s="56"/>
      <c r="D1" s="56" t="s">
        <v>356</v>
      </c>
      <c r="E1" s="56"/>
      <c r="F1" s="56" t="s">
        <v>357</v>
      </c>
      <c r="G1" s="56"/>
      <c r="H1" s="56" t="s">
        <v>358</v>
      </c>
      <c r="I1" s="56"/>
      <c r="J1" s="56" t="s">
        <v>359</v>
      </c>
      <c r="K1" s="56"/>
      <c r="L1" s="56" t="s">
        <v>45</v>
      </c>
      <c r="M1" s="56"/>
      <c r="N1" s="56" t="s">
        <v>49</v>
      </c>
      <c r="O1" s="56"/>
      <c r="P1" s="56" t="s">
        <v>53</v>
      </c>
      <c r="Q1" s="56"/>
      <c r="R1" s="56" t="s">
        <v>57</v>
      </c>
      <c r="S1" s="56"/>
      <c r="T1" s="56" t="s">
        <v>59</v>
      </c>
      <c r="U1" s="56"/>
      <c r="V1" s="56" t="s">
        <v>63</v>
      </c>
      <c r="W1" s="56"/>
      <c r="X1" s="56" t="s">
        <v>68</v>
      </c>
      <c r="Y1" s="56"/>
      <c r="Z1" s="56" t="s">
        <v>72</v>
      </c>
      <c r="AA1" s="56"/>
      <c r="AB1" s="56" t="s">
        <v>75</v>
      </c>
      <c r="AC1" s="56"/>
      <c r="AD1" s="56" t="s">
        <v>78</v>
      </c>
      <c r="AE1" s="56"/>
      <c r="AF1" s="56" t="s">
        <v>81</v>
      </c>
      <c r="AG1" s="56"/>
      <c r="AH1" s="56" t="s">
        <v>84</v>
      </c>
      <c r="AI1" s="56"/>
      <c r="AJ1" s="56" t="s">
        <v>87</v>
      </c>
      <c r="AK1" s="56"/>
      <c r="AL1" s="56" t="s">
        <v>90</v>
      </c>
      <c r="AM1" s="56"/>
      <c r="AN1" s="56" t="s">
        <v>93</v>
      </c>
      <c r="AO1" s="56"/>
      <c r="AP1" s="56" t="s">
        <v>96</v>
      </c>
      <c r="AQ1" s="56"/>
      <c r="AR1" s="56" t="s">
        <v>99</v>
      </c>
      <c r="AS1" s="56"/>
      <c r="AT1" s="56" t="s">
        <v>102</v>
      </c>
      <c r="AU1" s="56"/>
      <c r="AV1" s="56" t="s">
        <v>105</v>
      </c>
      <c r="AW1" s="56"/>
      <c r="AX1" s="56" t="s">
        <v>108</v>
      </c>
      <c r="AY1" s="56"/>
      <c r="AZ1" s="56" t="s">
        <v>111</v>
      </c>
      <c r="BA1" s="56"/>
      <c r="BB1" s="56" t="s">
        <v>114</v>
      </c>
      <c r="BC1" s="56"/>
      <c r="BD1" s="56" t="s">
        <v>117</v>
      </c>
      <c r="BE1" s="56"/>
      <c r="BF1" s="56" t="s">
        <v>120</v>
      </c>
      <c r="BG1" s="56"/>
      <c r="BH1" s="56" t="s">
        <v>123</v>
      </c>
      <c r="BI1" s="56"/>
      <c r="BJ1" s="56" t="s">
        <v>125</v>
      </c>
      <c r="BK1" s="56"/>
      <c r="BL1" s="56" t="s">
        <v>128</v>
      </c>
      <c r="BM1" s="56"/>
      <c r="BN1" s="56" t="s">
        <v>132</v>
      </c>
      <c r="BO1" s="56"/>
      <c r="BP1" s="56" t="s">
        <v>135</v>
      </c>
      <c r="BQ1" s="56"/>
      <c r="BR1" s="56" t="s">
        <v>138</v>
      </c>
      <c r="BS1" s="56"/>
      <c r="BT1" s="50" t="s">
        <v>141</v>
      </c>
      <c r="BU1" s="50"/>
      <c r="BV1" s="56" t="s">
        <v>144</v>
      </c>
      <c r="BW1" s="56"/>
    </row>
    <row r="2" spans="1:75" ht="14.4" customHeight="1" x14ac:dyDescent="0.3">
      <c r="A2" s="6" t="s">
        <v>14</v>
      </c>
      <c r="B2" s="54" t="s">
        <v>20</v>
      </c>
      <c r="C2" s="54"/>
      <c r="D2" s="54" t="s">
        <v>23</v>
      </c>
      <c r="E2" s="54"/>
      <c r="F2" s="54" t="s">
        <v>26</v>
      </c>
      <c r="G2" s="54"/>
      <c r="H2" s="54" t="s">
        <v>387</v>
      </c>
      <c r="I2" s="54"/>
      <c r="J2" s="54" t="s">
        <v>388</v>
      </c>
      <c r="K2" s="54"/>
      <c r="L2" s="54" t="s">
        <v>332</v>
      </c>
      <c r="M2" s="54"/>
      <c r="N2" s="54" t="s">
        <v>332</v>
      </c>
      <c r="O2" s="54"/>
      <c r="P2" s="54" t="s">
        <v>373</v>
      </c>
      <c r="Q2" s="54"/>
      <c r="R2" s="54" t="s">
        <v>58</v>
      </c>
      <c r="S2" s="54"/>
      <c r="T2" s="54" t="s">
        <v>374</v>
      </c>
      <c r="U2" s="54"/>
      <c r="V2" s="54" t="s">
        <v>375</v>
      </c>
      <c r="W2" s="54"/>
      <c r="X2" s="54" t="s">
        <v>376</v>
      </c>
      <c r="Y2" s="54"/>
      <c r="Z2" s="54" t="s">
        <v>377</v>
      </c>
      <c r="AA2" s="54"/>
      <c r="AB2" s="54" t="s">
        <v>389</v>
      </c>
      <c r="AC2" s="54"/>
      <c r="AD2" s="54" t="s">
        <v>199</v>
      </c>
      <c r="AE2" s="54"/>
      <c r="AF2" s="54" t="s">
        <v>390</v>
      </c>
      <c r="AG2" s="54"/>
      <c r="AH2" s="54" t="s">
        <v>391</v>
      </c>
      <c r="AI2" s="54"/>
      <c r="AJ2" s="54" t="s">
        <v>6</v>
      </c>
      <c r="AK2" s="54"/>
      <c r="AL2" s="54" t="s">
        <v>392</v>
      </c>
      <c r="AM2" s="54"/>
      <c r="AN2" s="54" t="s">
        <v>393</v>
      </c>
      <c r="AO2" s="54"/>
      <c r="AP2" s="54" t="s">
        <v>394</v>
      </c>
      <c r="AQ2" s="54"/>
      <c r="AR2" s="54" t="s">
        <v>311</v>
      </c>
      <c r="AS2" s="54"/>
      <c r="AT2" s="54" t="s">
        <v>317</v>
      </c>
      <c r="AU2" s="54"/>
      <c r="AV2" s="54" t="s">
        <v>323</v>
      </c>
      <c r="AW2" s="54"/>
      <c r="AX2" s="54" t="s">
        <v>395</v>
      </c>
      <c r="AY2" s="54"/>
      <c r="AZ2" s="54" t="s">
        <v>396</v>
      </c>
      <c r="BA2" s="54"/>
      <c r="BB2" s="54" t="s">
        <v>397</v>
      </c>
      <c r="BC2" s="54"/>
      <c r="BD2" s="54" t="s">
        <v>398</v>
      </c>
      <c r="BE2" s="54"/>
      <c r="BF2" s="54" t="s">
        <v>390</v>
      </c>
      <c r="BG2" s="54"/>
      <c r="BH2" s="54" t="s">
        <v>399</v>
      </c>
      <c r="BI2" s="54"/>
      <c r="BJ2" s="54" t="s">
        <v>400</v>
      </c>
      <c r="BK2" s="54"/>
      <c r="BL2" s="54" t="s">
        <v>378</v>
      </c>
      <c r="BM2" s="54"/>
      <c r="BN2" s="54" t="s">
        <v>379</v>
      </c>
      <c r="BO2" s="54"/>
      <c r="BP2" s="54" t="s">
        <v>380</v>
      </c>
      <c r="BQ2" s="54"/>
      <c r="BR2" s="54" t="s">
        <v>381</v>
      </c>
      <c r="BS2" s="54"/>
      <c r="BT2" s="52" t="s">
        <v>401</v>
      </c>
      <c r="BU2" s="52"/>
      <c r="BV2" s="54" t="s">
        <v>382</v>
      </c>
      <c r="BW2" s="54"/>
    </row>
    <row r="3" spans="1:75" ht="14.4" customHeight="1" x14ac:dyDescent="0.3">
      <c r="A3" s="41"/>
      <c r="B3" s="41" t="s">
        <v>383</v>
      </c>
      <c r="C3" s="41" t="s">
        <v>384</v>
      </c>
      <c r="D3" s="41" t="s">
        <v>383</v>
      </c>
      <c r="E3" s="41" t="s">
        <v>384</v>
      </c>
      <c r="F3" s="41" t="s">
        <v>383</v>
      </c>
      <c r="G3" s="41" t="s">
        <v>384</v>
      </c>
      <c r="H3" s="41" t="s">
        <v>383</v>
      </c>
      <c r="I3" s="41" t="s">
        <v>384</v>
      </c>
      <c r="J3" s="41" t="s">
        <v>383</v>
      </c>
      <c r="K3" s="41" t="s">
        <v>384</v>
      </c>
      <c r="L3" s="41" t="s">
        <v>383</v>
      </c>
      <c r="M3" s="41" t="s">
        <v>384</v>
      </c>
      <c r="N3" s="41" t="s">
        <v>383</v>
      </c>
      <c r="O3" s="41" t="s">
        <v>384</v>
      </c>
      <c r="P3" s="41" t="s">
        <v>383</v>
      </c>
      <c r="Q3" s="41" t="s">
        <v>384</v>
      </c>
      <c r="R3" s="41" t="s">
        <v>383</v>
      </c>
      <c r="S3" s="41" t="s">
        <v>384</v>
      </c>
      <c r="T3" s="41" t="s">
        <v>383</v>
      </c>
      <c r="U3" s="41" t="s">
        <v>384</v>
      </c>
      <c r="V3" s="41" t="s">
        <v>383</v>
      </c>
      <c r="W3" s="41" t="s">
        <v>384</v>
      </c>
      <c r="X3" s="41" t="s">
        <v>383</v>
      </c>
      <c r="Y3" s="41" t="s">
        <v>384</v>
      </c>
      <c r="Z3" s="41" t="s">
        <v>383</v>
      </c>
      <c r="AA3" s="41" t="s">
        <v>384</v>
      </c>
      <c r="AB3" s="41" t="s">
        <v>383</v>
      </c>
      <c r="AC3" s="41" t="s">
        <v>384</v>
      </c>
      <c r="AD3" s="41" t="s">
        <v>383</v>
      </c>
      <c r="AE3" s="41" t="s">
        <v>384</v>
      </c>
      <c r="AF3" s="41" t="s">
        <v>383</v>
      </c>
      <c r="AG3" s="41" t="s">
        <v>384</v>
      </c>
      <c r="AH3" s="41" t="s">
        <v>383</v>
      </c>
      <c r="AI3" s="41" t="s">
        <v>384</v>
      </c>
      <c r="AJ3" s="41" t="s">
        <v>383</v>
      </c>
      <c r="AK3" s="41" t="s">
        <v>384</v>
      </c>
      <c r="AL3" s="41" t="s">
        <v>383</v>
      </c>
      <c r="AM3" s="41" t="s">
        <v>384</v>
      </c>
      <c r="AN3" s="41" t="s">
        <v>383</v>
      </c>
      <c r="AO3" s="41" t="s">
        <v>384</v>
      </c>
      <c r="AP3" s="41" t="s">
        <v>383</v>
      </c>
      <c r="AQ3" s="41" t="s">
        <v>384</v>
      </c>
      <c r="AR3" s="41" t="s">
        <v>383</v>
      </c>
      <c r="AS3" s="41" t="s">
        <v>384</v>
      </c>
      <c r="AT3" s="41" t="s">
        <v>383</v>
      </c>
      <c r="AU3" s="41" t="s">
        <v>384</v>
      </c>
      <c r="AV3" s="41" t="s">
        <v>383</v>
      </c>
      <c r="AW3" s="41" t="s">
        <v>384</v>
      </c>
      <c r="AX3" s="41" t="s">
        <v>383</v>
      </c>
      <c r="AY3" s="41" t="s">
        <v>384</v>
      </c>
      <c r="AZ3" s="41" t="s">
        <v>383</v>
      </c>
      <c r="BA3" s="41" t="s">
        <v>384</v>
      </c>
      <c r="BB3" s="41" t="s">
        <v>383</v>
      </c>
      <c r="BC3" s="41" t="s">
        <v>384</v>
      </c>
      <c r="BD3" s="41" t="s">
        <v>383</v>
      </c>
      <c r="BE3" s="41" t="s">
        <v>384</v>
      </c>
      <c r="BF3" s="41" t="s">
        <v>383</v>
      </c>
      <c r="BG3" s="41" t="s">
        <v>384</v>
      </c>
      <c r="BH3" s="41" t="s">
        <v>383</v>
      </c>
      <c r="BI3" s="41" t="s">
        <v>384</v>
      </c>
      <c r="BJ3" s="41" t="s">
        <v>383</v>
      </c>
      <c r="BK3" s="41" t="s">
        <v>384</v>
      </c>
      <c r="BL3" s="41" t="s">
        <v>383</v>
      </c>
      <c r="BM3" s="41" t="s">
        <v>384</v>
      </c>
      <c r="BN3" s="41" t="s">
        <v>383</v>
      </c>
      <c r="BO3" s="41" t="s">
        <v>384</v>
      </c>
      <c r="BP3" s="41" t="s">
        <v>383</v>
      </c>
      <c r="BQ3" s="41" t="s">
        <v>384</v>
      </c>
      <c r="BR3" s="41" t="s">
        <v>383</v>
      </c>
      <c r="BS3" s="41" t="s">
        <v>384</v>
      </c>
      <c r="BT3" s="41" t="s">
        <v>383</v>
      </c>
      <c r="BU3" s="41" t="s">
        <v>384</v>
      </c>
      <c r="BV3" s="41" t="s">
        <v>383</v>
      </c>
      <c r="BW3" s="41" t="s">
        <v>384</v>
      </c>
    </row>
    <row r="4" spans="1:75" ht="43.2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>
        <v>2</v>
      </c>
      <c r="N4" s="3" t="s">
        <v>193</v>
      </c>
      <c r="O4" s="3">
        <v>2</v>
      </c>
      <c r="P4" s="3" t="s">
        <v>194</v>
      </c>
      <c r="Q4" s="3">
        <v>2</v>
      </c>
      <c r="R4" s="2">
        <v>1</v>
      </c>
      <c r="S4" s="2"/>
      <c r="T4" s="2" t="s">
        <v>195</v>
      </c>
      <c r="U4" s="2"/>
      <c r="V4" s="3" t="s">
        <v>196</v>
      </c>
      <c r="W4" s="3">
        <v>2</v>
      </c>
      <c r="X4" s="2" t="s">
        <v>197</v>
      </c>
      <c r="Y4" s="2"/>
      <c r="Z4" s="3" t="s">
        <v>198</v>
      </c>
      <c r="AA4" s="3"/>
      <c r="AB4" s="3" t="s">
        <v>199</v>
      </c>
      <c r="AC4" s="3"/>
      <c r="AD4" s="3" t="s">
        <v>200</v>
      </c>
      <c r="AE4" s="3"/>
      <c r="AF4" s="3" t="s">
        <v>201</v>
      </c>
      <c r="AG4" s="3"/>
      <c r="AH4" s="3" t="s">
        <v>202</v>
      </c>
      <c r="AI4" s="3"/>
      <c r="AJ4" s="3" t="s">
        <v>203</v>
      </c>
      <c r="AK4" s="3"/>
      <c r="AL4" s="3" t="s">
        <v>204</v>
      </c>
      <c r="AM4" s="3"/>
      <c r="AN4" s="3" t="s">
        <v>205</v>
      </c>
      <c r="AO4" s="3"/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>
        <v>2</v>
      </c>
      <c r="AZ4" s="3" t="s">
        <v>372</v>
      </c>
      <c r="BA4" s="3">
        <v>2</v>
      </c>
      <c r="BB4" s="3" t="s">
        <v>210</v>
      </c>
      <c r="BC4" s="3"/>
      <c r="BD4" s="3" t="s">
        <v>211</v>
      </c>
      <c r="BE4" s="3"/>
      <c r="BF4" s="3" t="s">
        <v>212</v>
      </c>
      <c r="BG4" s="3"/>
      <c r="BH4" s="3" t="s">
        <v>213</v>
      </c>
      <c r="BI4" s="3"/>
      <c r="BJ4" s="3" t="s">
        <v>214</v>
      </c>
      <c r="BK4" s="3"/>
      <c r="BL4" s="3" t="s">
        <v>130</v>
      </c>
      <c r="BM4" s="3">
        <v>0</v>
      </c>
      <c r="BN4" s="3" t="s">
        <v>140</v>
      </c>
      <c r="BO4" s="3"/>
      <c r="BP4" s="3" t="s">
        <v>215</v>
      </c>
      <c r="BQ4" s="3">
        <v>2</v>
      </c>
      <c r="BR4" s="3" t="s">
        <v>140</v>
      </c>
      <c r="BS4" s="3">
        <v>5</v>
      </c>
      <c r="BT4" s="3" t="s">
        <v>216</v>
      </c>
      <c r="BU4" s="3"/>
      <c r="BV4" s="3" t="s">
        <v>217</v>
      </c>
      <c r="BW4" s="3"/>
    </row>
    <row r="5" spans="1:75" ht="43.2" x14ac:dyDescent="0.3">
      <c r="A5" s="10" t="s">
        <v>218</v>
      </c>
      <c r="B5" s="8" t="s">
        <v>219</v>
      </c>
      <c r="C5" s="2"/>
      <c r="D5" s="2" t="s">
        <v>190</v>
      </c>
      <c r="E5" s="2"/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3"/>
      <c r="P5" s="3" t="s">
        <v>223</v>
      </c>
      <c r="Q5" s="3"/>
      <c r="R5" s="2">
        <v>2</v>
      </c>
      <c r="S5" s="2"/>
      <c r="T5" s="2" t="s">
        <v>62</v>
      </c>
      <c r="U5" s="2">
        <v>2</v>
      </c>
      <c r="V5" s="3" t="s">
        <v>66</v>
      </c>
      <c r="W5" s="3"/>
      <c r="X5" s="2" t="s">
        <v>224</v>
      </c>
      <c r="Y5" s="2"/>
      <c r="Z5" s="3" t="s">
        <v>225</v>
      </c>
      <c r="AA5" s="3"/>
      <c r="AB5" s="3" t="s">
        <v>226</v>
      </c>
      <c r="AC5" s="3"/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/>
      <c r="AL5" s="3" t="s">
        <v>230</v>
      </c>
      <c r="AM5" s="3"/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>
        <v>2</v>
      </c>
      <c r="AZ5" s="3" t="s">
        <v>113</v>
      </c>
      <c r="BA5" s="3"/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/>
      <c r="BL5" s="3" t="s">
        <v>240</v>
      </c>
      <c r="BM5" s="3">
        <v>0</v>
      </c>
      <c r="BN5" s="3" t="s">
        <v>134</v>
      </c>
      <c r="BO5" s="3">
        <v>2</v>
      </c>
      <c r="BP5" s="3" t="s">
        <v>240</v>
      </c>
      <c r="BQ5" s="3">
        <v>2</v>
      </c>
      <c r="BR5" s="3" t="s">
        <v>134</v>
      </c>
      <c r="BS5" s="3"/>
      <c r="BT5" s="3" t="s">
        <v>143</v>
      </c>
      <c r="BU5" s="3"/>
      <c r="BV5" s="3" t="s">
        <v>241</v>
      </c>
      <c r="BW5" s="3"/>
    </row>
    <row r="6" spans="1:75" ht="57.6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/>
      <c r="N6" s="3" t="s">
        <v>248</v>
      </c>
      <c r="O6" s="3"/>
      <c r="P6" s="3" t="s">
        <v>249</v>
      </c>
      <c r="Q6" s="3">
        <v>2</v>
      </c>
      <c r="R6" s="2">
        <v>3</v>
      </c>
      <c r="S6" s="2"/>
      <c r="T6" s="2"/>
      <c r="U6" s="2"/>
      <c r="V6" s="2" t="s">
        <v>67</v>
      </c>
      <c r="W6" s="2"/>
      <c r="X6" s="2" t="s">
        <v>250</v>
      </c>
      <c r="Y6" s="2"/>
      <c r="Z6" s="3" t="s">
        <v>74</v>
      </c>
      <c r="AA6" s="3"/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43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>
        <v>2</v>
      </c>
      <c r="BB6" s="3" t="s">
        <v>256</v>
      </c>
      <c r="BC6" s="3"/>
      <c r="BD6" s="3" t="s">
        <v>257</v>
      </c>
      <c r="BE6" s="3"/>
      <c r="BF6" s="3" t="s">
        <v>258</v>
      </c>
      <c r="BG6" s="3"/>
      <c r="BJ6" s="3" t="s">
        <v>259</v>
      </c>
      <c r="BK6" s="3"/>
      <c r="BL6" s="3" t="s">
        <v>260</v>
      </c>
      <c r="BM6" s="3">
        <v>2</v>
      </c>
      <c r="BN6" s="3" t="s">
        <v>261</v>
      </c>
      <c r="BO6" s="3">
        <v>5</v>
      </c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>
        <v>2</v>
      </c>
    </row>
    <row r="7" spans="1:75" ht="43.2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/>
      <c r="N7" s="3" t="s">
        <v>269</v>
      </c>
      <c r="O7" s="3"/>
      <c r="P7" s="3" t="s">
        <v>56</v>
      </c>
      <c r="Q7" s="3"/>
      <c r="R7" s="2">
        <v>4</v>
      </c>
      <c r="S7" s="2"/>
      <c r="T7" s="2"/>
      <c r="U7" s="2"/>
      <c r="V7" s="2"/>
      <c r="W7" s="2"/>
      <c r="X7" s="3" t="s">
        <v>270</v>
      </c>
      <c r="Y7" s="3"/>
      <c r="Z7" s="2"/>
      <c r="AA7" s="2"/>
      <c r="AB7" s="3" t="s">
        <v>271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>
        <v>2</v>
      </c>
      <c r="BP7" s="3" t="s">
        <v>275</v>
      </c>
      <c r="BQ7" s="3"/>
      <c r="BT7" s="3" t="s">
        <v>276</v>
      </c>
      <c r="BU7" s="3"/>
      <c r="BV7" s="3" t="s">
        <v>146</v>
      </c>
      <c r="BW7" s="3"/>
    </row>
    <row r="8" spans="1:75" ht="43.2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>
        <v>2</v>
      </c>
      <c r="N8" s="3" t="s">
        <v>280</v>
      </c>
      <c r="O8" s="3">
        <v>2</v>
      </c>
      <c r="P8" s="3" t="s">
        <v>281</v>
      </c>
      <c r="Q8" s="3"/>
      <c r="R8" s="2">
        <v>5</v>
      </c>
      <c r="S8" s="2"/>
      <c r="T8" s="2"/>
      <c r="U8" s="2"/>
      <c r="V8" s="2"/>
      <c r="W8" s="2"/>
      <c r="X8" s="2" t="s">
        <v>282</v>
      </c>
      <c r="Y8" s="2"/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/>
      <c r="BD8" s="3" t="s">
        <v>119</v>
      </c>
      <c r="BE8" s="3"/>
      <c r="BF8" s="3" t="s">
        <v>285</v>
      </c>
      <c r="BG8" s="3"/>
      <c r="BJ8" s="3" t="s">
        <v>286</v>
      </c>
      <c r="BK8" s="3"/>
      <c r="BL8" s="3" t="s">
        <v>287</v>
      </c>
      <c r="BM8" s="3">
        <v>2</v>
      </c>
      <c r="BP8" s="3" t="s">
        <v>287</v>
      </c>
      <c r="BQ8" s="3"/>
      <c r="BT8" s="3" t="s">
        <v>288</v>
      </c>
      <c r="BU8" s="3"/>
      <c r="BV8" s="3" t="s">
        <v>289</v>
      </c>
      <c r="BW8" s="3"/>
    </row>
    <row r="9" spans="1:75" ht="43.2" x14ac:dyDescent="0.3">
      <c r="A9" s="10" t="s">
        <v>290</v>
      </c>
      <c r="B9" s="9" t="s">
        <v>291</v>
      </c>
      <c r="C9" s="2"/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2</v>
      </c>
      <c r="N9" s="2" t="s">
        <v>48</v>
      </c>
      <c r="O9" s="3">
        <v>2</v>
      </c>
      <c r="P9" s="3"/>
      <c r="Q9" s="3"/>
      <c r="R9" s="2">
        <v>6</v>
      </c>
      <c r="S9" s="2"/>
      <c r="T9" s="2"/>
      <c r="U9" s="2"/>
      <c r="V9" s="2"/>
      <c r="W9" s="2"/>
      <c r="X9" s="2" t="s">
        <v>294</v>
      </c>
      <c r="Y9" s="2"/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/>
      <c r="BP9" s="3" t="s">
        <v>137</v>
      </c>
      <c r="BQ9" s="3">
        <v>2</v>
      </c>
      <c r="BT9" s="3" t="s">
        <v>298</v>
      </c>
      <c r="BU9" s="3"/>
    </row>
    <row r="10" spans="1:75" ht="72" x14ac:dyDescent="0.3">
      <c r="A10" s="10" t="s">
        <v>299</v>
      </c>
      <c r="B10" s="9" t="s">
        <v>300</v>
      </c>
      <c r="C10" s="2"/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/>
      <c r="N10" s="3" t="s">
        <v>302</v>
      </c>
      <c r="O10" s="3"/>
      <c r="P10" s="3"/>
      <c r="Q10" s="3"/>
      <c r="R10" s="2">
        <v>7</v>
      </c>
      <c r="S10" s="2"/>
      <c r="T10" s="2"/>
      <c r="U10" s="2"/>
      <c r="V10" s="2"/>
      <c r="W10" s="2"/>
      <c r="X10" s="2" t="s">
        <v>303</v>
      </c>
      <c r="Y10" s="2"/>
      <c r="Z10" s="2"/>
      <c r="AA10" s="2"/>
      <c r="AB10" s="3" t="s">
        <v>304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/>
      <c r="BL10" s="3" t="s">
        <v>131</v>
      </c>
      <c r="BM10" s="3">
        <v>2</v>
      </c>
      <c r="BP10" s="3" t="s">
        <v>131</v>
      </c>
      <c r="BQ10" s="3"/>
      <c r="BT10" s="3" t="s">
        <v>307</v>
      </c>
      <c r="BU10" s="3"/>
    </row>
    <row r="11" spans="1:75" ht="57.6" x14ac:dyDescent="0.3">
      <c r="A11" s="10" t="s">
        <v>308</v>
      </c>
      <c r="B11" s="9" t="s">
        <v>309</v>
      </c>
      <c r="C11" s="2"/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/>
      <c r="N11" s="3" t="s">
        <v>310</v>
      </c>
      <c r="O11" s="3"/>
      <c r="P11" s="3"/>
      <c r="Q11" s="3"/>
      <c r="R11" s="2">
        <v>8</v>
      </c>
      <c r="S11" s="2"/>
      <c r="T11" s="2"/>
      <c r="U11" s="2"/>
      <c r="V11" s="2"/>
      <c r="W11" s="2"/>
      <c r="X11" s="2" t="s">
        <v>71</v>
      </c>
      <c r="Y11" s="2">
        <v>2</v>
      </c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/>
      <c r="BL11" s="3" t="s">
        <v>314</v>
      </c>
      <c r="BM11" s="3">
        <v>5</v>
      </c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/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/>
      <c r="N12" s="3" t="s">
        <v>52</v>
      </c>
      <c r="O12" s="3"/>
      <c r="P12" s="3"/>
      <c r="Q12" s="3"/>
      <c r="R12" s="2">
        <v>9</v>
      </c>
      <c r="S12" s="2"/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>
        <v>5</v>
      </c>
      <c r="BP12" s="3" t="s">
        <v>319</v>
      </c>
      <c r="BQ12" s="3"/>
    </row>
    <row r="13" spans="1:75" ht="43.2" x14ac:dyDescent="0.3">
      <c r="A13" s="10" t="s">
        <v>320</v>
      </c>
      <c r="B13" s="9" t="s">
        <v>321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/>
      <c r="N13" s="3" t="s">
        <v>322</v>
      </c>
      <c r="O13" s="3"/>
      <c r="P13" s="3"/>
      <c r="Q13" s="3"/>
      <c r="R13" s="2">
        <v>10</v>
      </c>
      <c r="S13" s="2"/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3"/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>
        <v>0</v>
      </c>
      <c r="BP14" s="3" t="s">
        <v>329</v>
      </c>
      <c r="BQ14" s="3"/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3"/>
    </row>
  </sheetData>
  <mergeCells count="72"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0A52-63DB-4FEE-B7EF-93D6738020D8}">
  <dimension ref="A1:BW15"/>
  <sheetViews>
    <sheetView zoomScale="80" zoomScaleNormal="80" workbookViewId="0">
      <pane xSplit="1" ySplit="3" topLeftCell="BN11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19" t="s">
        <v>386</v>
      </c>
      <c r="B1" s="56" t="s">
        <v>355</v>
      </c>
      <c r="C1" s="56"/>
      <c r="D1" s="56" t="s">
        <v>356</v>
      </c>
      <c r="E1" s="56"/>
      <c r="F1" s="56" t="s">
        <v>357</v>
      </c>
      <c r="G1" s="56"/>
      <c r="H1" s="56" t="s">
        <v>358</v>
      </c>
      <c r="I1" s="56"/>
      <c r="J1" s="56" t="s">
        <v>359</v>
      </c>
      <c r="K1" s="56"/>
      <c r="L1" s="56" t="s">
        <v>45</v>
      </c>
      <c r="M1" s="56"/>
      <c r="N1" s="56" t="s">
        <v>49</v>
      </c>
      <c r="O1" s="56"/>
      <c r="P1" s="56" t="s">
        <v>53</v>
      </c>
      <c r="Q1" s="56"/>
      <c r="R1" s="56" t="s">
        <v>57</v>
      </c>
      <c r="S1" s="56"/>
      <c r="T1" s="56" t="s">
        <v>59</v>
      </c>
      <c r="U1" s="56"/>
      <c r="V1" s="56" t="s">
        <v>63</v>
      </c>
      <c r="W1" s="56"/>
      <c r="X1" s="56" t="s">
        <v>68</v>
      </c>
      <c r="Y1" s="56"/>
      <c r="Z1" s="56" t="s">
        <v>72</v>
      </c>
      <c r="AA1" s="56"/>
      <c r="AB1" s="56" t="s">
        <v>75</v>
      </c>
      <c r="AC1" s="56"/>
      <c r="AD1" s="56" t="s">
        <v>78</v>
      </c>
      <c r="AE1" s="56"/>
      <c r="AF1" s="56" t="s">
        <v>81</v>
      </c>
      <c r="AG1" s="56"/>
      <c r="AH1" s="56" t="s">
        <v>84</v>
      </c>
      <c r="AI1" s="56"/>
      <c r="AJ1" s="56" t="s">
        <v>87</v>
      </c>
      <c r="AK1" s="56"/>
      <c r="AL1" s="56" t="s">
        <v>90</v>
      </c>
      <c r="AM1" s="56"/>
      <c r="AN1" s="56" t="s">
        <v>93</v>
      </c>
      <c r="AO1" s="56"/>
      <c r="AP1" s="56" t="s">
        <v>96</v>
      </c>
      <c r="AQ1" s="56"/>
      <c r="AR1" s="56" t="s">
        <v>99</v>
      </c>
      <c r="AS1" s="56"/>
      <c r="AT1" s="56" t="s">
        <v>102</v>
      </c>
      <c r="AU1" s="56"/>
      <c r="AV1" s="56" t="s">
        <v>105</v>
      </c>
      <c r="AW1" s="56"/>
      <c r="AX1" s="56" t="s">
        <v>108</v>
      </c>
      <c r="AY1" s="56"/>
      <c r="AZ1" s="56" t="s">
        <v>111</v>
      </c>
      <c r="BA1" s="56"/>
      <c r="BB1" s="56" t="s">
        <v>114</v>
      </c>
      <c r="BC1" s="56"/>
      <c r="BD1" s="56" t="s">
        <v>117</v>
      </c>
      <c r="BE1" s="56"/>
      <c r="BF1" s="56" t="s">
        <v>120</v>
      </c>
      <c r="BG1" s="56"/>
      <c r="BH1" s="56" t="s">
        <v>123</v>
      </c>
      <c r="BI1" s="56"/>
      <c r="BJ1" s="56" t="s">
        <v>125</v>
      </c>
      <c r="BK1" s="56"/>
      <c r="BL1" s="56" t="s">
        <v>128</v>
      </c>
      <c r="BM1" s="56"/>
      <c r="BN1" s="56" t="s">
        <v>132</v>
      </c>
      <c r="BO1" s="56"/>
      <c r="BP1" s="56" t="s">
        <v>135</v>
      </c>
      <c r="BQ1" s="56"/>
      <c r="BR1" s="56" t="s">
        <v>138</v>
      </c>
      <c r="BS1" s="56"/>
      <c r="BT1" s="50" t="s">
        <v>141</v>
      </c>
      <c r="BU1" s="50"/>
      <c r="BV1" s="56" t="s">
        <v>144</v>
      </c>
      <c r="BW1" s="56"/>
    </row>
    <row r="2" spans="1:75" ht="14.4" customHeight="1" x14ac:dyDescent="0.3">
      <c r="A2" s="6" t="s">
        <v>14</v>
      </c>
      <c r="B2" s="54" t="s">
        <v>20</v>
      </c>
      <c r="C2" s="54"/>
      <c r="D2" s="54" t="s">
        <v>23</v>
      </c>
      <c r="E2" s="54"/>
      <c r="F2" s="54" t="s">
        <v>26</v>
      </c>
      <c r="G2" s="54"/>
      <c r="H2" s="54" t="s">
        <v>387</v>
      </c>
      <c r="I2" s="54"/>
      <c r="J2" s="54" t="s">
        <v>388</v>
      </c>
      <c r="K2" s="54"/>
      <c r="L2" s="54" t="s">
        <v>332</v>
      </c>
      <c r="M2" s="54"/>
      <c r="N2" s="54" t="s">
        <v>332</v>
      </c>
      <c r="O2" s="54"/>
      <c r="P2" s="54" t="s">
        <v>373</v>
      </c>
      <c r="Q2" s="54"/>
      <c r="R2" s="54" t="s">
        <v>58</v>
      </c>
      <c r="S2" s="54"/>
      <c r="T2" s="54" t="s">
        <v>374</v>
      </c>
      <c r="U2" s="54"/>
      <c r="V2" s="54" t="s">
        <v>375</v>
      </c>
      <c r="W2" s="54"/>
      <c r="X2" s="54" t="s">
        <v>376</v>
      </c>
      <c r="Y2" s="54"/>
      <c r="Z2" s="54" t="s">
        <v>377</v>
      </c>
      <c r="AA2" s="54"/>
      <c r="AB2" s="54" t="s">
        <v>389</v>
      </c>
      <c r="AC2" s="54"/>
      <c r="AD2" s="54" t="s">
        <v>199</v>
      </c>
      <c r="AE2" s="54"/>
      <c r="AF2" s="54" t="s">
        <v>390</v>
      </c>
      <c r="AG2" s="54"/>
      <c r="AH2" s="54" t="s">
        <v>391</v>
      </c>
      <c r="AI2" s="54"/>
      <c r="AJ2" s="54" t="s">
        <v>6</v>
      </c>
      <c r="AK2" s="54"/>
      <c r="AL2" s="54" t="s">
        <v>392</v>
      </c>
      <c r="AM2" s="54"/>
      <c r="AN2" s="54" t="s">
        <v>393</v>
      </c>
      <c r="AO2" s="54"/>
      <c r="AP2" s="54" t="s">
        <v>394</v>
      </c>
      <c r="AQ2" s="54"/>
      <c r="AR2" s="54" t="s">
        <v>311</v>
      </c>
      <c r="AS2" s="54"/>
      <c r="AT2" s="54" t="s">
        <v>317</v>
      </c>
      <c r="AU2" s="54"/>
      <c r="AV2" s="54" t="s">
        <v>323</v>
      </c>
      <c r="AW2" s="54"/>
      <c r="AX2" s="54" t="s">
        <v>395</v>
      </c>
      <c r="AY2" s="54"/>
      <c r="AZ2" s="54" t="s">
        <v>396</v>
      </c>
      <c r="BA2" s="54"/>
      <c r="BB2" s="54" t="s">
        <v>397</v>
      </c>
      <c r="BC2" s="54"/>
      <c r="BD2" s="54" t="s">
        <v>398</v>
      </c>
      <c r="BE2" s="54"/>
      <c r="BF2" s="54" t="s">
        <v>390</v>
      </c>
      <c r="BG2" s="54"/>
      <c r="BH2" s="54" t="s">
        <v>399</v>
      </c>
      <c r="BI2" s="54"/>
      <c r="BJ2" s="54" t="s">
        <v>400</v>
      </c>
      <c r="BK2" s="54"/>
      <c r="BL2" s="54" t="s">
        <v>378</v>
      </c>
      <c r="BM2" s="54"/>
      <c r="BN2" s="54" t="s">
        <v>379</v>
      </c>
      <c r="BO2" s="54"/>
      <c r="BP2" s="54" t="s">
        <v>380</v>
      </c>
      <c r="BQ2" s="54"/>
      <c r="BR2" s="54" t="s">
        <v>381</v>
      </c>
      <c r="BS2" s="54"/>
      <c r="BT2" s="52" t="s">
        <v>401</v>
      </c>
      <c r="BU2" s="52"/>
      <c r="BV2" s="54" t="s">
        <v>382</v>
      </c>
      <c r="BW2" s="54"/>
    </row>
    <row r="3" spans="1:75" ht="14.4" customHeight="1" x14ac:dyDescent="0.3">
      <c r="A3" s="41"/>
      <c r="B3" s="41" t="s">
        <v>383</v>
      </c>
      <c r="C3" s="41" t="s">
        <v>384</v>
      </c>
      <c r="D3" s="41" t="s">
        <v>383</v>
      </c>
      <c r="E3" s="41" t="s">
        <v>384</v>
      </c>
      <c r="F3" s="41" t="s">
        <v>383</v>
      </c>
      <c r="G3" s="41" t="s">
        <v>384</v>
      </c>
      <c r="H3" s="41" t="s">
        <v>383</v>
      </c>
      <c r="I3" s="41" t="s">
        <v>384</v>
      </c>
      <c r="J3" s="41" t="s">
        <v>383</v>
      </c>
      <c r="K3" s="41" t="s">
        <v>384</v>
      </c>
      <c r="L3" s="41" t="s">
        <v>383</v>
      </c>
      <c r="M3" s="41" t="s">
        <v>384</v>
      </c>
      <c r="N3" s="41" t="s">
        <v>383</v>
      </c>
      <c r="O3" s="41" t="s">
        <v>384</v>
      </c>
      <c r="P3" s="41" t="s">
        <v>383</v>
      </c>
      <c r="Q3" s="41" t="s">
        <v>384</v>
      </c>
      <c r="R3" s="41" t="s">
        <v>383</v>
      </c>
      <c r="S3" s="41" t="s">
        <v>384</v>
      </c>
      <c r="T3" s="41" t="s">
        <v>383</v>
      </c>
      <c r="U3" s="41" t="s">
        <v>384</v>
      </c>
      <c r="V3" s="41" t="s">
        <v>383</v>
      </c>
      <c r="W3" s="41" t="s">
        <v>384</v>
      </c>
      <c r="X3" s="41" t="s">
        <v>383</v>
      </c>
      <c r="Y3" s="41" t="s">
        <v>384</v>
      </c>
      <c r="Z3" s="41" t="s">
        <v>383</v>
      </c>
      <c r="AA3" s="41" t="s">
        <v>384</v>
      </c>
      <c r="AB3" s="41" t="s">
        <v>383</v>
      </c>
      <c r="AC3" s="41" t="s">
        <v>384</v>
      </c>
      <c r="AD3" s="41" t="s">
        <v>383</v>
      </c>
      <c r="AE3" s="41" t="s">
        <v>384</v>
      </c>
      <c r="AF3" s="41" t="s">
        <v>383</v>
      </c>
      <c r="AG3" s="41" t="s">
        <v>384</v>
      </c>
      <c r="AH3" s="41" t="s">
        <v>383</v>
      </c>
      <c r="AI3" s="41" t="s">
        <v>384</v>
      </c>
      <c r="AJ3" s="41" t="s">
        <v>383</v>
      </c>
      <c r="AK3" s="41" t="s">
        <v>384</v>
      </c>
      <c r="AL3" s="41" t="s">
        <v>383</v>
      </c>
      <c r="AM3" s="41" t="s">
        <v>384</v>
      </c>
      <c r="AN3" s="41" t="s">
        <v>383</v>
      </c>
      <c r="AO3" s="41" t="s">
        <v>384</v>
      </c>
      <c r="AP3" s="41" t="s">
        <v>383</v>
      </c>
      <c r="AQ3" s="41" t="s">
        <v>384</v>
      </c>
      <c r="AR3" s="41" t="s">
        <v>383</v>
      </c>
      <c r="AS3" s="41" t="s">
        <v>384</v>
      </c>
      <c r="AT3" s="41" t="s">
        <v>383</v>
      </c>
      <c r="AU3" s="41" t="s">
        <v>384</v>
      </c>
      <c r="AV3" s="41" t="s">
        <v>383</v>
      </c>
      <c r="AW3" s="41" t="s">
        <v>384</v>
      </c>
      <c r="AX3" s="41" t="s">
        <v>383</v>
      </c>
      <c r="AY3" s="41" t="s">
        <v>384</v>
      </c>
      <c r="AZ3" s="41" t="s">
        <v>383</v>
      </c>
      <c r="BA3" s="41" t="s">
        <v>384</v>
      </c>
      <c r="BB3" s="41" t="s">
        <v>383</v>
      </c>
      <c r="BC3" s="41" t="s">
        <v>384</v>
      </c>
      <c r="BD3" s="41" t="s">
        <v>383</v>
      </c>
      <c r="BE3" s="41" t="s">
        <v>384</v>
      </c>
      <c r="BF3" s="41" t="s">
        <v>383</v>
      </c>
      <c r="BG3" s="41" t="s">
        <v>384</v>
      </c>
      <c r="BH3" s="41" t="s">
        <v>383</v>
      </c>
      <c r="BI3" s="41" t="s">
        <v>384</v>
      </c>
      <c r="BJ3" s="41" t="s">
        <v>383</v>
      </c>
      <c r="BK3" s="41" t="s">
        <v>384</v>
      </c>
      <c r="BL3" s="41" t="s">
        <v>383</v>
      </c>
      <c r="BM3" s="41" t="s">
        <v>384</v>
      </c>
      <c r="BN3" s="41" t="s">
        <v>383</v>
      </c>
      <c r="BO3" s="41" t="s">
        <v>384</v>
      </c>
      <c r="BP3" s="41" t="s">
        <v>383</v>
      </c>
      <c r="BQ3" s="41" t="s">
        <v>384</v>
      </c>
      <c r="BR3" s="41" t="s">
        <v>383</v>
      </c>
      <c r="BS3" s="41" t="s">
        <v>384</v>
      </c>
      <c r="BT3" s="41" t="s">
        <v>383</v>
      </c>
      <c r="BU3" s="41" t="s">
        <v>384</v>
      </c>
      <c r="BV3" s="41" t="s">
        <v>383</v>
      </c>
      <c r="BW3" s="41" t="s">
        <v>384</v>
      </c>
    </row>
    <row r="4" spans="1:75" ht="43.2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/>
      <c r="N4" s="3" t="s">
        <v>193</v>
      </c>
      <c r="O4" s="3"/>
      <c r="P4" s="3" t="s">
        <v>194</v>
      </c>
      <c r="Q4" s="3"/>
      <c r="R4" s="2">
        <v>1</v>
      </c>
      <c r="S4" s="2"/>
      <c r="T4" s="2" t="s">
        <v>195</v>
      </c>
      <c r="U4" s="2"/>
      <c r="V4" s="3" t="s">
        <v>196</v>
      </c>
      <c r="W4" s="3">
        <v>5</v>
      </c>
      <c r="X4" s="2" t="s">
        <v>197</v>
      </c>
      <c r="Y4" s="2"/>
      <c r="Z4" s="3" t="s">
        <v>198</v>
      </c>
      <c r="AA4" s="3">
        <v>2</v>
      </c>
      <c r="AB4" s="3" t="s">
        <v>199</v>
      </c>
      <c r="AC4" s="3"/>
      <c r="AD4" s="3" t="s">
        <v>200</v>
      </c>
      <c r="AE4" s="3"/>
      <c r="AF4" s="3" t="s">
        <v>201</v>
      </c>
      <c r="AG4" s="3"/>
      <c r="AH4" s="3" t="s">
        <v>202</v>
      </c>
      <c r="AI4" s="3"/>
      <c r="AJ4" s="3" t="s">
        <v>203</v>
      </c>
      <c r="AK4" s="3"/>
      <c r="AL4" s="3" t="s">
        <v>204</v>
      </c>
      <c r="AM4" s="3"/>
      <c r="AN4" s="3" t="s">
        <v>205</v>
      </c>
      <c r="AO4" s="3"/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/>
      <c r="AZ4" s="3" t="s">
        <v>202</v>
      </c>
      <c r="BA4" s="3">
        <v>2</v>
      </c>
      <c r="BB4" s="3" t="s">
        <v>210</v>
      </c>
      <c r="BC4" s="3"/>
      <c r="BD4" s="3" t="s">
        <v>211</v>
      </c>
      <c r="BE4" s="3"/>
      <c r="BF4" s="3" t="s">
        <v>212</v>
      </c>
      <c r="BG4" s="3"/>
      <c r="BH4" s="3" t="s">
        <v>213</v>
      </c>
      <c r="BI4" s="3"/>
      <c r="BJ4" s="3" t="s">
        <v>214</v>
      </c>
      <c r="BK4" s="3"/>
      <c r="BL4" s="3" t="s">
        <v>130</v>
      </c>
      <c r="BM4" s="3">
        <v>5</v>
      </c>
      <c r="BN4" s="3" t="s">
        <v>140</v>
      </c>
      <c r="BO4" s="3">
        <v>2</v>
      </c>
      <c r="BP4" s="3" t="s">
        <v>215</v>
      </c>
      <c r="BQ4" s="3"/>
      <c r="BR4" s="3" t="s">
        <v>140</v>
      </c>
      <c r="BS4" s="3">
        <v>5</v>
      </c>
      <c r="BT4" s="3" t="s">
        <v>216</v>
      </c>
      <c r="BU4" s="3"/>
      <c r="BV4" s="3" t="s">
        <v>217</v>
      </c>
      <c r="BW4" s="3">
        <v>5</v>
      </c>
    </row>
    <row r="5" spans="1:75" ht="43.2" x14ac:dyDescent="0.3">
      <c r="A5" s="10" t="s">
        <v>218</v>
      </c>
      <c r="B5" s="8" t="s">
        <v>219</v>
      </c>
      <c r="C5" s="2"/>
      <c r="D5" s="2" t="s">
        <v>190</v>
      </c>
      <c r="E5" s="2"/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3"/>
      <c r="P5" s="3" t="s">
        <v>223</v>
      </c>
      <c r="Q5" s="3"/>
      <c r="R5" s="2">
        <v>2</v>
      </c>
      <c r="S5" s="2"/>
      <c r="T5" s="2" t="s">
        <v>62</v>
      </c>
      <c r="U5" s="2">
        <v>5</v>
      </c>
      <c r="V5" s="3" t="s">
        <v>66</v>
      </c>
      <c r="W5" s="3">
        <v>5</v>
      </c>
      <c r="X5" s="2" t="s">
        <v>224</v>
      </c>
      <c r="Y5" s="2">
        <v>5</v>
      </c>
      <c r="Z5" s="3" t="s">
        <v>225</v>
      </c>
      <c r="AA5" s="3">
        <v>5</v>
      </c>
      <c r="AB5" s="3" t="s">
        <v>226</v>
      </c>
      <c r="AC5" s="3"/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/>
      <c r="AL5" s="3" t="s">
        <v>230</v>
      </c>
      <c r="AM5" s="3"/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/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/>
      <c r="BL5" s="3" t="s">
        <v>240</v>
      </c>
      <c r="BM5" s="3">
        <v>2</v>
      </c>
      <c r="BN5" s="3" t="s">
        <v>134</v>
      </c>
      <c r="BO5" s="3">
        <v>2</v>
      </c>
      <c r="BP5" s="3" t="s">
        <v>240</v>
      </c>
      <c r="BQ5" s="3">
        <v>2</v>
      </c>
      <c r="BR5" s="3" t="s">
        <v>134</v>
      </c>
      <c r="BS5" s="3">
        <v>2</v>
      </c>
      <c r="BT5" s="3" t="s">
        <v>143</v>
      </c>
      <c r="BU5" s="3"/>
      <c r="BV5" s="3" t="s">
        <v>241</v>
      </c>
      <c r="BW5" s="3"/>
    </row>
    <row r="6" spans="1:75" ht="57.6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/>
      <c r="N6" s="3" t="s">
        <v>248</v>
      </c>
      <c r="O6" s="3"/>
      <c r="P6" s="3" t="s">
        <v>249</v>
      </c>
      <c r="Q6" s="3">
        <v>2</v>
      </c>
      <c r="R6" s="2">
        <v>3</v>
      </c>
      <c r="S6" s="2"/>
      <c r="T6" s="2"/>
      <c r="U6" s="2"/>
      <c r="V6" s="2" t="s">
        <v>67</v>
      </c>
      <c r="W6" s="2"/>
      <c r="X6" s="2" t="s">
        <v>250</v>
      </c>
      <c r="Y6" s="2">
        <v>5</v>
      </c>
      <c r="Z6" s="3" t="s">
        <v>74</v>
      </c>
      <c r="AA6" s="3">
        <v>5</v>
      </c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43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/>
      <c r="BB6" s="3" t="s">
        <v>256</v>
      </c>
      <c r="BC6" s="3"/>
      <c r="BD6" s="3" t="s">
        <v>257</v>
      </c>
      <c r="BE6" s="3"/>
      <c r="BF6" s="3" t="s">
        <v>258</v>
      </c>
      <c r="BG6" s="3"/>
      <c r="BJ6" s="3" t="s">
        <v>259</v>
      </c>
      <c r="BK6" s="3"/>
      <c r="BL6" s="3" t="s">
        <v>260</v>
      </c>
      <c r="BM6" s="3">
        <v>2</v>
      </c>
      <c r="BN6" s="3" t="s">
        <v>261</v>
      </c>
      <c r="BO6" s="3"/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>
        <v>5</v>
      </c>
    </row>
    <row r="7" spans="1:75" ht="43.2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/>
      <c r="N7" s="3" t="s">
        <v>269</v>
      </c>
      <c r="O7" s="3"/>
      <c r="P7" s="3" t="s">
        <v>56</v>
      </c>
      <c r="Q7" s="3">
        <v>5</v>
      </c>
      <c r="R7" s="2">
        <v>4</v>
      </c>
      <c r="S7" s="2"/>
      <c r="T7" s="2"/>
      <c r="U7" s="2"/>
      <c r="V7" s="2"/>
      <c r="W7" s="2"/>
      <c r="X7" s="3" t="s">
        <v>270</v>
      </c>
      <c r="Y7" s="3">
        <v>2</v>
      </c>
      <c r="Z7" s="2"/>
      <c r="AA7" s="2"/>
      <c r="AB7" s="3" t="s">
        <v>271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>
        <v>2</v>
      </c>
      <c r="BP7" s="3" t="s">
        <v>275</v>
      </c>
      <c r="BQ7" s="3"/>
      <c r="BT7" s="3" t="s">
        <v>276</v>
      </c>
      <c r="BU7" s="3"/>
      <c r="BV7" s="3" t="s">
        <v>146</v>
      </c>
      <c r="BW7" s="3">
        <v>2</v>
      </c>
    </row>
    <row r="8" spans="1:75" ht="43.2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/>
      <c r="N8" s="3" t="s">
        <v>280</v>
      </c>
      <c r="O8" s="3"/>
      <c r="P8" s="3" t="s">
        <v>281</v>
      </c>
      <c r="Q8" s="3">
        <v>5</v>
      </c>
      <c r="R8" s="2">
        <v>5</v>
      </c>
      <c r="S8" s="2"/>
      <c r="T8" s="2"/>
      <c r="U8" s="2"/>
      <c r="V8" s="2"/>
      <c r="W8" s="2"/>
      <c r="X8" s="2" t="s">
        <v>282</v>
      </c>
      <c r="Y8" s="2"/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/>
      <c r="BD8" s="3" t="s">
        <v>119</v>
      </c>
      <c r="BE8" s="3"/>
      <c r="BF8" s="3" t="s">
        <v>285</v>
      </c>
      <c r="BG8" s="3"/>
      <c r="BJ8" s="3" t="s">
        <v>286</v>
      </c>
      <c r="BK8" s="3"/>
      <c r="BL8" s="3" t="s">
        <v>287</v>
      </c>
      <c r="BM8" s="3">
        <v>2</v>
      </c>
      <c r="BP8" s="3" t="s">
        <v>287</v>
      </c>
      <c r="BQ8" s="3">
        <v>5</v>
      </c>
      <c r="BT8" s="3" t="s">
        <v>288</v>
      </c>
      <c r="BU8" s="3"/>
      <c r="BV8" s="3" t="s">
        <v>289</v>
      </c>
      <c r="BW8" s="3">
        <v>2</v>
      </c>
    </row>
    <row r="9" spans="1:75" ht="43.2" x14ac:dyDescent="0.3">
      <c r="A9" s="10" t="s">
        <v>290</v>
      </c>
      <c r="B9" s="9" t="s">
        <v>291</v>
      </c>
      <c r="C9" s="2"/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5</v>
      </c>
      <c r="N9" s="3" t="s">
        <v>48</v>
      </c>
      <c r="O9" s="3">
        <v>5</v>
      </c>
      <c r="P9" s="3"/>
      <c r="Q9" s="3"/>
      <c r="R9" s="2">
        <v>6</v>
      </c>
      <c r="S9" s="2"/>
      <c r="T9" s="2"/>
      <c r="U9" s="2"/>
      <c r="V9" s="2"/>
      <c r="W9" s="2"/>
      <c r="X9" s="2" t="s">
        <v>294</v>
      </c>
      <c r="Y9" s="2"/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/>
      <c r="BP9" s="3" t="s">
        <v>137</v>
      </c>
      <c r="BQ9" s="3">
        <v>5</v>
      </c>
      <c r="BT9" s="3" t="s">
        <v>298</v>
      </c>
      <c r="BU9" s="3"/>
    </row>
    <row r="10" spans="1:75" ht="72" x14ac:dyDescent="0.3">
      <c r="A10" s="10" t="s">
        <v>299</v>
      </c>
      <c r="B10" s="9" t="s">
        <v>300</v>
      </c>
      <c r="C10" s="2"/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>
        <v>2</v>
      </c>
      <c r="N10" s="3" t="s">
        <v>302</v>
      </c>
      <c r="O10" s="3">
        <v>2</v>
      </c>
      <c r="P10" s="3"/>
      <c r="Q10" s="3"/>
      <c r="R10" s="2">
        <v>7</v>
      </c>
      <c r="S10" s="2"/>
      <c r="T10" s="2"/>
      <c r="U10" s="2"/>
      <c r="V10" s="2"/>
      <c r="W10" s="2"/>
      <c r="X10" s="2" t="s">
        <v>303</v>
      </c>
      <c r="Y10" s="2"/>
      <c r="Z10" s="2"/>
      <c r="AA10" s="2"/>
      <c r="AB10" s="3" t="s">
        <v>304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/>
      <c r="BL10" s="3" t="s">
        <v>131</v>
      </c>
      <c r="BM10" s="3">
        <v>5</v>
      </c>
      <c r="BP10" s="3" t="s">
        <v>131</v>
      </c>
      <c r="BQ10" s="3"/>
      <c r="BT10" s="3" t="s">
        <v>307</v>
      </c>
      <c r="BU10" s="3"/>
    </row>
    <row r="11" spans="1:75" ht="57.6" x14ac:dyDescent="0.3">
      <c r="A11" s="10" t="s">
        <v>308</v>
      </c>
      <c r="B11" s="9" t="s">
        <v>309</v>
      </c>
      <c r="C11" s="2"/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>
        <v>5</v>
      </c>
      <c r="N11" s="3" t="s">
        <v>310</v>
      </c>
      <c r="O11" s="3">
        <v>5</v>
      </c>
      <c r="P11" s="3"/>
      <c r="Q11" s="3"/>
      <c r="R11" s="2">
        <v>8</v>
      </c>
      <c r="S11" s="2"/>
      <c r="T11" s="2"/>
      <c r="U11" s="2"/>
      <c r="V11" s="2"/>
      <c r="W11" s="2"/>
      <c r="X11" s="2" t="s">
        <v>71</v>
      </c>
      <c r="Y11" s="2"/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/>
      <c r="BL11" s="3" t="s">
        <v>314</v>
      </c>
      <c r="BM11" s="3">
        <v>2</v>
      </c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/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>
        <v>5</v>
      </c>
      <c r="N12" s="3" t="s">
        <v>52</v>
      </c>
      <c r="O12" s="3">
        <v>5</v>
      </c>
      <c r="P12" s="3"/>
      <c r="Q12" s="3"/>
      <c r="R12" s="2">
        <v>9</v>
      </c>
      <c r="S12" s="2"/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>
        <v>2</v>
      </c>
      <c r="BP12" s="3" t="s">
        <v>319</v>
      </c>
      <c r="BQ12" s="3"/>
    </row>
    <row r="13" spans="1:75" ht="43.2" x14ac:dyDescent="0.3">
      <c r="A13" s="10" t="s">
        <v>320</v>
      </c>
      <c r="B13" s="9" t="s">
        <v>321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>
        <v>2</v>
      </c>
      <c r="N13" s="3" t="s">
        <v>322</v>
      </c>
      <c r="O13" s="3">
        <v>2</v>
      </c>
      <c r="P13" s="3"/>
      <c r="Q13" s="3"/>
      <c r="R13" s="2">
        <v>10</v>
      </c>
      <c r="S13" s="2"/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3"/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/>
      <c r="BP14" s="3" t="s">
        <v>329</v>
      </c>
      <c r="BQ14" s="3"/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3"/>
    </row>
  </sheetData>
  <mergeCells count="72"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6D28-F631-4DD2-A1E4-F8B760BD4BAC}">
  <dimension ref="A1:BW15"/>
  <sheetViews>
    <sheetView zoomScale="80" zoomScaleNormal="80" workbookViewId="0">
      <pane xSplit="1" ySplit="3" topLeftCell="B4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19" t="s">
        <v>386</v>
      </c>
      <c r="B1" s="56" t="s">
        <v>355</v>
      </c>
      <c r="C1" s="56"/>
      <c r="D1" s="56" t="s">
        <v>356</v>
      </c>
      <c r="E1" s="56"/>
      <c r="F1" s="56" t="s">
        <v>357</v>
      </c>
      <c r="G1" s="56"/>
      <c r="H1" s="56" t="s">
        <v>358</v>
      </c>
      <c r="I1" s="56"/>
      <c r="J1" s="56" t="s">
        <v>359</v>
      </c>
      <c r="K1" s="56"/>
      <c r="L1" s="56" t="s">
        <v>45</v>
      </c>
      <c r="M1" s="56"/>
      <c r="N1" s="56" t="s">
        <v>49</v>
      </c>
      <c r="O1" s="56"/>
      <c r="P1" s="56" t="s">
        <v>53</v>
      </c>
      <c r="Q1" s="56"/>
      <c r="R1" s="56" t="s">
        <v>57</v>
      </c>
      <c r="S1" s="56"/>
      <c r="T1" s="56" t="s">
        <v>59</v>
      </c>
      <c r="U1" s="56"/>
      <c r="V1" s="56" t="s">
        <v>63</v>
      </c>
      <c r="W1" s="56"/>
      <c r="X1" s="56" t="s">
        <v>68</v>
      </c>
      <c r="Y1" s="56"/>
      <c r="Z1" s="56" t="s">
        <v>72</v>
      </c>
      <c r="AA1" s="56"/>
      <c r="AB1" s="56" t="s">
        <v>75</v>
      </c>
      <c r="AC1" s="56"/>
      <c r="AD1" s="56" t="s">
        <v>78</v>
      </c>
      <c r="AE1" s="56"/>
      <c r="AF1" s="56" t="s">
        <v>81</v>
      </c>
      <c r="AG1" s="56"/>
      <c r="AH1" s="56" t="s">
        <v>84</v>
      </c>
      <c r="AI1" s="56"/>
      <c r="AJ1" s="56" t="s">
        <v>87</v>
      </c>
      <c r="AK1" s="56"/>
      <c r="AL1" s="56" t="s">
        <v>90</v>
      </c>
      <c r="AM1" s="56"/>
      <c r="AN1" s="56" t="s">
        <v>93</v>
      </c>
      <c r="AO1" s="56"/>
      <c r="AP1" s="56" t="s">
        <v>96</v>
      </c>
      <c r="AQ1" s="56"/>
      <c r="AR1" s="56" t="s">
        <v>99</v>
      </c>
      <c r="AS1" s="56"/>
      <c r="AT1" s="56" t="s">
        <v>102</v>
      </c>
      <c r="AU1" s="56"/>
      <c r="AV1" s="56" t="s">
        <v>105</v>
      </c>
      <c r="AW1" s="56"/>
      <c r="AX1" s="56" t="s">
        <v>108</v>
      </c>
      <c r="AY1" s="56"/>
      <c r="AZ1" s="56" t="s">
        <v>111</v>
      </c>
      <c r="BA1" s="56"/>
      <c r="BB1" s="56" t="s">
        <v>114</v>
      </c>
      <c r="BC1" s="56"/>
      <c r="BD1" s="56" t="s">
        <v>117</v>
      </c>
      <c r="BE1" s="56"/>
      <c r="BF1" s="56" t="s">
        <v>120</v>
      </c>
      <c r="BG1" s="56"/>
      <c r="BH1" s="56" t="s">
        <v>123</v>
      </c>
      <c r="BI1" s="56"/>
      <c r="BJ1" s="56" t="s">
        <v>125</v>
      </c>
      <c r="BK1" s="56"/>
      <c r="BL1" s="56" t="s">
        <v>128</v>
      </c>
      <c r="BM1" s="56"/>
      <c r="BN1" s="56" t="s">
        <v>132</v>
      </c>
      <c r="BO1" s="56"/>
      <c r="BP1" s="56" t="s">
        <v>135</v>
      </c>
      <c r="BQ1" s="56"/>
      <c r="BR1" s="56" t="s">
        <v>138</v>
      </c>
      <c r="BS1" s="56"/>
      <c r="BT1" s="50" t="s">
        <v>141</v>
      </c>
      <c r="BU1" s="50"/>
      <c r="BV1" s="56" t="s">
        <v>144</v>
      </c>
      <c r="BW1" s="56"/>
    </row>
    <row r="2" spans="1:75" ht="14.4" customHeight="1" x14ac:dyDescent="0.3">
      <c r="A2" s="6" t="s">
        <v>14</v>
      </c>
      <c r="B2" s="54" t="s">
        <v>20</v>
      </c>
      <c r="C2" s="54"/>
      <c r="D2" s="54" t="s">
        <v>23</v>
      </c>
      <c r="E2" s="54"/>
      <c r="F2" s="54" t="s">
        <v>26</v>
      </c>
      <c r="G2" s="54"/>
      <c r="H2" s="54" t="s">
        <v>387</v>
      </c>
      <c r="I2" s="54"/>
      <c r="J2" s="54" t="s">
        <v>388</v>
      </c>
      <c r="K2" s="54"/>
      <c r="L2" s="54" t="s">
        <v>332</v>
      </c>
      <c r="M2" s="54"/>
      <c r="N2" s="54" t="s">
        <v>332</v>
      </c>
      <c r="O2" s="54"/>
      <c r="P2" s="54" t="s">
        <v>373</v>
      </c>
      <c r="Q2" s="54"/>
      <c r="R2" s="54" t="s">
        <v>58</v>
      </c>
      <c r="S2" s="54"/>
      <c r="T2" s="54" t="s">
        <v>374</v>
      </c>
      <c r="U2" s="54"/>
      <c r="V2" s="54" t="s">
        <v>375</v>
      </c>
      <c r="W2" s="54"/>
      <c r="X2" s="54" t="s">
        <v>376</v>
      </c>
      <c r="Y2" s="54"/>
      <c r="Z2" s="54" t="s">
        <v>377</v>
      </c>
      <c r="AA2" s="54"/>
      <c r="AB2" s="54" t="s">
        <v>389</v>
      </c>
      <c r="AC2" s="54"/>
      <c r="AD2" s="54" t="s">
        <v>199</v>
      </c>
      <c r="AE2" s="54"/>
      <c r="AF2" s="54" t="s">
        <v>390</v>
      </c>
      <c r="AG2" s="54"/>
      <c r="AH2" s="54" t="s">
        <v>391</v>
      </c>
      <c r="AI2" s="54"/>
      <c r="AJ2" s="54" t="s">
        <v>6</v>
      </c>
      <c r="AK2" s="54"/>
      <c r="AL2" s="54" t="s">
        <v>392</v>
      </c>
      <c r="AM2" s="54"/>
      <c r="AN2" s="54" t="s">
        <v>393</v>
      </c>
      <c r="AO2" s="54"/>
      <c r="AP2" s="54" t="s">
        <v>394</v>
      </c>
      <c r="AQ2" s="54"/>
      <c r="AR2" s="54" t="s">
        <v>311</v>
      </c>
      <c r="AS2" s="54"/>
      <c r="AT2" s="54" t="s">
        <v>317</v>
      </c>
      <c r="AU2" s="54"/>
      <c r="AV2" s="54" t="s">
        <v>323</v>
      </c>
      <c r="AW2" s="54"/>
      <c r="AX2" s="54" t="s">
        <v>395</v>
      </c>
      <c r="AY2" s="54"/>
      <c r="AZ2" s="54" t="s">
        <v>396</v>
      </c>
      <c r="BA2" s="54"/>
      <c r="BB2" s="54" t="s">
        <v>397</v>
      </c>
      <c r="BC2" s="54"/>
      <c r="BD2" s="54" t="s">
        <v>398</v>
      </c>
      <c r="BE2" s="54"/>
      <c r="BF2" s="54" t="s">
        <v>390</v>
      </c>
      <c r="BG2" s="54"/>
      <c r="BH2" s="54" t="s">
        <v>399</v>
      </c>
      <c r="BI2" s="54"/>
      <c r="BJ2" s="54" t="s">
        <v>400</v>
      </c>
      <c r="BK2" s="54"/>
      <c r="BL2" s="54" t="s">
        <v>378</v>
      </c>
      <c r="BM2" s="54"/>
      <c r="BN2" s="54" t="s">
        <v>379</v>
      </c>
      <c r="BO2" s="54"/>
      <c r="BP2" s="54" t="s">
        <v>380</v>
      </c>
      <c r="BQ2" s="54"/>
      <c r="BR2" s="54" t="s">
        <v>381</v>
      </c>
      <c r="BS2" s="54"/>
      <c r="BT2" s="52" t="s">
        <v>401</v>
      </c>
      <c r="BU2" s="52"/>
      <c r="BV2" s="54" t="s">
        <v>382</v>
      </c>
      <c r="BW2" s="54"/>
    </row>
    <row r="3" spans="1:75" ht="14.4" customHeight="1" x14ac:dyDescent="0.3">
      <c r="A3" s="41"/>
      <c r="B3" s="41" t="s">
        <v>383</v>
      </c>
      <c r="C3" s="41" t="s">
        <v>384</v>
      </c>
      <c r="D3" s="41" t="s">
        <v>383</v>
      </c>
      <c r="E3" s="41" t="s">
        <v>384</v>
      </c>
      <c r="F3" s="41" t="s">
        <v>383</v>
      </c>
      <c r="G3" s="41" t="s">
        <v>384</v>
      </c>
      <c r="H3" s="41" t="s">
        <v>383</v>
      </c>
      <c r="I3" s="41" t="s">
        <v>384</v>
      </c>
      <c r="J3" s="41" t="s">
        <v>383</v>
      </c>
      <c r="K3" s="41" t="s">
        <v>384</v>
      </c>
      <c r="L3" s="41" t="s">
        <v>383</v>
      </c>
      <c r="M3" s="41" t="s">
        <v>384</v>
      </c>
      <c r="N3" s="41" t="s">
        <v>383</v>
      </c>
      <c r="O3" s="41" t="s">
        <v>384</v>
      </c>
      <c r="P3" s="41" t="s">
        <v>383</v>
      </c>
      <c r="Q3" s="41" t="s">
        <v>384</v>
      </c>
      <c r="R3" s="41" t="s">
        <v>383</v>
      </c>
      <c r="S3" s="41" t="s">
        <v>384</v>
      </c>
      <c r="T3" s="41" t="s">
        <v>383</v>
      </c>
      <c r="U3" s="41" t="s">
        <v>384</v>
      </c>
      <c r="V3" s="41" t="s">
        <v>383</v>
      </c>
      <c r="W3" s="41" t="s">
        <v>384</v>
      </c>
      <c r="X3" s="41" t="s">
        <v>383</v>
      </c>
      <c r="Y3" s="41" t="s">
        <v>384</v>
      </c>
      <c r="Z3" s="41" t="s">
        <v>383</v>
      </c>
      <c r="AA3" s="41" t="s">
        <v>384</v>
      </c>
      <c r="AB3" s="41" t="s">
        <v>383</v>
      </c>
      <c r="AC3" s="41" t="s">
        <v>384</v>
      </c>
      <c r="AD3" s="41" t="s">
        <v>383</v>
      </c>
      <c r="AE3" s="41" t="s">
        <v>384</v>
      </c>
      <c r="AF3" s="41" t="s">
        <v>383</v>
      </c>
      <c r="AG3" s="41" t="s">
        <v>384</v>
      </c>
      <c r="AH3" s="41" t="s">
        <v>383</v>
      </c>
      <c r="AI3" s="41" t="s">
        <v>384</v>
      </c>
      <c r="AJ3" s="41" t="s">
        <v>383</v>
      </c>
      <c r="AK3" s="41" t="s">
        <v>384</v>
      </c>
      <c r="AL3" s="41" t="s">
        <v>383</v>
      </c>
      <c r="AM3" s="41" t="s">
        <v>384</v>
      </c>
      <c r="AN3" s="41" t="s">
        <v>383</v>
      </c>
      <c r="AO3" s="41" t="s">
        <v>384</v>
      </c>
      <c r="AP3" s="41" t="s">
        <v>383</v>
      </c>
      <c r="AQ3" s="41" t="s">
        <v>384</v>
      </c>
      <c r="AR3" s="41" t="s">
        <v>383</v>
      </c>
      <c r="AS3" s="41" t="s">
        <v>384</v>
      </c>
      <c r="AT3" s="41" t="s">
        <v>383</v>
      </c>
      <c r="AU3" s="41" t="s">
        <v>384</v>
      </c>
      <c r="AV3" s="41" t="s">
        <v>383</v>
      </c>
      <c r="AW3" s="41" t="s">
        <v>384</v>
      </c>
      <c r="AX3" s="41" t="s">
        <v>383</v>
      </c>
      <c r="AY3" s="41" t="s">
        <v>384</v>
      </c>
      <c r="AZ3" s="41" t="s">
        <v>383</v>
      </c>
      <c r="BA3" s="41" t="s">
        <v>384</v>
      </c>
      <c r="BB3" s="41" t="s">
        <v>383</v>
      </c>
      <c r="BC3" s="41" t="s">
        <v>384</v>
      </c>
      <c r="BD3" s="41" t="s">
        <v>383</v>
      </c>
      <c r="BE3" s="41" t="s">
        <v>384</v>
      </c>
      <c r="BF3" s="41" t="s">
        <v>383</v>
      </c>
      <c r="BG3" s="41" t="s">
        <v>384</v>
      </c>
      <c r="BH3" s="41" t="s">
        <v>383</v>
      </c>
      <c r="BI3" s="41" t="s">
        <v>384</v>
      </c>
      <c r="BJ3" s="41" t="s">
        <v>383</v>
      </c>
      <c r="BK3" s="41" t="s">
        <v>384</v>
      </c>
      <c r="BL3" s="41" t="s">
        <v>383</v>
      </c>
      <c r="BM3" s="41" t="s">
        <v>384</v>
      </c>
      <c r="BN3" s="41" t="s">
        <v>383</v>
      </c>
      <c r="BO3" s="41" t="s">
        <v>384</v>
      </c>
      <c r="BP3" s="41" t="s">
        <v>383</v>
      </c>
      <c r="BQ3" s="41" t="s">
        <v>384</v>
      </c>
      <c r="BR3" s="41" t="s">
        <v>383</v>
      </c>
      <c r="BS3" s="41" t="s">
        <v>384</v>
      </c>
      <c r="BT3" s="41" t="s">
        <v>383</v>
      </c>
      <c r="BU3" s="41" t="s">
        <v>384</v>
      </c>
      <c r="BV3" s="41" t="s">
        <v>383</v>
      </c>
      <c r="BW3" s="41" t="s">
        <v>384</v>
      </c>
    </row>
    <row r="4" spans="1:75" ht="43.2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>
        <v>5</v>
      </c>
      <c r="N4" s="2" t="s">
        <v>193</v>
      </c>
      <c r="O4" s="3">
        <v>5</v>
      </c>
      <c r="P4" s="3" t="s">
        <v>194</v>
      </c>
      <c r="Q4" s="3"/>
      <c r="R4" s="2">
        <v>1</v>
      </c>
      <c r="S4" s="2"/>
      <c r="T4" s="2" t="s">
        <v>195</v>
      </c>
      <c r="U4" s="2">
        <v>2</v>
      </c>
      <c r="V4" s="3" t="s">
        <v>196</v>
      </c>
      <c r="W4" s="3">
        <v>2</v>
      </c>
      <c r="X4" s="2" t="s">
        <v>197</v>
      </c>
      <c r="Y4" s="2"/>
      <c r="Z4" s="3" t="s">
        <v>198</v>
      </c>
      <c r="AA4" s="3"/>
      <c r="AB4" s="3" t="s">
        <v>199</v>
      </c>
      <c r="AC4" s="3"/>
      <c r="AD4" s="3" t="s">
        <v>200</v>
      </c>
      <c r="AE4" s="3"/>
      <c r="AF4" s="3" t="s">
        <v>201</v>
      </c>
      <c r="AG4" s="3"/>
      <c r="AH4" s="3" t="s">
        <v>202</v>
      </c>
      <c r="AI4" s="3"/>
      <c r="AJ4" s="3" t="s">
        <v>203</v>
      </c>
      <c r="AK4" s="3"/>
      <c r="AL4" s="3" t="s">
        <v>204</v>
      </c>
      <c r="AM4" s="3"/>
      <c r="AN4" s="3" t="s">
        <v>205</v>
      </c>
      <c r="AO4" s="3"/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/>
      <c r="AZ4" s="3" t="s">
        <v>202</v>
      </c>
      <c r="BA4" s="3"/>
      <c r="BB4" s="3" t="s">
        <v>210</v>
      </c>
      <c r="BC4" s="3"/>
      <c r="BD4" s="3" t="s">
        <v>211</v>
      </c>
      <c r="BE4" s="3">
        <v>2</v>
      </c>
      <c r="BF4" s="3" t="s">
        <v>212</v>
      </c>
      <c r="BG4" s="3"/>
      <c r="BH4" s="3" t="s">
        <v>213</v>
      </c>
      <c r="BI4" s="3"/>
      <c r="BJ4" s="3" t="s">
        <v>214</v>
      </c>
      <c r="BK4" s="3"/>
      <c r="BL4" s="3" t="s">
        <v>130</v>
      </c>
      <c r="BM4" s="3"/>
      <c r="BN4" s="3" t="s">
        <v>140</v>
      </c>
      <c r="BO4" s="3"/>
      <c r="BP4" s="3" t="s">
        <v>215</v>
      </c>
      <c r="BQ4" s="3">
        <v>2</v>
      </c>
      <c r="BR4" s="3" t="s">
        <v>140</v>
      </c>
      <c r="BS4" s="3"/>
      <c r="BT4" s="3" t="s">
        <v>216</v>
      </c>
      <c r="BU4" s="3"/>
      <c r="BV4" s="3" t="s">
        <v>217</v>
      </c>
      <c r="BW4" s="3"/>
    </row>
    <row r="5" spans="1:75" ht="43.2" x14ac:dyDescent="0.3">
      <c r="A5" s="10" t="s">
        <v>218</v>
      </c>
      <c r="B5" s="8" t="s">
        <v>219</v>
      </c>
      <c r="C5" s="2"/>
      <c r="D5" s="2" t="s">
        <v>190</v>
      </c>
      <c r="E5" s="2"/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3"/>
      <c r="P5" s="3" t="s">
        <v>223</v>
      </c>
      <c r="Q5" s="3"/>
      <c r="R5" s="2">
        <v>2</v>
      </c>
      <c r="S5" s="2"/>
      <c r="T5" s="2" t="s">
        <v>62</v>
      </c>
      <c r="U5" s="2">
        <v>5</v>
      </c>
      <c r="V5" s="3" t="s">
        <v>66</v>
      </c>
      <c r="W5" s="3">
        <v>2</v>
      </c>
      <c r="X5" s="2" t="s">
        <v>224</v>
      </c>
      <c r="Y5" s="2"/>
      <c r="Z5" s="3" t="s">
        <v>225</v>
      </c>
      <c r="AA5" s="3"/>
      <c r="AB5" s="3" t="s">
        <v>226</v>
      </c>
      <c r="AC5" s="3"/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/>
      <c r="AL5" s="3" t="s">
        <v>230</v>
      </c>
      <c r="AM5" s="3"/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>
        <v>2</v>
      </c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/>
      <c r="BL5" s="3" t="s">
        <v>240</v>
      </c>
      <c r="BM5" s="3"/>
      <c r="BN5" s="3" t="s">
        <v>134</v>
      </c>
      <c r="BO5" s="3">
        <v>2</v>
      </c>
      <c r="BP5" s="3" t="s">
        <v>240</v>
      </c>
      <c r="BQ5" s="3">
        <v>2</v>
      </c>
      <c r="BR5" s="3" t="s">
        <v>134</v>
      </c>
      <c r="BS5" s="3">
        <v>2</v>
      </c>
      <c r="BT5" s="3" t="s">
        <v>143</v>
      </c>
      <c r="BU5" s="3"/>
      <c r="BV5" s="3" t="s">
        <v>241</v>
      </c>
      <c r="BW5" s="3">
        <v>2</v>
      </c>
    </row>
    <row r="6" spans="1:75" ht="57.6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/>
      <c r="N6" s="3" t="s">
        <v>248</v>
      </c>
      <c r="O6" s="3"/>
      <c r="P6" s="3" t="s">
        <v>249</v>
      </c>
      <c r="Q6" s="3">
        <v>5</v>
      </c>
      <c r="R6" s="2">
        <v>3</v>
      </c>
      <c r="S6" s="2"/>
      <c r="T6" s="2"/>
      <c r="U6" s="2"/>
      <c r="V6" s="2" t="s">
        <v>67</v>
      </c>
      <c r="W6" s="2"/>
      <c r="X6" s="2" t="s">
        <v>250</v>
      </c>
      <c r="Y6" s="2"/>
      <c r="Z6" s="3" t="s">
        <v>74</v>
      </c>
      <c r="AA6" s="3">
        <v>2</v>
      </c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43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>
        <v>5</v>
      </c>
      <c r="BB6" s="3" t="s">
        <v>256</v>
      </c>
      <c r="BC6" s="3"/>
      <c r="BD6" s="3" t="s">
        <v>257</v>
      </c>
      <c r="BE6" s="3"/>
      <c r="BF6" s="3" t="s">
        <v>258</v>
      </c>
      <c r="BG6" s="3"/>
      <c r="BJ6" s="3" t="s">
        <v>259</v>
      </c>
      <c r="BK6" s="3"/>
      <c r="BL6" s="3" t="s">
        <v>260</v>
      </c>
      <c r="BM6" s="3"/>
      <c r="BN6" s="3" t="s">
        <v>261</v>
      </c>
      <c r="BO6" s="3">
        <v>5</v>
      </c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/>
    </row>
    <row r="7" spans="1:75" ht="43.2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/>
      <c r="N7" s="3" t="s">
        <v>269</v>
      </c>
      <c r="O7" s="3"/>
      <c r="P7" s="3" t="s">
        <v>56</v>
      </c>
      <c r="Q7" s="3"/>
      <c r="R7" s="2">
        <v>4</v>
      </c>
      <c r="S7" s="2"/>
      <c r="T7" s="2"/>
      <c r="U7" s="2"/>
      <c r="V7" s="2"/>
      <c r="W7" s="2"/>
      <c r="X7" s="3" t="s">
        <v>270</v>
      </c>
      <c r="Y7" s="3"/>
      <c r="Z7" s="2"/>
      <c r="AA7" s="2"/>
      <c r="AB7" s="3" t="s">
        <v>271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>
        <v>2</v>
      </c>
      <c r="BP7" s="3" t="s">
        <v>275</v>
      </c>
      <c r="BQ7" s="3"/>
      <c r="BT7" s="3" t="s">
        <v>276</v>
      </c>
      <c r="BU7" s="3"/>
      <c r="BV7" s="3" t="s">
        <v>146</v>
      </c>
      <c r="BW7" s="3">
        <v>2</v>
      </c>
    </row>
    <row r="8" spans="1:75" ht="43.2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>
        <v>2</v>
      </c>
      <c r="N8" s="3" t="s">
        <v>280</v>
      </c>
      <c r="O8" s="3">
        <v>2</v>
      </c>
      <c r="P8" s="3" t="s">
        <v>281</v>
      </c>
      <c r="Q8" s="3"/>
      <c r="R8" s="2">
        <v>5</v>
      </c>
      <c r="S8" s="2"/>
      <c r="T8" s="2"/>
      <c r="U8" s="2"/>
      <c r="V8" s="2"/>
      <c r="W8" s="2"/>
      <c r="X8" s="2" t="s">
        <v>282</v>
      </c>
      <c r="Y8" s="2"/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>
        <v>5</v>
      </c>
      <c r="BD8" s="3" t="s">
        <v>119</v>
      </c>
      <c r="BE8" s="3"/>
      <c r="BF8" s="3" t="s">
        <v>285</v>
      </c>
      <c r="BG8" s="3"/>
      <c r="BJ8" s="3" t="s">
        <v>286</v>
      </c>
      <c r="BK8" s="3"/>
      <c r="BL8" s="3" t="s">
        <v>287</v>
      </c>
      <c r="BM8" s="3">
        <v>2</v>
      </c>
      <c r="BP8" s="3" t="s">
        <v>287</v>
      </c>
      <c r="BQ8" s="3"/>
      <c r="BT8" s="3" t="s">
        <v>288</v>
      </c>
      <c r="BU8" s="3"/>
      <c r="BV8" s="3" t="s">
        <v>289</v>
      </c>
      <c r="BW8" s="3"/>
    </row>
    <row r="9" spans="1:75" ht="43.2" x14ac:dyDescent="0.3">
      <c r="A9" s="10" t="s">
        <v>290</v>
      </c>
      <c r="B9" s="9" t="s">
        <v>291</v>
      </c>
      <c r="C9" s="2">
        <v>2</v>
      </c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5</v>
      </c>
      <c r="N9" s="3" t="s">
        <v>48</v>
      </c>
      <c r="O9" s="3">
        <v>5</v>
      </c>
      <c r="P9" s="3"/>
      <c r="Q9" s="3"/>
      <c r="R9" s="2">
        <v>6</v>
      </c>
      <c r="S9" s="2"/>
      <c r="T9" s="2"/>
      <c r="U9" s="2"/>
      <c r="V9" s="2"/>
      <c r="W9" s="2"/>
      <c r="X9" s="2" t="s">
        <v>294</v>
      </c>
      <c r="Y9" s="2">
        <v>2</v>
      </c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/>
      <c r="BP9" s="3" t="s">
        <v>137</v>
      </c>
      <c r="BQ9" s="3"/>
      <c r="BT9" s="3" t="s">
        <v>298</v>
      </c>
      <c r="BU9" s="3"/>
    </row>
    <row r="10" spans="1:75" ht="72" x14ac:dyDescent="0.3">
      <c r="A10" s="10" t="s">
        <v>299</v>
      </c>
      <c r="B10" s="9" t="s">
        <v>300</v>
      </c>
      <c r="C10" s="2">
        <v>2</v>
      </c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/>
      <c r="N10" s="3" t="s">
        <v>302</v>
      </c>
      <c r="O10" s="3"/>
      <c r="P10" s="3"/>
      <c r="Q10" s="3"/>
      <c r="R10" s="2">
        <v>7</v>
      </c>
      <c r="S10" s="2"/>
      <c r="T10" s="2"/>
      <c r="U10" s="2"/>
      <c r="V10" s="2"/>
      <c r="W10" s="2"/>
      <c r="X10" s="2" t="s">
        <v>303</v>
      </c>
      <c r="Y10" s="2"/>
      <c r="Z10" s="2"/>
      <c r="AA10" s="2"/>
      <c r="AB10" s="3" t="s">
        <v>304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/>
      <c r="BL10" s="3" t="s">
        <v>131</v>
      </c>
      <c r="BM10" s="3">
        <v>2</v>
      </c>
      <c r="BP10" s="3" t="s">
        <v>131</v>
      </c>
      <c r="BQ10" s="3"/>
      <c r="BT10" s="3" t="s">
        <v>307</v>
      </c>
      <c r="BU10" s="3"/>
    </row>
    <row r="11" spans="1:75" ht="57.6" x14ac:dyDescent="0.3">
      <c r="A11" s="10" t="s">
        <v>308</v>
      </c>
      <c r="B11" s="9" t="s">
        <v>309</v>
      </c>
      <c r="C11" s="2">
        <v>5</v>
      </c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/>
      <c r="N11" s="3" t="s">
        <v>310</v>
      </c>
      <c r="O11" s="3"/>
      <c r="P11" s="3"/>
      <c r="Q11" s="3"/>
      <c r="R11" s="2">
        <v>8</v>
      </c>
      <c r="S11" s="2"/>
      <c r="T11" s="2"/>
      <c r="U11" s="2"/>
      <c r="V11" s="2"/>
      <c r="W11" s="2"/>
      <c r="X11" s="2" t="s">
        <v>71</v>
      </c>
      <c r="Y11" s="2"/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>
        <v>2</v>
      </c>
      <c r="BL11" s="3" t="s">
        <v>314</v>
      </c>
      <c r="BM11" s="3">
        <v>2</v>
      </c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>
        <v>5</v>
      </c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/>
      <c r="N12" s="3" t="s">
        <v>52</v>
      </c>
      <c r="O12" s="3"/>
      <c r="P12" s="3"/>
      <c r="Q12" s="3"/>
      <c r="R12" s="2">
        <v>9</v>
      </c>
      <c r="S12" s="2"/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>
        <v>2</v>
      </c>
      <c r="BP12" s="3" t="s">
        <v>319</v>
      </c>
      <c r="BQ12" s="3"/>
    </row>
    <row r="13" spans="1:75" ht="43.2" x14ac:dyDescent="0.3">
      <c r="A13" s="10" t="s">
        <v>320</v>
      </c>
      <c r="B13" s="9" t="s">
        <v>321</v>
      </c>
      <c r="C13" s="2">
        <v>5</v>
      </c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/>
      <c r="N13" s="3" t="s">
        <v>322</v>
      </c>
      <c r="O13" s="3"/>
      <c r="P13" s="3"/>
      <c r="Q13" s="3"/>
      <c r="R13" s="2">
        <v>10</v>
      </c>
      <c r="S13" s="2"/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3"/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/>
      <c r="BP14" s="3" t="s">
        <v>329</v>
      </c>
      <c r="BQ14" s="3">
        <v>2</v>
      </c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3"/>
    </row>
  </sheetData>
  <mergeCells count="72"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EDDC-3B6C-4153-8429-A425DD57A44A}">
  <dimension ref="A1:BW15"/>
  <sheetViews>
    <sheetView zoomScale="80" zoomScaleNormal="80" workbookViewId="0">
      <pane xSplit="1" ySplit="3" topLeftCell="BP13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19" t="s">
        <v>386</v>
      </c>
      <c r="B1" s="56" t="s">
        <v>355</v>
      </c>
      <c r="C1" s="56"/>
      <c r="D1" s="56" t="s">
        <v>356</v>
      </c>
      <c r="E1" s="56"/>
      <c r="F1" s="56" t="s">
        <v>357</v>
      </c>
      <c r="G1" s="56"/>
      <c r="H1" s="56" t="s">
        <v>358</v>
      </c>
      <c r="I1" s="56"/>
      <c r="J1" s="56" t="s">
        <v>359</v>
      </c>
      <c r="K1" s="56"/>
      <c r="L1" s="56" t="s">
        <v>45</v>
      </c>
      <c r="M1" s="56"/>
      <c r="N1" s="56" t="s">
        <v>49</v>
      </c>
      <c r="O1" s="56"/>
      <c r="P1" s="56" t="s">
        <v>53</v>
      </c>
      <c r="Q1" s="56"/>
      <c r="R1" s="56" t="s">
        <v>57</v>
      </c>
      <c r="S1" s="56"/>
      <c r="T1" s="56" t="s">
        <v>59</v>
      </c>
      <c r="U1" s="56"/>
      <c r="V1" s="56" t="s">
        <v>63</v>
      </c>
      <c r="W1" s="56"/>
      <c r="X1" s="56" t="s">
        <v>68</v>
      </c>
      <c r="Y1" s="56"/>
      <c r="Z1" s="56" t="s">
        <v>72</v>
      </c>
      <c r="AA1" s="56"/>
      <c r="AB1" s="56" t="s">
        <v>75</v>
      </c>
      <c r="AC1" s="56"/>
      <c r="AD1" s="56" t="s">
        <v>78</v>
      </c>
      <c r="AE1" s="56"/>
      <c r="AF1" s="56" t="s">
        <v>81</v>
      </c>
      <c r="AG1" s="56"/>
      <c r="AH1" s="56" t="s">
        <v>84</v>
      </c>
      <c r="AI1" s="56"/>
      <c r="AJ1" s="56" t="s">
        <v>87</v>
      </c>
      <c r="AK1" s="56"/>
      <c r="AL1" s="56" t="s">
        <v>90</v>
      </c>
      <c r="AM1" s="56"/>
      <c r="AN1" s="56" t="s">
        <v>93</v>
      </c>
      <c r="AO1" s="56"/>
      <c r="AP1" s="56" t="s">
        <v>96</v>
      </c>
      <c r="AQ1" s="56"/>
      <c r="AR1" s="56" t="s">
        <v>99</v>
      </c>
      <c r="AS1" s="56"/>
      <c r="AT1" s="56" t="s">
        <v>102</v>
      </c>
      <c r="AU1" s="56"/>
      <c r="AV1" s="56" t="s">
        <v>105</v>
      </c>
      <c r="AW1" s="56"/>
      <c r="AX1" s="56" t="s">
        <v>108</v>
      </c>
      <c r="AY1" s="56"/>
      <c r="AZ1" s="56" t="s">
        <v>111</v>
      </c>
      <c r="BA1" s="56"/>
      <c r="BB1" s="56" t="s">
        <v>114</v>
      </c>
      <c r="BC1" s="56"/>
      <c r="BD1" s="56" t="s">
        <v>117</v>
      </c>
      <c r="BE1" s="56"/>
      <c r="BF1" s="56" t="s">
        <v>120</v>
      </c>
      <c r="BG1" s="56"/>
      <c r="BH1" s="56" t="s">
        <v>123</v>
      </c>
      <c r="BI1" s="56"/>
      <c r="BJ1" s="56" t="s">
        <v>125</v>
      </c>
      <c r="BK1" s="56"/>
      <c r="BL1" s="56" t="s">
        <v>128</v>
      </c>
      <c r="BM1" s="56"/>
      <c r="BN1" s="56" t="s">
        <v>132</v>
      </c>
      <c r="BO1" s="56"/>
      <c r="BP1" s="56" t="s">
        <v>135</v>
      </c>
      <c r="BQ1" s="56"/>
      <c r="BR1" s="56" t="s">
        <v>138</v>
      </c>
      <c r="BS1" s="56"/>
      <c r="BT1" s="50" t="s">
        <v>141</v>
      </c>
      <c r="BU1" s="50"/>
      <c r="BV1" s="56" t="s">
        <v>144</v>
      </c>
      <c r="BW1" s="56"/>
    </row>
    <row r="2" spans="1:75" ht="14.4" customHeight="1" x14ac:dyDescent="0.3">
      <c r="A2" s="6" t="s">
        <v>14</v>
      </c>
      <c r="B2" s="54" t="s">
        <v>20</v>
      </c>
      <c r="C2" s="54"/>
      <c r="D2" s="54" t="s">
        <v>23</v>
      </c>
      <c r="E2" s="54"/>
      <c r="F2" s="54" t="s">
        <v>26</v>
      </c>
      <c r="G2" s="54"/>
      <c r="H2" s="54" t="s">
        <v>387</v>
      </c>
      <c r="I2" s="54"/>
      <c r="J2" s="54" t="s">
        <v>388</v>
      </c>
      <c r="K2" s="54"/>
      <c r="L2" s="54" t="s">
        <v>332</v>
      </c>
      <c r="M2" s="54"/>
      <c r="N2" s="54" t="s">
        <v>332</v>
      </c>
      <c r="O2" s="54"/>
      <c r="P2" s="54" t="s">
        <v>373</v>
      </c>
      <c r="Q2" s="54"/>
      <c r="R2" s="54" t="s">
        <v>58</v>
      </c>
      <c r="S2" s="54"/>
      <c r="T2" s="54" t="s">
        <v>374</v>
      </c>
      <c r="U2" s="54"/>
      <c r="V2" s="54" t="s">
        <v>375</v>
      </c>
      <c r="W2" s="54"/>
      <c r="X2" s="54" t="s">
        <v>376</v>
      </c>
      <c r="Y2" s="54"/>
      <c r="Z2" s="54" t="s">
        <v>377</v>
      </c>
      <c r="AA2" s="54"/>
      <c r="AB2" s="54" t="s">
        <v>389</v>
      </c>
      <c r="AC2" s="54"/>
      <c r="AD2" s="54" t="s">
        <v>199</v>
      </c>
      <c r="AE2" s="54"/>
      <c r="AF2" s="54" t="s">
        <v>390</v>
      </c>
      <c r="AG2" s="54"/>
      <c r="AH2" s="54" t="s">
        <v>391</v>
      </c>
      <c r="AI2" s="54"/>
      <c r="AJ2" s="54" t="s">
        <v>6</v>
      </c>
      <c r="AK2" s="54"/>
      <c r="AL2" s="54" t="s">
        <v>392</v>
      </c>
      <c r="AM2" s="54"/>
      <c r="AN2" s="54" t="s">
        <v>393</v>
      </c>
      <c r="AO2" s="54"/>
      <c r="AP2" s="54" t="s">
        <v>394</v>
      </c>
      <c r="AQ2" s="54"/>
      <c r="AR2" s="54" t="s">
        <v>311</v>
      </c>
      <c r="AS2" s="54"/>
      <c r="AT2" s="54" t="s">
        <v>317</v>
      </c>
      <c r="AU2" s="54"/>
      <c r="AV2" s="54" t="s">
        <v>323</v>
      </c>
      <c r="AW2" s="54"/>
      <c r="AX2" s="54" t="s">
        <v>395</v>
      </c>
      <c r="AY2" s="54"/>
      <c r="AZ2" s="54" t="s">
        <v>396</v>
      </c>
      <c r="BA2" s="54"/>
      <c r="BB2" s="54" t="s">
        <v>397</v>
      </c>
      <c r="BC2" s="54"/>
      <c r="BD2" s="54" t="s">
        <v>398</v>
      </c>
      <c r="BE2" s="54"/>
      <c r="BF2" s="54" t="s">
        <v>390</v>
      </c>
      <c r="BG2" s="54"/>
      <c r="BH2" s="54" t="s">
        <v>399</v>
      </c>
      <c r="BI2" s="54"/>
      <c r="BJ2" s="54" t="s">
        <v>400</v>
      </c>
      <c r="BK2" s="54"/>
      <c r="BL2" s="54" t="s">
        <v>378</v>
      </c>
      <c r="BM2" s="54"/>
      <c r="BN2" s="54" t="s">
        <v>379</v>
      </c>
      <c r="BO2" s="54"/>
      <c r="BP2" s="54" t="s">
        <v>380</v>
      </c>
      <c r="BQ2" s="54"/>
      <c r="BR2" s="54" t="s">
        <v>381</v>
      </c>
      <c r="BS2" s="54"/>
      <c r="BT2" s="52" t="s">
        <v>401</v>
      </c>
      <c r="BU2" s="52"/>
      <c r="BV2" s="54" t="s">
        <v>382</v>
      </c>
      <c r="BW2" s="54"/>
    </row>
    <row r="3" spans="1:75" ht="14.4" customHeight="1" x14ac:dyDescent="0.3">
      <c r="A3" s="41"/>
      <c r="B3" s="41" t="s">
        <v>383</v>
      </c>
      <c r="C3" s="41" t="s">
        <v>384</v>
      </c>
      <c r="D3" s="41" t="s">
        <v>383</v>
      </c>
      <c r="E3" s="41" t="s">
        <v>384</v>
      </c>
      <c r="F3" s="41" t="s">
        <v>383</v>
      </c>
      <c r="G3" s="41" t="s">
        <v>384</v>
      </c>
      <c r="H3" s="41" t="s">
        <v>383</v>
      </c>
      <c r="I3" s="41" t="s">
        <v>384</v>
      </c>
      <c r="J3" s="41" t="s">
        <v>383</v>
      </c>
      <c r="K3" s="41" t="s">
        <v>384</v>
      </c>
      <c r="L3" s="41" t="s">
        <v>383</v>
      </c>
      <c r="M3" s="41" t="s">
        <v>384</v>
      </c>
      <c r="N3" s="41" t="s">
        <v>383</v>
      </c>
      <c r="O3" s="41" t="s">
        <v>384</v>
      </c>
      <c r="P3" s="41" t="s">
        <v>383</v>
      </c>
      <c r="Q3" s="41" t="s">
        <v>384</v>
      </c>
      <c r="R3" s="41" t="s">
        <v>383</v>
      </c>
      <c r="S3" s="41" t="s">
        <v>384</v>
      </c>
      <c r="T3" s="41" t="s">
        <v>383</v>
      </c>
      <c r="U3" s="41" t="s">
        <v>384</v>
      </c>
      <c r="V3" s="41" t="s">
        <v>383</v>
      </c>
      <c r="W3" s="41" t="s">
        <v>384</v>
      </c>
      <c r="X3" s="41" t="s">
        <v>383</v>
      </c>
      <c r="Y3" s="41" t="s">
        <v>384</v>
      </c>
      <c r="Z3" s="41" t="s">
        <v>383</v>
      </c>
      <c r="AA3" s="41" t="s">
        <v>384</v>
      </c>
      <c r="AB3" s="41" t="s">
        <v>383</v>
      </c>
      <c r="AC3" s="41" t="s">
        <v>384</v>
      </c>
      <c r="AD3" s="41" t="s">
        <v>383</v>
      </c>
      <c r="AE3" s="41" t="s">
        <v>384</v>
      </c>
      <c r="AF3" s="41" t="s">
        <v>383</v>
      </c>
      <c r="AG3" s="41" t="s">
        <v>384</v>
      </c>
      <c r="AH3" s="41" t="s">
        <v>383</v>
      </c>
      <c r="AI3" s="41" t="s">
        <v>384</v>
      </c>
      <c r="AJ3" s="41" t="s">
        <v>383</v>
      </c>
      <c r="AK3" s="41" t="s">
        <v>384</v>
      </c>
      <c r="AL3" s="41" t="s">
        <v>383</v>
      </c>
      <c r="AM3" s="41" t="s">
        <v>384</v>
      </c>
      <c r="AN3" s="41" t="s">
        <v>383</v>
      </c>
      <c r="AO3" s="41" t="s">
        <v>384</v>
      </c>
      <c r="AP3" s="41" t="s">
        <v>383</v>
      </c>
      <c r="AQ3" s="41" t="s">
        <v>384</v>
      </c>
      <c r="AR3" s="41" t="s">
        <v>383</v>
      </c>
      <c r="AS3" s="41" t="s">
        <v>384</v>
      </c>
      <c r="AT3" s="41" t="s">
        <v>383</v>
      </c>
      <c r="AU3" s="41" t="s">
        <v>384</v>
      </c>
      <c r="AV3" s="41" t="s">
        <v>383</v>
      </c>
      <c r="AW3" s="41" t="s">
        <v>384</v>
      </c>
      <c r="AX3" s="41" t="s">
        <v>383</v>
      </c>
      <c r="AY3" s="41" t="s">
        <v>384</v>
      </c>
      <c r="AZ3" s="41" t="s">
        <v>383</v>
      </c>
      <c r="BA3" s="41" t="s">
        <v>384</v>
      </c>
      <c r="BB3" s="41" t="s">
        <v>383</v>
      </c>
      <c r="BC3" s="41" t="s">
        <v>384</v>
      </c>
      <c r="BD3" s="41" t="s">
        <v>383</v>
      </c>
      <c r="BE3" s="41" t="s">
        <v>384</v>
      </c>
      <c r="BF3" s="41" t="s">
        <v>383</v>
      </c>
      <c r="BG3" s="41" t="s">
        <v>384</v>
      </c>
      <c r="BH3" s="41" t="s">
        <v>383</v>
      </c>
      <c r="BI3" s="41" t="s">
        <v>384</v>
      </c>
      <c r="BJ3" s="41" t="s">
        <v>383</v>
      </c>
      <c r="BK3" s="41" t="s">
        <v>384</v>
      </c>
      <c r="BL3" s="41" t="s">
        <v>383</v>
      </c>
      <c r="BM3" s="41" t="s">
        <v>384</v>
      </c>
      <c r="BN3" s="41" t="s">
        <v>383</v>
      </c>
      <c r="BO3" s="41" t="s">
        <v>384</v>
      </c>
      <c r="BP3" s="41" t="s">
        <v>383</v>
      </c>
      <c r="BQ3" s="41" t="s">
        <v>384</v>
      </c>
      <c r="BR3" s="41" t="s">
        <v>383</v>
      </c>
      <c r="BS3" s="41" t="s">
        <v>384</v>
      </c>
      <c r="BT3" s="41" t="s">
        <v>383</v>
      </c>
      <c r="BU3" s="41" t="s">
        <v>384</v>
      </c>
      <c r="BV3" s="41" t="s">
        <v>383</v>
      </c>
      <c r="BW3" s="41" t="s">
        <v>384</v>
      </c>
    </row>
    <row r="4" spans="1:75" ht="43.2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/>
      <c r="N4" s="3" t="s">
        <v>193</v>
      </c>
      <c r="O4" s="3"/>
      <c r="P4" s="3" t="s">
        <v>194</v>
      </c>
      <c r="Q4" s="3"/>
      <c r="R4" s="2">
        <v>1</v>
      </c>
      <c r="S4" s="2"/>
      <c r="T4" s="2" t="s">
        <v>195</v>
      </c>
      <c r="U4" s="2"/>
      <c r="V4" s="3" t="s">
        <v>196</v>
      </c>
      <c r="W4" s="3">
        <v>5</v>
      </c>
      <c r="X4" s="2" t="s">
        <v>197</v>
      </c>
      <c r="Y4" s="2"/>
      <c r="Z4" s="3" t="s">
        <v>198</v>
      </c>
      <c r="AA4" s="3">
        <v>2</v>
      </c>
      <c r="AB4" s="3" t="s">
        <v>199</v>
      </c>
      <c r="AC4" s="3"/>
      <c r="AD4" s="3" t="s">
        <v>200</v>
      </c>
      <c r="AE4" s="3"/>
      <c r="AF4" s="3" t="s">
        <v>201</v>
      </c>
      <c r="AG4" s="3"/>
      <c r="AH4" s="3" t="s">
        <v>202</v>
      </c>
      <c r="AI4" s="3"/>
      <c r="AJ4" s="3" t="s">
        <v>203</v>
      </c>
      <c r="AK4" s="3"/>
      <c r="AL4" s="3" t="s">
        <v>204</v>
      </c>
      <c r="AM4" s="3"/>
      <c r="AN4" s="3" t="s">
        <v>205</v>
      </c>
      <c r="AO4" s="3"/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/>
      <c r="AZ4" s="3" t="s">
        <v>202</v>
      </c>
      <c r="BA4" s="3">
        <v>2</v>
      </c>
      <c r="BB4" s="3" t="s">
        <v>210</v>
      </c>
      <c r="BC4" s="3"/>
      <c r="BD4" s="3" t="s">
        <v>211</v>
      </c>
      <c r="BE4" s="3"/>
      <c r="BF4" s="3" t="s">
        <v>212</v>
      </c>
      <c r="BG4" s="3"/>
      <c r="BH4" s="3" t="s">
        <v>213</v>
      </c>
      <c r="BI4" s="3"/>
      <c r="BJ4" s="3" t="s">
        <v>214</v>
      </c>
      <c r="BK4" s="3"/>
      <c r="BL4" s="3" t="s">
        <v>130</v>
      </c>
      <c r="BM4" s="3">
        <v>5</v>
      </c>
      <c r="BN4" s="3" t="s">
        <v>140</v>
      </c>
      <c r="BO4" s="3">
        <v>2</v>
      </c>
      <c r="BP4" s="3" t="s">
        <v>215</v>
      </c>
      <c r="BQ4" s="3"/>
      <c r="BR4" s="3" t="s">
        <v>140</v>
      </c>
      <c r="BS4" s="3">
        <v>5</v>
      </c>
      <c r="BT4" s="3" t="s">
        <v>216</v>
      </c>
      <c r="BU4" s="3"/>
      <c r="BV4" s="3" t="s">
        <v>217</v>
      </c>
      <c r="BW4" s="3">
        <v>5</v>
      </c>
    </row>
    <row r="5" spans="1:75" ht="43.2" x14ac:dyDescent="0.3">
      <c r="A5" s="10" t="s">
        <v>218</v>
      </c>
      <c r="B5" s="8" t="s">
        <v>219</v>
      </c>
      <c r="C5" s="2"/>
      <c r="D5" s="2" t="s">
        <v>190</v>
      </c>
      <c r="E5" s="2"/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3"/>
      <c r="P5" s="3" t="s">
        <v>223</v>
      </c>
      <c r="Q5" s="3"/>
      <c r="R5" s="2">
        <v>2</v>
      </c>
      <c r="S5" s="2"/>
      <c r="T5" s="2" t="s">
        <v>62</v>
      </c>
      <c r="U5" s="2">
        <v>5</v>
      </c>
      <c r="V5" s="3" t="s">
        <v>66</v>
      </c>
      <c r="W5" s="3">
        <v>5</v>
      </c>
      <c r="X5" s="2" t="s">
        <v>224</v>
      </c>
      <c r="Y5" s="2">
        <v>5</v>
      </c>
      <c r="Z5" s="3" t="s">
        <v>225</v>
      </c>
      <c r="AA5" s="3">
        <v>5</v>
      </c>
      <c r="AB5" s="3" t="s">
        <v>226</v>
      </c>
      <c r="AC5" s="3"/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/>
      <c r="AL5" s="3" t="s">
        <v>230</v>
      </c>
      <c r="AM5" s="3"/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/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/>
      <c r="BL5" s="3" t="s">
        <v>240</v>
      </c>
      <c r="BM5" s="3">
        <v>2</v>
      </c>
      <c r="BN5" s="3" t="s">
        <v>134</v>
      </c>
      <c r="BO5" s="3">
        <v>2</v>
      </c>
      <c r="BP5" s="3" t="s">
        <v>240</v>
      </c>
      <c r="BQ5" s="3">
        <v>2</v>
      </c>
      <c r="BR5" s="3" t="s">
        <v>134</v>
      </c>
      <c r="BS5" s="3">
        <v>2</v>
      </c>
      <c r="BT5" s="3" t="s">
        <v>143</v>
      </c>
      <c r="BU5" s="3"/>
      <c r="BV5" s="3" t="s">
        <v>241</v>
      </c>
      <c r="BW5" s="3"/>
    </row>
    <row r="6" spans="1:75" ht="57.6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/>
      <c r="N6" s="3" t="s">
        <v>248</v>
      </c>
      <c r="O6" s="3"/>
      <c r="P6" s="3" t="s">
        <v>249</v>
      </c>
      <c r="Q6" s="3">
        <v>2</v>
      </c>
      <c r="R6" s="2">
        <v>3</v>
      </c>
      <c r="S6" s="2"/>
      <c r="T6" s="2"/>
      <c r="U6" s="2"/>
      <c r="V6" s="2" t="s">
        <v>67</v>
      </c>
      <c r="W6" s="2"/>
      <c r="X6" s="2" t="s">
        <v>250</v>
      </c>
      <c r="Y6" s="2">
        <v>5</v>
      </c>
      <c r="Z6" s="3" t="s">
        <v>74</v>
      </c>
      <c r="AA6" s="3">
        <v>5</v>
      </c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43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/>
      <c r="BB6" s="3" t="s">
        <v>256</v>
      </c>
      <c r="BC6" s="3"/>
      <c r="BD6" s="3" t="s">
        <v>257</v>
      </c>
      <c r="BE6" s="3"/>
      <c r="BF6" s="3" t="s">
        <v>258</v>
      </c>
      <c r="BG6" s="3"/>
      <c r="BJ6" s="3" t="s">
        <v>259</v>
      </c>
      <c r="BK6" s="3"/>
      <c r="BL6" s="3" t="s">
        <v>260</v>
      </c>
      <c r="BM6" s="3">
        <v>2</v>
      </c>
      <c r="BN6" s="3" t="s">
        <v>261</v>
      </c>
      <c r="BO6" s="3"/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>
        <v>5</v>
      </c>
    </row>
    <row r="7" spans="1:75" ht="43.2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/>
      <c r="N7" s="3" t="s">
        <v>269</v>
      </c>
      <c r="O7" s="3"/>
      <c r="P7" s="3" t="s">
        <v>56</v>
      </c>
      <c r="Q7" s="3">
        <v>5</v>
      </c>
      <c r="R7" s="2">
        <v>4</v>
      </c>
      <c r="S7" s="2"/>
      <c r="T7" s="2"/>
      <c r="U7" s="2"/>
      <c r="V7" s="2"/>
      <c r="W7" s="2"/>
      <c r="X7" s="3" t="s">
        <v>270</v>
      </c>
      <c r="Y7" s="3">
        <v>2</v>
      </c>
      <c r="Z7" s="2"/>
      <c r="AA7" s="2"/>
      <c r="AB7" s="3" t="s">
        <v>271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>
        <v>2</v>
      </c>
      <c r="BP7" s="3" t="s">
        <v>275</v>
      </c>
      <c r="BQ7" s="3"/>
      <c r="BT7" s="3" t="s">
        <v>276</v>
      </c>
      <c r="BU7" s="3"/>
      <c r="BV7" s="3" t="s">
        <v>146</v>
      </c>
      <c r="BW7" s="3">
        <v>2</v>
      </c>
    </row>
    <row r="8" spans="1:75" ht="43.2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/>
      <c r="N8" s="3" t="s">
        <v>280</v>
      </c>
      <c r="O8" s="3"/>
      <c r="P8" s="3" t="s">
        <v>281</v>
      </c>
      <c r="Q8" s="3">
        <v>5</v>
      </c>
      <c r="R8" s="2">
        <v>5</v>
      </c>
      <c r="S8" s="2"/>
      <c r="T8" s="2"/>
      <c r="U8" s="2"/>
      <c r="V8" s="2"/>
      <c r="W8" s="2"/>
      <c r="X8" s="2" t="s">
        <v>282</v>
      </c>
      <c r="Y8" s="2"/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/>
      <c r="BD8" s="3" t="s">
        <v>119</v>
      </c>
      <c r="BE8" s="3"/>
      <c r="BF8" s="3" t="s">
        <v>285</v>
      </c>
      <c r="BG8" s="3"/>
      <c r="BJ8" s="3" t="s">
        <v>286</v>
      </c>
      <c r="BK8" s="3"/>
      <c r="BL8" s="3" t="s">
        <v>287</v>
      </c>
      <c r="BM8" s="3">
        <v>2</v>
      </c>
      <c r="BP8" s="3" t="s">
        <v>287</v>
      </c>
      <c r="BQ8" s="3">
        <v>5</v>
      </c>
      <c r="BT8" s="3" t="s">
        <v>288</v>
      </c>
      <c r="BU8" s="3"/>
      <c r="BV8" s="3" t="s">
        <v>289</v>
      </c>
      <c r="BW8" s="3">
        <v>2</v>
      </c>
    </row>
    <row r="9" spans="1:75" ht="43.2" x14ac:dyDescent="0.3">
      <c r="A9" s="10" t="s">
        <v>290</v>
      </c>
      <c r="B9" s="9" t="s">
        <v>291</v>
      </c>
      <c r="C9" s="2"/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2</v>
      </c>
      <c r="N9" s="3" t="s">
        <v>48</v>
      </c>
      <c r="O9" s="3">
        <v>2</v>
      </c>
      <c r="P9" s="3"/>
      <c r="Q9" s="3"/>
      <c r="R9" s="2">
        <v>6</v>
      </c>
      <c r="S9" s="2"/>
      <c r="T9" s="2"/>
      <c r="U9" s="2"/>
      <c r="V9" s="2"/>
      <c r="W9" s="2"/>
      <c r="X9" s="2" t="s">
        <v>294</v>
      </c>
      <c r="Y9" s="2"/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/>
      <c r="BP9" s="3" t="s">
        <v>137</v>
      </c>
      <c r="BQ9" s="3">
        <v>5</v>
      </c>
      <c r="BT9" s="3" t="s">
        <v>298</v>
      </c>
      <c r="BU9" s="3"/>
    </row>
    <row r="10" spans="1:75" ht="72" x14ac:dyDescent="0.3">
      <c r="A10" s="10" t="s">
        <v>299</v>
      </c>
      <c r="B10" s="9" t="s">
        <v>300</v>
      </c>
      <c r="C10" s="2"/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>
        <v>2</v>
      </c>
      <c r="N10" s="3" t="s">
        <v>302</v>
      </c>
      <c r="O10" s="3">
        <v>2</v>
      </c>
      <c r="P10" s="3"/>
      <c r="Q10" s="3"/>
      <c r="R10" s="2">
        <v>7</v>
      </c>
      <c r="S10" s="2"/>
      <c r="T10" s="2"/>
      <c r="U10" s="2"/>
      <c r="V10" s="2"/>
      <c r="W10" s="2"/>
      <c r="X10" s="2" t="s">
        <v>303</v>
      </c>
      <c r="Y10" s="2"/>
      <c r="Z10" s="2"/>
      <c r="AA10" s="2"/>
      <c r="AB10" s="3" t="s">
        <v>304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/>
      <c r="BL10" s="3" t="s">
        <v>131</v>
      </c>
      <c r="BM10" s="3">
        <v>5</v>
      </c>
      <c r="BP10" s="3" t="s">
        <v>131</v>
      </c>
      <c r="BQ10" s="3"/>
      <c r="BT10" s="3" t="s">
        <v>307</v>
      </c>
      <c r="BU10" s="3"/>
    </row>
    <row r="11" spans="1:75" ht="57.6" x14ac:dyDescent="0.3">
      <c r="A11" s="10" t="s">
        <v>308</v>
      </c>
      <c r="B11" s="9" t="s">
        <v>309</v>
      </c>
      <c r="C11" s="2"/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>
        <v>5</v>
      </c>
      <c r="N11" s="3" t="s">
        <v>310</v>
      </c>
      <c r="O11" s="3">
        <v>5</v>
      </c>
      <c r="P11" s="3"/>
      <c r="Q11" s="3"/>
      <c r="R11" s="2">
        <v>8</v>
      </c>
      <c r="S11" s="2"/>
      <c r="T11" s="2"/>
      <c r="U11" s="2"/>
      <c r="V11" s="2"/>
      <c r="W11" s="2"/>
      <c r="X11" s="2" t="s">
        <v>71</v>
      </c>
      <c r="Y11" s="2"/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/>
      <c r="BL11" s="3" t="s">
        <v>314</v>
      </c>
      <c r="BM11" s="3">
        <v>2</v>
      </c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/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>
        <v>5</v>
      </c>
      <c r="N12" s="3" t="s">
        <v>52</v>
      </c>
      <c r="O12" s="3">
        <v>5</v>
      </c>
      <c r="P12" s="3"/>
      <c r="Q12" s="3"/>
      <c r="R12" s="2">
        <v>9</v>
      </c>
      <c r="S12" s="2"/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>
        <v>2</v>
      </c>
      <c r="BP12" s="3" t="s">
        <v>319</v>
      </c>
      <c r="BQ12" s="3"/>
    </row>
    <row r="13" spans="1:75" ht="43.2" x14ac:dyDescent="0.3">
      <c r="A13" s="10" t="s">
        <v>320</v>
      </c>
      <c r="B13" s="9" t="s">
        <v>321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>
        <v>2</v>
      </c>
      <c r="N13" s="3" t="s">
        <v>322</v>
      </c>
      <c r="O13" s="3">
        <v>2</v>
      </c>
      <c r="P13" s="3"/>
      <c r="Q13" s="3"/>
      <c r="R13" s="2">
        <v>10</v>
      </c>
      <c r="S13" s="2"/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3"/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/>
      <c r="BP14" s="3" t="s">
        <v>329</v>
      </c>
      <c r="BQ14" s="3"/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3"/>
    </row>
  </sheetData>
  <mergeCells count="72"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E998-A272-4BDB-AAE7-81A40AF596BE}">
  <dimension ref="A1:BW15"/>
  <sheetViews>
    <sheetView zoomScale="80" zoomScaleNormal="80" workbookViewId="0">
      <pane xSplit="1" ySplit="3" topLeftCell="BP13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19" t="s">
        <v>386</v>
      </c>
      <c r="B1" s="56" t="s">
        <v>355</v>
      </c>
      <c r="C1" s="56"/>
      <c r="D1" s="56" t="s">
        <v>356</v>
      </c>
      <c r="E1" s="56"/>
      <c r="F1" s="56" t="s">
        <v>357</v>
      </c>
      <c r="G1" s="56"/>
      <c r="H1" s="56" t="s">
        <v>358</v>
      </c>
      <c r="I1" s="56"/>
      <c r="J1" s="56" t="s">
        <v>359</v>
      </c>
      <c r="K1" s="56"/>
      <c r="L1" s="56" t="s">
        <v>45</v>
      </c>
      <c r="M1" s="56"/>
      <c r="N1" s="50" t="s">
        <v>49</v>
      </c>
      <c r="O1" s="50"/>
      <c r="P1" s="56" t="s">
        <v>53</v>
      </c>
      <c r="Q1" s="56"/>
      <c r="R1" s="56" t="s">
        <v>57</v>
      </c>
      <c r="S1" s="56"/>
      <c r="T1" s="56" t="s">
        <v>59</v>
      </c>
      <c r="U1" s="56"/>
      <c r="V1" s="56" t="s">
        <v>63</v>
      </c>
      <c r="W1" s="56"/>
      <c r="X1" s="56" t="s">
        <v>68</v>
      </c>
      <c r="Y1" s="56"/>
      <c r="Z1" s="56" t="s">
        <v>72</v>
      </c>
      <c r="AA1" s="56"/>
      <c r="AB1" s="56" t="s">
        <v>75</v>
      </c>
      <c r="AC1" s="56"/>
      <c r="AD1" s="56" t="s">
        <v>78</v>
      </c>
      <c r="AE1" s="56"/>
      <c r="AF1" s="56" t="s">
        <v>81</v>
      </c>
      <c r="AG1" s="56"/>
      <c r="AH1" s="56" t="s">
        <v>84</v>
      </c>
      <c r="AI1" s="56"/>
      <c r="AJ1" s="56" t="s">
        <v>87</v>
      </c>
      <c r="AK1" s="56"/>
      <c r="AL1" s="56" t="s">
        <v>90</v>
      </c>
      <c r="AM1" s="56"/>
      <c r="AN1" s="56" t="s">
        <v>93</v>
      </c>
      <c r="AO1" s="56"/>
      <c r="AP1" s="56" t="s">
        <v>96</v>
      </c>
      <c r="AQ1" s="56"/>
      <c r="AR1" s="56" t="s">
        <v>99</v>
      </c>
      <c r="AS1" s="56"/>
      <c r="AT1" s="56" t="s">
        <v>102</v>
      </c>
      <c r="AU1" s="56"/>
      <c r="AV1" s="56" t="s">
        <v>105</v>
      </c>
      <c r="AW1" s="56"/>
      <c r="AX1" s="56" t="s">
        <v>108</v>
      </c>
      <c r="AY1" s="56"/>
      <c r="AZ1" s="56" t="s">
        <v>111</v>
      </c>
      <c r="BA1" s="56"/>
      <c r="BB1" s="56" t="s">
        <v>114</v>
      </c>
      <c r="BC1" s="56"/>
      <c r="BD1" s="56" t="s">
        <v>117</v>
      </c>
      <c r="BE1" s="56"/>
      <c r="BF1" s="56" t="s">
        <v>120</v>
      </c>
      <c r="BG1" s="56"/>
      <c r="BH1" s="56" t="s">
        <v>123</v>
      </c>
      <c r="BI1" s="56"/>
      <c r="BJ1" s="56" t="s">
        <v>125</v>
      </c>
      <c r="BK1" s="56"/>
      <c r="BL1" s="56" t="s">
        <v>128</v>
      </c>
      <c r="BM1" s="56"/>
      <c r="BN1" s="56" t="s">
        <v>132</v>
      </c>
      <c r="BO1" s="56"/>
      <c r="BP1" s="56" t="s">
        <v>135</v>
      </c>
      <c r="BQ1" s="56"/>
      <c r="BR1" s="56" t="s">
        <v>138</v>
      </c>
      <c r="BS1" s="56"/>
      <c r="BT1" s="50" t="s">
        <v>141</v>
      </c>
      <c r="BU1" s="50"/>
      <c r="BV1" s="56" t="s">
        <v>144</v>
      </c>
      <c r="BW1" s="56"/>
    </row>
    <row r="2" spans="1:75" ht="14.4" customHeight="1" x14ac:dyDescent="0.3">
      <c r="A2" s="6" t="s">
        <v>14</v>
      </c>
      <c r="B2" s="54" t="s">
        <v>20</v>
      </c>
      <c r="C2" s="54"/>
      <c r="D2" s="54" t="s">
        <v>23</v>
      </c>
      <c r="E2" s="54"/>
      <c r="F2" s="54" t="s">
        <v>26</v>
      </c>
      <c r="G2" s="54"/>
      <c r="H2" s="54" t="s">
        <v>387</v>
      </c>
      <c r="I2" s="54"/>
      <c r="J2" s="54" t="s">
        <v>388</v>
      </c>
      <c r="K2" s="54"/>
      <c r="L2" s="54" t="s">
        <v>332</v>
      </c>
      <c r="M2" s="54"/>
      <c r="N2" s="52" t="s">
        <v>332</v>
      </c>
      <c r="O2" s="52"/>
      <c r="P2" s="54" t="s">
        <v>373</v>
      </c>
      <c r="Q2" s="54"/>
      <c r="R2" s="54" t="s">
        <v>58</v>
      </c>
      <c r="S2" s="54"/>
      <c r="T2" s="54" t="s">
        <v>374</v>
      </c>
      <c r="U2" s="54"/>
      <c r="V2" s="54" t="s">
        <v>375</v>
      </c>
      <c r="W2" s="54"/>
      <c r="X2" s="54" t="s">
        <v>376</v>
      </c>
      <c r="Y2" s="54"/>
      <c r="Z2" s="54" t="s">
        <v>377</v>
      </c>
      <c r="AA2" s="54"/>
      <c r="AB2" s="54" t="s">
        <v>389</v>
      </c>
      <c r="AC2" s="54"/>
      <c r="AD2" s="54" t="s">
        <v>199</v>
      </c>
      <c r="AE2" s="54"/>
      <c r="AF2" s="54" t="s">
        <v>390</v>
      </c>
      <c r="AG2" s="54"/>
      <c r="AH2" s="54" t="s">
        <v>391</v>
      </c>
      <c r="AI2" s="54"/>
      <c r="AJ2" s="54" t="s">
        <v>6</v>
      </c>
      <c r="AK2" s="54"/>
      <c r="AL2" s="54" t="s">
        <v>392</v>
      </c>
      <c r="AM2" s="54"/>
      <c r="AN2" s="54" t="s">
        <v>393</v>
      </c>
      <c r="AO2" s="54"/>
      <c r="AP2" s="54" t="s">
        <v>394</v>
      </c>
      <c r="AQ2" s="54"/>
      <c r="AR2" s="54" t="s">
        <v>311</v>
      </c>
      <c r="AS2" s="54"/>
      <c r="AT2" s="54" t="s">
        <v>317</v>
      </c>
      <c r="AU2" s="54"/>
      <c r="AV2" s="54" t="s">
        <v>323</v>
      </c>
      <c r="AW2" s="54"/>
      <c r="AX2" s="54" t="s">
        <v>395</v>
      </c>
      <c r="AY2" s="54"/>
      <c r="AZ2" s="54" t="s">
        <v>396</v>
      </c>
      <c r="BA2" s="54"/>
      <c r="BB2" s="54" t="s">
        <v>397</v>
      </c>
      <c r="BC2" s="54"/>
      <c r="BD2" s="54" t="s">
        <v>398</v>
      </c>
      <c r="BE2" s="54"/>
      <c r="BF2" s="54" t="s">
        <v>390</v>
      </c>
      <c r="BG2" s="54"/>
      <c r="BH2" s="54" t="s">
        <v>399</v>
      </c>
      <c r="BI2" s="54"/>
      <c r="BJ2" s="54" t="s">
        <v>400</v>
      </c>
      <c r="BK2" s="54"/>
      <c r="BL2" s="54" t="s">
        <v>378</v>
      </c>
      <c r="BM2" s="54"/>
      <c r="BN2" s="54" t="s">
        <v>379</v>
      </c>
      <c r="BO2" s="54"/>
      <c r="BP2" s="54" t="s">
        <v>380</v>
      </c>
      <c r="BQ2" s="54"/>
      <c r="BR2" s="54" t="s">
        <v>381</v>
      </c>
      <c r="BS2" s="54"/>
      <c r="BT2" s="52" t="s">
        <v>401</v>
      </c>
      <c r="BU2" s="52"/>
      <c r="BV2" s="54" t="s">
        <v>382</v>
      </c>
      <c r="BW2" s="54"/>
    </row>
    <row r="3" spans="1:75" ht="14.4" customHeight="1" x14ac:dyDescent="0.3">
      <c r="A3" s="41"/>
      <c r="B3" s="41" t="s">
        <v>383</v>
      </c>
      <c r="C3" s="41" t="s">
        <v>384</v>
      </c>
      <c r="D3" s="41" t="s">
        <v>383</v>
      </c>
      <c r="E3" s="41" t="s">
        <v>384</v>
      </c>
      <c r="F3" s="41" t="s">
        <v>383</v>
      </c>
      <c r="G3" s="41" t="s">
        <v>384</v>
      </c>
      <c r="H3" s="41" t="s">
        <v>383</v>
      </c>
      <c r="I3" s="41" t="s">
        <v>384</v>
      </c>
      <c r="J3" s="41" t="s">
        <v>383</v>
      </c>
      <c r="K3" s="41" t="s">
        <v>384</v>
      </c>
      <c r="L3" s="41" t="s">
        <v>383</v>
      </c>
      <c r="M3" s="41" t="s">
        <v>384</v>
      </c>
      <c r="N3" s="41" t="s">
        <v>383</v>
      </c>
      <c r="O3" s="41" t="s">
        <v>384</v>
      </c>
      <c r="P3" s="41" t="s">
        <v>383</v>
      </c>
      <c r="Q3" s="41" t="s">
        <v>384</v>
      </c>
      <c r="R3" s="41" t="s">
        <v>383</v>
      </c>
      <c r="S3" s="41" t="s">
        <v>384</v>
      </c>
      <c r="T3" s="41" t="s">
        <v>383</v>
      </c>
      <c r="U3" s="41" t="s">
        <v>384</v>
      </c>
      <c r="V3" s="41" t="s">
        <v>383</v>
      </c>
      <c r="W3" s="41" t="s">
        <v>384</v>
      </c>
      <c r="X3" s="41" t="s">
        <v>383</v>
      </c>
      <c r="Y3" s="41" t="s">
        <v>384</v>
      </c>
      <c r="Z3" s="41" t="s">
        <v>383</v>
      </c>
      <c r="AA3" s="41" t="s">
        <v>384</v>
      </c>
      <c r="AB3" s="41" t="s">
        <v>383</v>
      </c>
      <c r="AC3" s="41" t="s">
        <v>384</v>
      </c>
      <c r="AD3" s="41" t="s">
        <v>383</v>
      </c>
      <c r="AE3" s="41" t="s">
        <v>384</v>
      </c>
      <c r="AF3" s="41" t="s">
        <v>383</v>
      </c>
      <c r="AG3" s="41" t="s">
        <v>384</v>
      </c>
      <c r="AH3" s="41" t="s">
        <v>383</v>
      </c>
      <c r="AI3" s="41" t="s">
        <v>384</v>
      </c>
      <c r="AJ3" s="41" t="s">
        <v>383</v>
      </c>
      <c r="AK3" s="41" t="s">
        <v>384</v>
      </c>
      <c r="AL3" s="41" t="s">
        <v>383</v>
      </c>
      <c r="AM3" s="41" t="s">
        <v>384</v>
      </c>
      <c r="AN3" s="41" t="s">
        <v>383</v>
      </c>
      <c r="AO3" s="41" t="s">
        <v>384</v>
      </c>
      <c r="AP3" s="41" t="s">
        <v>383</v>
      </c>
      <c r="AQ3" s="41" t="s">
        <v>384</v>
      </c>
      <c r="AR3" s="41" t="s">
        <v>383</v>
      </c>
      <c r="AS3" s="41" t="s">
        <v>384</v>
      </c>
      <c r="AT3" s="41" t="s">
        <v>383</v>
      </c>
      <c r="AU3" s="41" t="s">
        <v>384</v>
      </c>
      <c r="AV3" s="41" t="s">
        <v>383</v>
      </c>
      <c r="AW3" s="41" t="s">
        <v>384</v>
      </c>
      <c r="AX3" s="41" t="s">
        <v>383</v>
      </c>
      <c r="AY3" s="41" t="s">
        <v>384</v>
      </c>
      <c r="AZ3" s="41" t="s">
        <v>383</v>
      </c>
      <c r="BA3" s="41" t="s">
        <v>384</v>
      </c>
      <c r="BB3" s="41" t="s">
        <v>383</v>
      </c>
      <c r="BC3" s="41" t="s">
        <v>384</v>
      </c>
      <c r="BD3" s="41" t="s">
        <v>383</v>
      </c>
      <c r="BE3" s="41" t="s">
        <v>384</v>
      </c>
      <c r="BF3" s="41" t="s">
        <v>383</v>
      </c>
      <c r="BG3" s="41" t="s">
        <v>384</v>
      </c>
      <c r="BH3" s="41" t="s">
        <v>383</v>
      </c>
      <c r="BI3" s="41" t="s">
        <v>384</v>
      </c>
      <c r="BJ3" s="41" t="s">
        <v>383</v>
      </c>
      <c r="BK3" s="41" t="s">
        <v>384</v>
      </c>
      <c r="BL3" s="41" t="s">
        <v>383</v>
      </c>
      <c r="BM3" s="41" t="s">
        <v>384</v>
      </c>
      <c r="BN3" s="41" t="s">
        <v>383</v>
      </c>
      <c r="BO3" s="41" t="s">
        <v>384</v>
      </c>
      <c r="BP3" s="41" t="s">
        <v>383</v>
      </c>
      <c r="BQ3" s="41" t="s">
        <v>384</v>
      </c>
      <c r="BR3" s="41" t="s">
        <v>383</v>
      </c>
      <c r="BS3" s="41" t="s">
        <v>384</v>
      </c>
      <c r="BT3" s="41" t="s">
        <v>383</v>
      </c>
      <c r="BU3" s="41" t="s">
        <v>384</v>
      </c>
      <c r="BV3" s="41" t="s">
        <v>383</v>
      </c>
      <c r="BW3" s="41" t="s">
        <v>384</v>
      </c>
    </row>
    <row r="4" spans="1:75" ht="43.2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>
        <v>2</v>
      </c>
      <c r="N4" s="3" t="s">
        <v>193</v>
      </c>
      <c r="O4" s="2">
        <v>2</v>
      </c>
      <c r="P4" s="3" t="s">
        <v>194</v>
      </c>
      <c r="Q4" s="3"/>
      <c r="R4" s="2">
        <v>1</v>
      </c>
      <c r="S4" s="2"/>
      <c r="T4" s="2" t="s">
        <v>195</v>
      </c>
      <c r="U4" s="2"/>
      <c r="V4" s="3" t="s">
        <v>196</v>
      </c>
      <c r="W4" s="3">
        <v>5</v>
      </c>
      <c r="X4" s="2" t="s">
        <v>197</v>
      </c>
      <c r="Y4" s="2"/>
      <c r="Z4" s="3" t="s">
        <v>198</v>
      </c>
      <c r="AA4" s="3"/>
      <c r="AB4" s="3" t="s">
        <v>199</v>
      </c>
      <c r="AC4" s="3"/>
      <c r="AD4" s="3" t="s">
        <v>200</v>
      </c>
      <c r="AE4" s="3"/>
      <c r="AF4" s="3" t="s">
        <v>201</v>
      </c>
      <c r="AG4" s="3"/>
      <c r="AH4" s="3" t="s">
        <v>202</v>
      </c>
      <c r="AI4" s="3"/>
      <c r="AJ4" s="3" t="s">
        <v>203</v>
      </c>
      <c r="AK4" s="3"/>
      <c r="AL4" s="3" t="s">
        <v>204</v>
      </c>
      <c r="AM4" s="3"/>
      <c r="AN4" s="3" t="s">
        <v>205</v>
      </c>
      <c r="AO4" s="3"/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>
        <v>2</v>
      </c>
      <c r="AZ4" s="3" t="s">
        <v>202</v>
      </c>
      <c r="BA4" s="3"/>
      <c r="BB4" s="3" t="s">
        <v>210</v>
      </c>
      <c r="BC4" s="3"/>
      <c r="BD4" s="3" t="s">
        <v>211</v>
      </c>
      <c r="BE4" s="3">
        <v>2</v>
      </c>
      <c r="BF4" s="3" t="s">
        <v>212</v>
      </c>
      <c r="BG4" s="3"/>
      <c r="BH4" s="3" t="s">
        <v>213</v>
      </c>
      <c r="BI4" s="3"/>
      <c r="BJ4" s="3" t="s">
        <v>214</v>
      </c>
      <c r="BK4" s="3">
        <v>2</v>
      </c>
      <c r="BL4" s="3" t="s">
        <v>130</v>
      </c>
      <c r="BM4" s="3"/>
      <c r="BN4" s="3" t="s">
        <v>140</v>
      </c>
      <c r="BO4" s="3"/>
      <c r="BP4" s="3" t="s">
        <v>215</v>
      </c>
      <c r="BQ4" s="3"/>
      <c r="BR4" s="3" t="s">
        <v>140</v>
      </c>
      <c r="BS4" s="3">
        <v>5</v>
      </c>
      <c r="BT4" s="3" t="s">
        <v>216</v>
      </c>
      <c r="BU4" s="3"/>
      <c r="BV4" s="3" t="s">
        <v>217</v>
      </c>
      <c r="BW4" s="3"/>
    </row>
    <row r="5" spans="1:75" ht="43.2" x14ac:dyDescent="0.3">
      <c r="A5" s="10" t="s">
        <v>218</v>
      </c>
      <c r="B5" s="8" t="s">
        <v>219</v>
      </c>
      <c r="C5" s="2"/>
      <c r="D5" s="2" t="s">
        <v>190</v>
      </c>
      <c r="E5" s="2">
        <v>2</v>
      </c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2"/>
      <c r="P5" s="3" t="s">
        <v>223</v>
      </c>
      <c r="Q5" s="3"/>
      <c r="R5" s="2">
        <v>2</v>
      </c>
      <c r="S5" s="2"/>
      <c r="T5" s="2" t="s">
        <v>62</v>
      </c>
      <c r="U5" s="2">
        <v>2</v>
      </c>
      <c r="V5" s="3" t="s">
        <v>66</v>
      </c>
      <c r="W5" s="3">
        <v>2</v>
      </c>
      <c r="X5" s="2" t="s">
        <v>224</v>
      </c>
      <c r="Y5" s="2"/>
      <c r="Z5" s="3" t="s">
        <v>225</v>
      </c>
      <c r="AA5" s="3"/>
      <c r="AB5" s="3" t="s">
        <v>226</v>
      </c>
      <c r="AC5" s="3"/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/>
      <c r="AL5" s="3" t="s">
        <v>230</v>
      </c>
      <c r="AM5" s="3"/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/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/>
      <c r="BL5" s="3" t="s">
        <v>240</v>
      </c>
      <c r="BM5" s="3">
        <v>2</v>
      </c>
      <c r="BN5" s="3" t="s">
        <v>134</v>
      </c>
      <c r="BO5" s="3">
        <v>5</v>
      </c>
      <c r="BP5" s="3" t="s">
        <v>240</v>
      </c>
      <c r="BQ5" s="3">
        <v>5</v>
      </c>
      <c r="BR5" s="3" t="s">
        <v>134</v>
      </c>
      <c r="BS5" s="3">
        <v>2</v>
      </c>
      <c r="BT5" s="3" t="s">
        <v>143</v>
      </c>
      <c r="BU5" s="3"/>
      <c r="BV5" s="3" t="s">
        <v>241</v>
      </c>
      <c r="BW5" s="3"/>
    </row>
    <row r="6" spans="1:75" ht="57.6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>
        <v>2</v>
      </c>
      <c r="N6" s="3" t="s">
        <v>248</v>
      </c>
      <c r="O6" s="3">
        <v>2</v>
      </c>
      <c r="P6" s="3" t="s">
        <v>249</v>
      </c>
      <c r="Q6" s="3">
        <v>2</v>
      </c>
      <c r="R6" s="2">
        <v>3</v>
      </c>
      <c r="S6" s="2"/>
      <c r="T6" s="2"/>
      <c r="U6" s="2"/>
      <c r="V6" s="2" t="s">
        <v>67</v>
      </c>
      <c r="W6" s="2"/>
      <c r="X6" s="2" t="s">
        <v>250</v>
      </c>
      <c r="Y6" s="2"/>
      <c r="Z6" s="3" t="s">
        <v>74</v>
      </c>
      <c r="AA6" s="3">
        <v>2</v>
      </c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43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>
        <v>5</v>
      </c>
      <c r="BB6" s="3" t="s">
        <v>256</v>
      </c>
      <c r="BC6" s="3"/>
      <c r="BD6" s="3" t="s">
        <v>257</v>
      </c>
      <c r="BE6" s="3"/>
      <c r="BF6" s="3" t="s">
        <v>258</v>
      </c>
      <c r="BG6" s="3"/>
      <c r="BJ6" s="3" t="s">
        <v>259</v>
      </c>
      <c r="BK6" s="3"/>
      <c r="BL6" s="3" t="s">
        <v>260</v>
      </c>
      <c r="BM6" s="3"/>
      <c r="BN6" s="3" t="s">
        <v>261</v>
      </c>
      <c r="BO6" s="3"/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/>
    </row>
    <row r="7" spans="1:75" ht="43.2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>
        <v>2</v>
      </c>
      <c r="N7" s="3" t="s">
        <v>269</v>
      </c>
      <c r="O7" s="3">
        <v>2</v>
      </c>
      <c r="P7" s="3" t="s">
        <v>56</v>
      </c>
      <c r="Q7" s="3">
        <v>2</v>
      </c>
      <c r="R7" s="2">
        <v>4</v>
      </c>
      <c r="S7" s="2"/>
      <c r="T7" s="2"/>
      <c r="U7" s="2"/>
      <c r="V7" s="2"/>
      <c r="W7" s="2"/>
      <c r="X7" s="3" t="s">
        <v>270</v>
      </c>
      <c r="Y7" s="3"/>
      <c r="Z7" s="2"/>
      <c r="AA7" s="2"/>
      <c r="AB7" s="3" t="s">
        <v>271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>
        <v>2</v>
      </c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>
        <v>2</v>
      </c>
      <c r="BP7" s="3" t="s">
        <v>275</v>
      </c>
      <c r="BQ7" s="3"/>
      <c r="BT7" s="3" t="s">
        <v>276</v>
      </c>
      <c r="BU7" s="3"/>
      <c r="BV7" s="3" t="s">
        <v>146</v>
      </c>
      <c r="BW7" s="3"/>
    </row>
    <row r="8" spans="1:75" ht="43.2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>
        <v>2</v>
      </c>
      <c r="N8" s="3" t="s">
        <v>280</v>
      </c>
      <c r="O8" s="2">
        <v>2</v>
      </c>
      <c r="P8" s="3" t="s">
        <v>281</v>
      </c>
      <c r="Q8" s="3"/>
      <c r="R8" s="2">
        <v>5</v>
      </c>
      <c r="S8" s="2">
        <v>2</v>
      </c>
      <c r="T8" s="2"/>
      <c r="U8" s="2"/>
      <c r="V8" s="2"/>
      <c r="W8" s="2"/>
      <c r="X8" s="2" t="s">
        <v>282</v>
      </c>
      <c r="Y8" s="2"/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>
        <v>2</v>
      </c>
      <c r="BD8" s="3" t="s">
        <v>119</v>
      </c>
      <c r="BE8" s="3"/>
      <c r="BF8" s="3" t="s">
        <v>285</v>
      </c>
      <c r="BG8" s="3"/>
      <c r="BJ8" s="3" t="s">
        <v>286</v>
      </c>
      <c r="BK8" s="3">
        <v>2</v>
      </c>
      <c r="BL8" s="3" t="s">
        <v>287</v>
      </c>
      <c r="BM8" s="3">
        <v>2</v>
      </c>
      <c r="BP8" s="3" t="s">
        <v>287</v>
      </c>
      <c r="BQ8" s="3"/>
      <c r="BT8" s="3" t="s">
        <v>288</v>
      </c>
      <c r="BU8" s="3"/>
      <c r="BV8" s="3" t="s">
        <v>289</v>
      </c>
      <c r="BW8" s="3"/>
    </row>
    <row r="9" spans="1:75" ht="43.2" x14ac:dyDescent="0.3">
      <c r="A9" s="10" t="s">
        <v>290</v>
      </c>
      <c r="B9" s="9" t="s">
        <v>291</v>
      </c>
      <c r="C9" s="2">
        <v>2</v>
      </c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2</v>
      </c>
      <c r="N9" s="3" t="s">
        <v>48</v>
      </c>
      <c r="O9" s="2">
        <v>2</v>
      </c>
      <c r="P9" s="3"/>
      <c r="Q9" s="3"/>
      <c r="R9" s="2">
        <v>6</v>
      </c>
      <c r="S9" s="2">
        <v>2</v>
      </c>
      <c r="T9" s="2"/>
      <c r="U9" s="2"/>
      <c r="V9" s="2"/>
      <c r="W9" s="2"/>
      <c r="X9" s="2" t="s">
        <v>294</v>
      </c>
      <c r="Y9" s="2"/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/>
      <c r="BP9" s="3" t="s">
        <v>137</v>
      </c>
      <c r="BQ9" s="3">
        <v>5</v>
      </c>
      <c r="BT9" s="3" t="s">
        <v>298</v>
      </c>
      <c r="BU9" s="3"/>
    </row>
    <row r="10" spans="1:75" ht="72" x14ac:dyDescent="0.3">
      <c r="A10" s="10" t="s">
        <v>299</v>
      </c>
      <c r="B10" s="9" t="s">
        <v>300</v>
      </c>
      <c r="C10" s="2">
        <v>2</v>
      </c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/>
      <c r="N10" s="3" t="s">
        <v>302</v>
      </c>
      <c r="O10" s="2"/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/>
      <c r="Z10" s="2"/>
      <c r="AA10" s="2"/>
      <c r="AB10" s="3" t="s">
        <v>304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/>
      <c r="BL10" s="3" t="s">
        <v>131</v>
      </c>
      <c r="BM10" s="3">
        <v>2</v>
      </c>
      <c r="BP10" s="3" t="s">
        <v>131</v>
      </c>
      <c r="BQ10" s="3"/>
      <c r="BT10" s="3" t="s">
        <v>307</v>
      </c>
      <c r="BU10" s="3"/>
    </row>
    <row r="11" spans="1:75" ht="57.6" x14ac:dyDescent="0.3">
      <c r="A11" s="10" t="s">
        <v>308</v>
      </c>
      <c r="B11" s="9" t="s">
        <v>309</v>
      </c>
      <c r="C11" s="2">
        <v>2</v>
      </c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>
        <v>2</v>
      </c>
      <c r="N11" s="3" t="s">
        <v>310</v>
      </c>
      <c r="O11" s="3">
        <v>2</v>
      </c>
      <c r="P11" s="3"/>
      <c r="Q11" s="3"/>
      <c r="R11" s="2">
        <v>8</v>
      </c>
      <c r="S11" s="2">
        <v>2</v>
      </c>
      <c r="T11" s="2"/>
      <c r="U11" s="2"/>
      <c r="V11" s="2"/>
      <c r="W11" s="2"/>
      <c r="X11" s="2" t="s">
        <v>71</v>
      </c>
      <c r="Y11" s="2"/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>
        <v>2</v>
      </c>
      <c r="BL11" s="3" t="s">
        <v>314</v>
      </c>
      <c r="BM11" s="3">
        <v>2</v>
      </c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>
        <v>2</v>
      </c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>
        <v>2</v>
      </c>
      <c r="N12" s="3" t="s">
        <v>52</v>
      </c>
      <c r="O12" s="3">
        <v>2</v>
      </c>
      <c r="P12" s="3"/>
      <c r="Q12" s="3"/>
      <c r="R12" s="2">
        <v>9</v>
      </c>
      <c r="S12" s="2">
        <v>2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>
        <v>2</v>
      </c>
      <c r="BP12" s="3" t="s">
        <v>319</v>
      </c>
      <c r="BQ12" s="3"/>
    </row>
    <row r="13" spans="1:75" ht="43.2" x14ac:dyDescent="0.3">
      <c r="A13" s="10" t="s">
        <v>320</v>
      </c>
      <c r="B13" s="9" t="s">
        <v>321</v>
      </c>
      <c r="C13" s="2">
        <v>2</v>
      </c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/>
      <c r="N13" s="3" t="s">
        <v>322</v>
      </c>
      <c r="O13" s="2"/>
      <c r="P13" s="3"/>
      <c r="Q13" s="3"/>
      <c r="R13" s="2">
        <v>10</v>
      </c>
      <c r="S13" s="2">
        <v>2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2"/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/>
      <c r="BP14" s="3" t="s">
        <v>329</v>
      </c>
      <c r="BQ14" s="3"/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2"/>
    </row>
  </sheetData>
  <mergeCells count="70"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X2:Y2"/>
    <mergeCell ref="B2:C2"/>
    <mergeCell ref="D2:E2"/>
    <mergeCell ref="F2:G2"/>
    <mergeCell ref="H2:I2"/>
    <mergeCell ref="J2:K2"/>
    <mergeCell ref="L2:M2"/>
    <mergeCell ref="P2:Q2"/>
    <mergeCell ref="R2:S2"/>
    <mergeCell ref="T2:U2"/>
    <mergeCell ref="V2:W2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P1:Q1"/>
    <mergeCell ref="R1:S1"/>
    <mergeCell ref="T1:U1"/>
    <mergeCell ref="V1:W1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9136-95C5-40F0-A607-BB00C47F2B4B}">
  <dimension ref="A1:BW15"/>
  <sheetViews>
    <sheetView zoomScale="80" zoomScaleNormal="80" workbookViewId="0">
      <pane xSplit="1" ySplit="3" topLeftCell="BP8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19" t="s">
        <v>386</v>
      </c>
      <c r="B1" s="56" t="s">
        <v>355</v>
      </c>
      <c r="C1" s="56"/>
      <c r="D1" s="56" t="s">
        <v>356</v>
      </c>
      <c r="E1" s="56"/>
      <c r="F1" s="56" t="s">
        <v>357</v>
      </c>
      <c r="G1" s="56"/>
      <c r="H1" s="56" t="s">
        <v>358</v>
      </c>
      <c r="I1" s="56"/>
      <c r="J1" s="56" t="s">
        <v>359</v>
      </c>
      <c r="K1" s="56"/>
      <c r="L1" s="56" t="s">
        <v>45</v>
      </c>
      <c r="M1" s="56"/>
      <c r="N1" s="50" t="s">
        <v>49</v>
      </c>
      <c r="O1" s="50"/>
      <c r="P1" s="56" t="s">
        <v>53</v>
      </c>
      <c r="Q1" s="56"/>
      <c r="R1" s="56" t="s">
        <v>57</v>
      </c>
      <c r="S1" s="56"/>
      <c r="T1" s="56" t="s">
        <v>59</v>
      </c>
      <c r="U1" s="56"/>
      <c r="V1" s="56" t="s">
        <v>63</v>
      </c>
      <c r="W1" s="56"/>
      <c r="X1" s="56" t="s">
        <v>68</v>
      </c>
      <c r="Y1" s="56"/>
      <c r="Z1" s="56" t="s">
        <v>72</v>
      </c>
      <c r="AA1" s="56"/>
      <c r="AB1" s="56" t="s">
        <v>75</v>
      </c>
      <c r="AC1" s="56"/>
      <c r="AD1" s="56" t="s">
        <v>78</v>
      </c>
      <c r="AE1" s="56"/>
      <c r="AF1" s="56" t="s">
        <v>81</v>
      </c>
      <c r="AG1" s="56"/>
      <c r="AH1" s="56" t="s">
        <v>84</v>
      </c>
      <c r="AI1" s="56"/>
      <c r="AJ1" s="56" t="s">
        <v>87</v>
      </c>
      <c r="AK1" s="56"/>
      <c r="AL1" s="56" t="s">
        <v>90</v>
      </c>
      <c r="AM1" s="56"/>
      <c r="AN1" s="56" t="s">
        <v>93</v>
      </c>
      <c r="AO1" s="56"/>
      <c r="AP1" s="56" t="s">
        <v>96</v>
      </c>
      <c r="AQ1" s="56"/>
      <c r="AR1" s="56" t="s">
        <v>99</v>
      </c>
      <c r="AS1" s="56"/>
      <c r="AT1" s="56" t="s">
        <v>102</v>
      </c>
      <c r="AU1" s="56"/>
      <c r="AV1" s="56" t="s">
        <v>105</v>
      </c>
      <c r="AW1" s="56"/>
      <c r="AX1" s="56" t="s">
        <v>108</v>
      </c>
      <c r="AY1" s="56"/>
      <c r="AZ1" s="56" t="s">
        <v>111</v>
      </c>
      <c r="BA1" s="56"/>
      <c r="BB1" s="56" t="s">
        <v>114</v>
      </c>
      <c r="BC1" s="56"/>
      <c r="BD1" s="56" t="s">
        <v>117</v>
      </c>
      <c r="BE1" s="56"/>
      <c r="BF1" s="56" t="s">
        <v>120</v>
      </c>
      <c r="BG1" s="56"/>
      <c r="BH1" s="56" t="s">
        <v>123</v>
      </c>
      <c r="BI1" s="56"/>
      <c r="BJ1" s="56" t="s">
        <v>125</v>
      </c>
      <c r="BK1" s="56"/>
      <c r="BL1" s="56" t="s">
        <v>128</v>
      </c>
      <c r="BM1" s="56"/>
      <c r="BN1" s="56" t="s">
        <v>132</v>
      </c>
      <c r="BO1" s="56"/>
      <c r="BP1" s="56" t="s">
        <v>135</v>
      </c>
      <c r="BQ1" s="56"/>
      <c r="BR1" s="56" t="s">
        <v>138</v>
      </c>
      <c r="BS1" s="56"/>
      <c r="BT1" s="50" t="s">
        <v>141</v>
      </c>
      <c r="BU1" s="50"/>
      <c r="BV1" s="56" t="s">
        <v>144</v>
      </c>
      <c r="BW1" s="56"/>
    </row>
    <row r="2" spans="1:75" ht="14.4" customHeight="1" x14ac:dyDescent="0.3">
      <c r="A2" s="6" t="s">
        <v>14</v>
      </c>
      <c r="B2" s="54" t="s">
        <v>20</v>
      </c>
      <c r="C2" s="54"/>
      <c r="D2" s="54" t="s">
        <v>23</v>
      </c>
      <c r="E2" s="54"/>
      <c r="F2" s="54" t="s">
        <v>26</v>
      </c>
      <c r="G2" s="54"/>
      <c r="H2" s="54" t="s">
        <v>387</v>
      </c>
      <c r="I2" s="54"/>
      <c r="J2" s="54" t="s">
        <v>388</v>
      </c>
      <c r="K2" s="54"/>
      <c r="L2" s="54" t="s">
        <v>332</v>
      </c>
      <c r="M2" s="54"/>
      <c r="N2" s="52" t="s">
        <v>332</v>
      </c>
      <c r="O2" s="52"/>
      <c r="P2" s="54" t="s">
        <v>373</v>
      </c>
      <c r="Q2" s="54"/>
      <c r="R2" s="54" t="s">
        <v>58</v>
      </c>
      <c r="S2" s="54"/>
      <c r="T2" s="54" t="s">
        <v>374</v>
      </c>
      <c r="U2" s="54"/>
      <c r="V2" s="54" t="s">
        <v>375</v>
      </c>
      <c r="W2" s="54"/>
      <c r="X2" s="54" t="s">
        <v>376</v>
      </c>
      <c r="Y2" s="54"/>
      <c r="Z2" s="54" t="s">
        <v>377</v>
      </c>
      <c r="AA2" s="54"/>
      <c r="AB2" s="54" t="s">
        <v>389</v>
      </c>
      <c r="AC2" s="54"/>
      <c r="AD2" s="54" t="s">
        <v>199</v>
      </c>
      <c r="AE2" s="54"/>
      <c r="AF2" s="54" t="s">
        <v>390</v>
      </c>
      <c r="AG2" s="54"/>
      <c r="AH2" s="54" t="s">
        <v>391</v>
      </c>
      <c r="AI2" s="54"/>
      <c r="AJ2" s="54" t="s">
        <v>6</v>
      </c>
      <c r="AK2" s="54"/>
      <c r="AL2" s="54" t="s">
        <v>392</v>
      </c>
      <c r="AM2" s="54"/>
      <c r="AN2" s="54" t="s">
        <v>393</v>
      </c>
      <c r="AO2" s="54"/>
      <c r="AP2" s="54" t="s">
        <v>394</v>
      </c>
      <c r="AQ2" s="54"/>
      <c r="AR2" s="54" t="s">
        <v>311</v>
      </c>
      <c r="AS2" s="54"/>
      <c r="AT2" s="54" t="s">
        <v>317</v>
      </c>
      <c r="AU2" s="54"/>
      <c r="AV2" s="54" t="s">
        <v>323</v>
      </c>
      <c r="AW2" s="54"/>
      <c r="AX2" s="54" t="s">
        <v>395</v>
      </c>
      <c r="AY2" s="54"/>
      <c r="AZ2" s="54" t="s">
        <v>396</v>
      </c>
      <c r="BA2" s="54"/>
      <c r="BB2" s="54" t="s">
        <v>397</v>
      </c>
      <c r="BC2" s="54"/>
      <c r="BD2" s="54" t="s">
        <v>398</v>
      </c>
      <c r="BE2" s="54"/>
      <c r="BF2" s="54" t="s">
        <v>390</v>
      </c>
      <c r="BG2" s="54"/>
      <c r="BH2" s="54" t="s">
        <v>399</v>
      </c>
      <c r="BI2" s="54"/>
      <c r="BJ2" s="54" t="s">
        <v>400</v>
      </c>
      <c r="BK2" s="54"/>
      <c r="BL2" s="54" t="s">
        <v>378</v>
      </c>
      <c r="BM2" s="54"/>
      <c r="BN2" s="54" t="s">
        <v>379</v>
      </c>
      <c r="BO2" s="54"/>
      <c r="BP2" s="54" t="s">
        <v>380</v>
      </c>
      <c r="BQ2" s="54"/>
      <c r="BR2" s="54" t="s">
        <v>381</v>
      </c>
      <c r="BS2" s="54"/>
      <c r="BT2" s="52" t="s">
        <v>401</v>
      </c>
      <c r="BU2" s="52"/>
      <c r="BV2" s="54" t="s">
        <v>382</v>
      </c>
      <c r="BW2" s="54"/>
    </row>
    <row r="3" spans="1:75" ht="14.4" customHeight="1" x14ac:dyDescent="0.3">
      <c r="A3" s="41"/>
      <c r="B3" s="41" t="s">
        <v>383</v>
      </c>
      <c r="C3" s="41" t="s">
        <v>384</v>
      </c>
      <c r="D3" s="41" t="s">
        <v>383</v>
      </c>
      <c r="E3" s="41" t="s">
        <v>384</v>
      </c>
      <c r="F3" s="41" t="s">
        <v>383</v>
      </c>
      <c r="G3" s="41" t="s">
        <v>384</v>
      </c>
      <c r="H3" s="41" t="s">
        <v>383</v>
      </c>
      <c r="I3" s="41" t="s">
        <v>384</v>
      </c>
      <c r="J3" s="41" t="s">
        <v>383</v>
      </c>
      <c r="K3" s="41" t="s">
        <v>384</v>
      </c>
      <c r="L3" s="41" t="s">
        <v>383</v>
      </c>
      <c r="M3" s="41" t="s">
        <v>384</v>
      </c>
      <c r="N3" s="41" t="s">
        <v>383</v>
      </c>
      <c r="O3" s="41" t="s">
        <v>384</v>
      </c>
      <c r="P3" s="41" t="s">
        <v>383</v>
      </c>
      <c r="Q3" s="41" t="s">
        <v>384</v>
      </c>
      <c r="R3" s="41" t="s">
        <v>383</v>
      </c>
      <c r="S3" s="41" t="s">
        <v>384</v>
      </c>
      <c r="T3" s="41" t="s">
        <v>383</v>
      </c>
      <c r="U3" s="41" t="s">
        <v>384</v>
      </c>
      <c r="V3" s="41" t="s">
        <v>383</v>
      </c>
      <c r="W3" s="41" t="s">
        <v>384</v>
      </c>
      <c r="X3" s="41" t="s">
        <v>383</v>
      </c>
      <c r="Y3" s="41" t="s">
        <v>384</v>
      </c>
      <c r="Z3" s="41" t="s">
        <v>383</v>
      </c>
      <c r="AA3" s="41" t="s">
        <v>384</v>
      </c>
      <c r="AB3" s="41" t="s">
        <v>383</v>
      </c>
      <c r="AC3" s="41" t="s">
        <v>384</v>
      </c>
      <c r="AD3" s="41" t="s">
        <v>383</v>
      </c>
      <c r="AE3" s="41" t="s">
        <v>384</v>
      </c>
      <c r="AF3" s="41" t="s">
        <v>383</v>
      </c>
      <c r="AG3" s="41" t="s">
        <v>384</v>
      </c>
      <c r="AH3" s="41" t="s">
        <v>383</v>
      </c>
      <c r="AI3" s="41" t="s">
        <v>384</v>
      </c>
      <c r="AJ3" s="41" t="s">
        <v>383</v>
      </c>
      <c r="AK3" s="41" t="s">
        <v>384</v>
      </c>
      <c r="AL3" s="41" t="s">
        <v>383</v>
      </c>
      <c r="AM3" s="41" t="s">
        <v>384</v>
      </c>
      <c r="AN3" s="41" t="s">
        <v>383</v>
      </c>
      <c r="AO3" s="41" t="s">
        <v>384</v>
      </c>
      <c r="AP3" s="41" t="s">
        <v>383</v>
      </c>
      <c r="AQ3" s="41" t="s">
        <v>384</v>
      </c>
      <c r="AR3" s="41" t="s">
        <v>383</v>
      </c>
      <c r="AS3" s="41" t="s">
        <v>384</v>
      </c>
      <c r="AT3" s="41" t="s">
        <v>383</v>
      </c>
      <c r="AU3" s="41" t="s">
        <v>384</v>
      </c>
      <c r="AV3" s="41" t="s">
        <v>383</v>
      </c>
      <c r="AW3" s="41" t="s">
        <v>384</v>
      </c>
      <c r="AX3" s="41" t="s">
        <v>383</v>
      </c>
      <c r="AY3" s="41" t="s">
        <v>384</v>
      </c>
      <c r="AZ3" s="41" t="s">
        <v>383</v>
      </c>
      <c r="BA3" s="41" t="s">
        <v>384</v>
      </c>
      <c r="BB3" s="41" t="s">
        <v>383</v>
      </c>
      <c r="BC3" s="41" t="s">
        <v>384</v>
      </c>
      <c r="BD3" s="41" t="s">
        <v>383</v>
      </c>
      <c r="BE3" s="41" t="s">
        <v>384</v>
      </c>
      <c r="BF3" s="41" t="s">
        <v>383</v>
      </c>
      <c r="BG3" s="41" t="s">
        <v>384</v>
      </c>
      <c r="BH3" s="41" t="s">
        <v>383</v>
      </c>
      <c r="BI3" s="41" t="s">
        <v>384</v>
      </c>
      <c r="BJ3" s="41" t="s">
        <v>383</v>
      </c>
      <c r="BK3" s="41" t="s">
        <v>384</v>
      </c>
      <c r="BL3" s="41" t="s">
        <v>383</v>
      </c>
      <c r="BM3" s="41" t="s">
        <v>384</v>
      </c>
      <c r="BN3" s="41" t="s">
        <v>383</v>
      </c>
      <c r="BO3" s="41" t="s">
        <v>384</v>
      </c>
      <c r="BP3" s="41" t="s">
        <v>383</v>
      </c>
      <c r="BQ3" s="41" t="s">
        <v>384</v>
      </c>
      <c r="BR3" s="41" t="s">
        <v>383</v>
      </c>
      <c r="BS3" s="41" t="s">
        <v>384</v>
      </c>
      <c r="BT3" s="41" t="s">
        <v>383</v>
      </c>
      <c r="BU3" s="41" t="s">
        <v>384</v>
      </c>
      <c r="BV3" s="41" t="s">
        <v>383</v>
      </c>
      <c r="BW3" s="41" t="s">
        <v>384</v>
      </c>
    </row>
    <row r="4" spans="1:75" ht="43.2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/>
      <c r="N4" s="3" t="s">
        <v>193</v>
      </c>
      <c r="O4" s="2"/>
      <c r="P4" s="3" t="s">
        <v>194</v>
      </c>
      <c r="Q4" s="3"/>
      <c r="R4" s="2">
        <v>1</v>
      </c>
      <c r="S4" s="2"/>
      <c r="T4" s="2" t="s">
        <v>195</v>
      </c>
      <c r="U4" s="2"/>
      <c r="V4" s="3" t="s">
        <v>196</v>
      </c>
      <c r="W4" s="3">
        <v>5</v>
      </c>
      <c r="X4" s="2" t="s">
        <v>197</v>
      </c>
      <c r="Y4" s="2"/>
      <c r="Z4" s="3" t="s">
        <v>198</v>
      </c>
      <c r="AA4" s="3"/>
      <c r="AB4" s="3" t="s">
        <v>199</v>
      </c>
      <c r="AC4" s="3"/>
      <c r="AD4" s="3" t="s">
        <v>200</v>
      </c>
      <c r="AE4" s="3"/>
      <c r="AF4" s="3" t="s">
        <v>201</v>
      </c>
      <c r="AG4" s="3"/>
      <c r="AH4" s="3" t="s">
        <v>202</v>
      </c>
      <c r="AI4" s="3"/>
      <c r="AJ4" s="3" t="s">
        <v>203</v>
      </c>
      <c r="AK4" s="3"/>
      <c r="AL4" s="3" t="s">
        <v>204</v>
      </c>
      <c r="AM4" s="3"/>
      <c r="AN4" s="3" t="s">
        <v>205</v>
      </c>
      <c r="AO4" s="3"/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>
        <v>2</v>
      </c>
      <c r="AZ4" s="3" t="s">
        <v>202</v>
      </c>
      <c r="BA4" s="3"/>
      <c r="BB4" s="3" t="s">
        <v>210</v>
      </c>
      <c r="BC4" s="3"/>
      <c r="BD4" s="3" t="s">
        <v>211</v>
      </c>
      <c r="BE4" s="3"/>
      <c r="BF4" s="3" t="s">
        <v>212</v>
      </c>
      <c r="BG4" s="3"/>
      <c r="BH4" s="3" t="s">
        <v>213</v>
      </c>
      <c r="BI4" s="3"/>
      <c r="BJ4" s="3" t="s">
        <v>214</v>
      </c>
      <c r="BK4" s="3">
        <v>2</v>
      </c>
      <c r="BL4" s="3" t="s">
        <v>130</v>
      </c>
      <c r="BM4" s="3">
        <v>2</v>
      </c>
      <c r="BN4" s="3" t="s">
        <v>140</v>
      </c>
      <c r="BO4" s="3"/>
      <c r="BP4" s="3" t="s">
        <v>215</v>
      </c>
      <c r="BQ4" s="3"/>
      <c r="BR4" s="3" t="s">
        <v>140</v>
      </c>
      <c r="BS4" s="3">
        <v>5</v>
      </c>
      <c r="BT4" s="3" t="s">
        <v>216</v>
      </c>
      <c r="BU4" s="3"/>
      <c r="BV4" s="3" t="s">
        <v>217</v>
      </c>
      <c r="BW4" s="3"/>
    </row>
    <row r="5" spans="1:75" ht="43.2" x14ac:dyDescent="0.3">
      <c r="A5" s="10" t="s">
        <v>218</v>
      </c>
      <c r="B5" s="8" t="s">
        <v>219</v>
      </c>
      <c r="C5" s="2"/>
      <c r="D5" s="2" t="s">
        <v>190</v>
      </c>
      <c r="E5" s="2"/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2"/>
      <c r="P5" s="3" t="s">
        <v>223</v>
      </c>
      <c r="Q5" s="3"/>
      <c r="R5" s="2">
        <v>2</v>
      </c>
      <c r="S5" s="2"/>
      <c r="T5" s="2" t="s">
        <v>62</v>
      </c>
      <c r="U5" s="2"/>
      <c r="V5" s="3" t="s">
        <v>66</v>
      </c>
      <c r="W5" s="3">
        <v>2</v>
      </c>
      <c r="X5" s="2" t="s">
        <v>224</v>
      </c>
      <c r="Y5" s="2">
        <v>2</v>
      </c>
      <c r="Z5" s="3" t="s">
        <v>225</v>
      </c>
      <c r="AA5" s="3"/>
      <c r="AB5" s="3" t="s">
        <v>226</v>
      </c>
      <c r="AC5" s="3"/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/>
      <c r="AL5" s="3" t="s">
        <v>230</v>
      </c>
      <c r="AM5" s="3"/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/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/>
      <c r="BL5" s="3" t="s">
        <v>240</v>
      </c>
      <c r="BM5" s="3"/>
      <c r="BN5" s="3" t="s">
        <v>134</v>
      </c>
      <c r="BO5" s="3">
        <v>5</v>
      </c>
      <c r="BP5" s="3" t="s">
        <v>240</v>
      </c>
      <c r="BQ5" s="3">
        <v>5</v>
      </c>
      <c r="BR5" s="3" t="s">
        <v>134</v>
      </c>
      <c r="BS5" s="3">
        <v>2</v>
      </c>
      <c r="BT5" s="3" t="s">
        <v>143</v>
      </c>
      <c r="BU5" s="3"/>
      <c r="BV5" s="3" t="s">
        <v>241</v>
      </c>
      <c r="BW5" s="3"/>
    </row>
    <row r="6" spans="1:75" ht="57.6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/>
      <c r="N6" s="3" t="s">
        <v>248</v>
      </c>
      <c r="O6" s="3"/>
      <c r="P6" s="3" t="s">
        <v>249</v>
      </c>
      <c r="Q6" s="3"/>
      <c r="R6" s="2">
        <v>3</v>
      </c>
      <c r="S6" s="2"/>
      <c r="T6" s="2"/>
      <c r="U6" s="2"/>
      <c r="V6" s="2" t="s">
        <v>67</v>
      </c>
      <c r="W6" s="2"/>
      <c r="X6" s="2" t="s">
        <v>250</v>
      </c>
      <c r="Y6" s="2">
        <v>2</v>
      </c>
      <c r="Z6" s="3" t="s">
        <v>74</v>
      </c>
      <c r="AA6" s="3">
        <v>2</v>
      </c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43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/>
      <c r="BB6" s="3" t="s">
        <v>256</v>
      </c>
      <c r="BC6" s="3"/>
      <c r="BD6" s="3" t="s">
        <v>257</v>
      </c>
      <c r="BE6" s="3"/>
      <c r="BF6" s="3" t="s">
        <v>258</v>
      </c>
      <c r="BG6" s="3"/>
      <c r="BJ6" s="3" t="s">
        <v>259</v>
      </c>
      <c r="BK6" s="3"/>
      <c r="BL6" s="3" t="s">
        <v>260</v>
      </c>
      <c r="BM6" s="3">
        <v>2</v>
      </c>
      <c r="BN6" s="3" t="s">
        <v>261</v>
      </c>
      <c r="BO6" s="3"/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/>
    </row>
    <row r="7" spans="1:75" ht="43.2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/>
      <c r="N7" s="3" t="s">
        <v>269</v>
      </c>
      <c r="O7" s="3"/>
      <c r="P7" s="3" t="s">
        <v>56</v>
      </c>
      <c r="Q7" s="3">
        <v>5</v>
      </c>
      <c r="R7" s="2">
        <v>4</v>
      </c>
      <c r="S7" s="2"/>
      <c r="T7" s="2"/>
      <c r="U7" s="2"/>
      <c r="V7" s="2"/>
      <c r="W7" s="2"/>
      <c r="X7" s="3" t="s">
        <v>270</v>
      </c>
      <c r="Y7" s="3">
        <v>2</v>
      </c>
      <c r="Z7" s="2"/>
      <c r="AA7" s="2"/>
      <c r="AB7" s="3" t="s">
        <v>271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>
        <v>5</v>
      </c>
      <c r="BP7" s="3" t="s">
        <v>275</v>
      </c>
      <c r="BQ7" s="3"/>
      <c r="BT7" s="3" t="s">
        <v>276</v>
      </c>
      <c r="BU7" s="3"/>
      <c r="BV7" s="3" t="s">
        <v>146</v>
      </c>
      <c r="BW7" s="3"/>
    </row>
    <row r="8" spans="1:75" ht="43.2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/>
      <c r="N8" s="3" t="s">
        <v>280</v>
      </c>
      <c r="O8" s="2"/>
      <c r="P8" s="3" t="s">
        <v>281</v>
      </c>
      <c r="Q8" s="3">
        <v>5</v>
      </c>
      <c r="R8" s="2">
        <v>5</v>
      </c>
      <c r="S8" s="2">
        <v>2</v>
      </c>
      <c r="T8" s="2"/>
      <c r="U8" s="2"/>
      <c r="V8" s="2"/>
      <c r="W8" s="2"/>
      <c r="X8" s="2" t="s">
        <v>282</v>
      </c>
      <c r="Y8" s="2"/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>
        <v>2</v>
      </c>
      <c r="BD8" s="3" t="s">
        <v>119</v>
      </c>
      <c r="BE8" s="3"/>
      <c r="BF8" s="3" t="s">
        <v>285</v>
      </c>
      <c r="BG8" s="3"/>
      <c r="BJ8" s="3" t="s">
        <v>286</v>
      </c>
      <c r="BK8" s="3">
        <v>2</v>
      </c>
      <c r="BL8" s="3" t="s">
        <v>287</v>
      </c>
      <c r="BM8" s="3">
        <v>5</v>
      </c>
      <c r="BP8" s="3" t="s">
        <v>287</v>
      </c>
      <c r="BQ8" s="3"/>
      <c r="BT8" s="3" t="s">
        <v>288</v>
      </c>
      <c r="BU8" s="3"/>
      <c r="BV8" s="3" t="s">
        <v>289</v>
      </c>
      <c r="BW8" s="3"/>
    </row>
    <row r="9" spans="1:75" ht="43.2" x14ac:dyDescent="0.3">
      <c r="A9" s="10" t="s">
        <v>290</v>
      </c>
      <c r="B9" s="9" t="s">
        <v>291</v>
      </c>
      <c r="C9" s="2"/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5</v>
      </c>
      <c r="N9" s="3" t="s">
        <v>48</v>
      </c>
      <c r="O9" s="2">
        <v>5</v>
      </c>
      <c r="P9" s="3"/>
      <c r="Q9" s="3"/>
      <c r="R9" s="2">
        <v>6</v>
      </c>
      <c r="S9" s="2">
        <v>2</v>
      </c>
      <c r="T9" s="2"/>
      <c r="U9" s="2"/>
      <c r="V9" s="2"/>
      <c r="W9" s="2"/>
      <c r="X9" s="2" t="s">
        <v>294</v>
      </c>
      <c r="Y9" s="2"/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/>
      <c r="BP9" s="3" t="s">
        <v>137</v>
      </c>
      <c r="BQ9" s="3">
        <v>5</v>
      </c>
      <c r="BT9" s="3" t="s">
        <v>298</v>
      </c>
      <c r="BU9" s="3"/>
    </row>
    <row r="10" spans="1:75" ht="72" x14ac:dyDescent="0.3">
      <c r="A10" s="10" t="s">
        <v>299</v>
      </c>
      <c r="B10" s="9" t="s">
        <v>300</v>
      </c>
      <c r="C10" s="2"/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>
        <v>2</v>
      </c>
      <c r="N10" s="3" t="s">
        <v>302</v>
      </c>
      <c r="O10" s="2">
        <v>2</v>
      </c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/>
      <c r="Z10" s="2"/>
      <c r="AA10" s="2"/>
      <c r="AB10" s="3" t="s">
        <v>304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>
        <v>2</v>
      </c>
      <c r="BL10" s="3" t="s">
        <v>131</v>
      </c>
      <c r="BM10" s="3"/>
      <c r="BP10" s="3" t="s">
        <v>131</v>
      </c>
      <c r="BQ10" s="3"/>
      <c r="BT10" s="3" t="s">
        <v>307</v>
      </c>
      <c r="BU10" s="3"/>
    </row>
    <row r="11" spans="1:75" ht="57.6" x14ac:dyDescent="0.3">
      <c r="A11" s="10" t="s">
        <v>308</v>
      </c>
      <c r="B11" s="9" t="s">
        <v>309</v>
      </c>
      <c r="C11" s="2"/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>
        <v>2</v>
      </c>
      <c r="N11" s="3" t="s">
        <v>310</v>
      </c>
      <c r="O11" s="3">
        <v>2</v>
      </c>
      <c r="P11" s="3"/>
      <c r="Q11" s="3"/>
      <c r="R11" s="2">
        <v>8</v>
      </c>
      <c r="S11" s="2">
        <v>2</v>
      </c>
      <c r="T11" s="2"/>
      <c r="U11" s="2"/>
      <c r="V11" s="2"/>
      <c r="W11" s="2"/>
      <c r="X11" s="2" t="s">
        <v>71</v>
      </c>
      <c r="Y11" s="2"/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/>
      <c r="BL11" s="3" t="s">
        <v>314</v>
      </c>
      <c r="BM11" s="3">
        <v>2</v>
      </c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>
        <v>2</v>
      </c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>
        <v>5</v>
      </c>
      <c r="N12" s="3" t="s">
        <v>52</v>
      </c>
      <c r="O12" s="3">
        <v>5</v>
      </c>
      <c r="P12" s="3"/>
      <c r="Q12" s="3"/>
      <c r="R12" s="2">
        <v>9</v>
      </c>
      <c r="S12" s="2">
        <v>2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>
        <v>2</v>
      </c>
      <c r="BP12" s="3" t="s">
        <v>319</v>
      </c>
      <c r="BQ12" s="3"/>
    </row>
    <row r="13" spans="1:75" ht="43.2" x14ac:dyDescent="0.3">
      <c r="A13" s="10" t="s">
        <v>320</v>
      </c>
      <c r="B13" s="9" t="s">
        <v>321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/>
      <c r="N13" s="3" t="s">
        <v>322</v>
      </c>
      <c r="O13" s="2"/>
      <c r="P13" s="3"/>
      <c r="Q13" s="3"/>
      <c r="R13" s="2">
        <v>10</v>
      </c>
      <c r="S13" s="2">
        <v>2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2"/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/>
      <c r="BP14" s="3" t="s">
        <v>329</v>
      </c>
      <c r="BQ14" s="3"/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2"/>
    </row>
  </sheetData>
  <mergeCells count="70"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X2:Y2"/>
    <mergeCell ref="B2:C2"/>
    <mergeCell ref="D2:E2"/>
    <mergeCell ref="F2:G2"/>
    <mergeCell ref="H2:I2"/>
    <mergeCell ref="J2:K2"/>
    <mergeCell ref="L2:M2"/>
    <mergeCell ref="P2:Q2"/>
    <mergeCell ref="R2:S2"/>
    <mergeCell ref="T2:U2"/>
    <mergeCell ref="V2:W2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P1:Q1"/>
    <mergeCell ref="R1:S1"/>
    <mergeCell ref="T1:U1"/>
    <mergeCell ref="V1:W1"/>
  </mergeCell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5E1B-06C9-4CAE-B0B2-138A2DA0B374}">
  <dimension ref="A1:BW15"/>
  <sheetViews>
    <sheetView zoomScale="80" zoomScaleNormal="80" workbookViewId="0">
      <pane xSplit="1" ySplit="3" topLeftCell="BP13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19" t="s">
        <v>386</v>
      </c>
      <c r="B1" s="56" t="s">
        <v>355</v>
      </c>
      <c r="C1" s="56"/>
      <c r="D1" s="56" t="s">
        <v>356</v>
      </c>
      <c r="E1" s="56"/>
      <c r="F1" s="56" t="s">
        <v>357</v>
      </c>
      <c r="G1" s="56"/>
      <c r="H1" s="56" t="s">
        <v>358</v>
      </c>
      <c r="I1" s="56"/>
      <c r="J1" s="56" t="s">
        <v>359</v>
      </c>
      <c r="K1" s="56"/>
      <c r="L1" s="56" t="s">
        <v>45</v>
      </c>
      <c r="M1" s="56"/>
      <c r="N1" s="56" t="s">
        <v>49</v>
      </c>
      <c r="O1" s="56"/>
      <c r="P1" s="56" t="s">
        <v>53</v>
      </c>
      <c r="Q1" s="56"/>
      <c r="R1" s="56" t="s">
        <v>57</v>
      </c>
      <c r="S1" s="56"/>
      <c r="T1" s="56" t="s">
        <v>59</v>
      </c>
      <c r="U1" s="56"/>
      <c r="V1" s="56" t="s">
        <v>63</v>
      </c>
      <c r="W1" s="56"/>
      <c r="X1" s="56" t="s">
        <v>68</v>
      </c>
      <c r="Y1" s="56"/>
      <c r="Z1" s="56" t="s">
        <v>72</v>
      </c>
      <c r="AA1" s="56"/>
      <c r="AB1" s="56" t="s">
        <v>75</v>
      </c>
      <c r="AC1" s="56"/>
      <c r="AD1" s="56" t="s">
        <v>78</v>
      </c>
      <c r="AE1" s="56"/>
      <c r="AF1" s="56" t="s">
        <v>81</v>
      </c>
      <c r="AG1" s="56"/>
      <c r="AH1" s="56" t="s">
        <v>84</v>
      </c>
      <c r="AI1" s="56"/>
      <c r="AJ1" s="56" t="s">
        <v>87</v>
      </c>
      <c r="AK1" s="56"/>
      <c r="AL1" s="56" t="s">
        <v>90</v>
      </c>
      <c r="AM1" s="56"/>
      <c r="AN1" s="56" t="s">
        <v>93</v>
      </c>
      <c r="AO1" s="56"/>
      <c r="AP1" s="56" t="s">
        <v>96</v>
      </c>
      <c r="AQ1" s="56"/>
      <c r="AR1" s="56" t="s">
        <v>99</v>
      </c>
      <c r="AS1" s="56"/>
      <c r="AT1" s="56" t="s">
        <v>102</v>
      </c>
      <c r="AU1" s="56"/>
      <c r="AV1" s="56" t="s">
        <v>105</v>
      </c>
      <c r="AW1" s="56"/>
      <c r="AX1" s="56" t="s">
        <v>108</v>
      </c>
      <c r="AY1" s="56"/>
      <c r="AZ1" s="56" t="s">
        <v>111</v>
      </c>
      <c r="BA1" s="56"/>
      <c r="BB1" s="56" t="s">
        <v>114</v>
      </c>
      <c r="BC1" s="56"/>
      <c r="BD1" s="56" t="s">
        <v>117</v>
      </c>
      <c r="BE1" s="56"/>
      <c r="BF1" s="56" t="s">
        <v>120</v>
      </c>
      <c r="BG1" s="56"/>
      <c r="BH1" s="56" t="s">
        <v>123</v>
      </c>
      <c r="BI1" s="56"/>
      <c r="BJ1" s="56" t="s">
        <v>125</v>
      </c>
      <c r="BK1" s="56"/>
      <c r="BL1" s="56" t="s">
        <v>128</v>
      </c>
      <c r="BM1" s="56"/>
      <c r="BN1" s="56" t="s">
        <v>132</v>
      </c>
      <c r="BO1" s="56"/>
      <c r="BP1" s="56" t="s">
        <v>135</v>
      </c>
      <c r="BQ1" s="56"/>
      <c r="BR1" s="56" t="s">
        <v>138</v>
      </c>
      <c r="BS1" s="56"/>
      <c r="BT1" s="50" t="s">
        <v>141</v>
      </c>
      <c r="BU1" s="50"/>
      <c r="BV1" s="56" t="s">
        <v>144</v>
      </c>
      <c r="BW1" s="56"/>
    </row>
    <row r="2" spans="1:75" ht="14.4" customHeight="1" x14ac:dyDescent="0.3">
      <c r="A2" s="6" t="s">
        <v>14</v>
      </c>
      <c r="B2" s="54" t="s">
        <v>20</v>
      </c>
      <c r="C2" s="54"/>
      <c r="D2" s="54" t="s">
        <v>23</v>
      </c>
      <c r="E2" s="54"/>
      <c r="F2" s="54" t="s">
        <v>26</v>
      </c>
      <c r="G2" s="54"/>
      <c r="H2" s="54" t="s">
        <v>387</v>
      </c>
      <c r="I2" s="54"/>
      <c r="J2" s="54" t="s">
        <v>388</v>
      </c>
      <c r="K2" s="54"/>
      <c r="L2" s="54" t="s">
        <v>332</v>
      </c>
      <c r="M2" s="54"/>
      <c r="N2" s="54" t="s">
        <v>332</v>
      </c>
      <c r="O2" s="54"/>
      <c r="P2" s="54" t="s">
        <v>373</v>
      </c>
      <c r="Q2" s="54"/>
      <c r="R2" s="54" t="s">
        <v>58</v>
      </c>
      <c r="S2" s="54"/>
      <c r="T2" s="54" t="s">
        <v>374</v>
      </c>
      <c r="U2" s="54"/>
      <c r="V2" s="54" t="s">
        <v>375</v>
      </c>
      <c r="W2" s="54"/>
      <c r="X2" s="54" t="s">
        <v>376</v>
      </c>
      <c r="Y2" s="54"/>
      <c r="Z2" s="54" t="s">
        <v>377</v>
      </c>
      <c r="AA2" s="54"/>
      <c r="AB2" s="54" t="s">
        <v>389</v>
      </c>
      <c r="AC2" s="54"/>
      <c r="AD2" s="54" t="s">
        <v>199</v>
      </c>
      <c r="AE2" s="54"/>
      <c r="AF2" s="54" t="s">
        <v>390</v>
      </c>
      <c r="AG2" s="54"/>
      <c r="AH2" s="54" t="s">
        <v>391</v>
      </c>
      <c r="AI2" s="54"/>
      <c r="AJ2" s="54" t="s">
        <v>6</v>
      </c>
      <c r="AK2" s="54"/>
      <c r="AL2" s="54" t="s">
        <v>392</v>
      </c>
      <c r="AM2" s="54"/>
      <c r="AN2" s="54" t="s">
        <v>393</v>
      </c>
      <c r="AO2" s="54"/>
      <c r="AP2" s="54" t="s">
        <v>394</v>
      </c>
      <c r="AQ2" s="54"/>
      <c r="AR2" s="54" t="s">
        <v>311</v>
      </c>
      <c r="AS2" s="54"/>
      <c r="AT2" s="54" t="s">
        <v>317</v>
      </c>
      <c r="AU2" s="54"/>
      <c r="AV2" s="54" t="s">
        <v>323</v>
      </c>
      <c r="AW2" s="54"/>
      <c r="AX2" s="54" t="s">
        <v>395</v>
      </c>
      <c r="AY2" s="54"/>
      <c r="AZ2" s="54" t="s">
        <v>396</v>
      </c>
      <c r="BA2" s="54"/>
      <c r="BB2" s="54" t="s">
        <v>397</v>
      </c>
      <c r="BC2" s="54"/>
      <c r="BD2" s="54" t="s">
        <v>398</v>
      </c>
      <c r="BE2" s="54"/>
      <c r="BF2" s="54" t="s">
        <v>390</v>
      </c>
      <c r="BG2" s="54"/>
      <c r="BH2" s="54" t="s">
        <v>399</v>
      </c>
      <c r="BI2" s="54"/>
      <c r="BJ2" s="54" t="s">
        <v>400</v>
      </c>
      <c r="BK2" s="54"/>
      <c r="BL2" s="54" t="s">
        <v>378</v>
      </c>
      <c r="BM2" s="54"/>
      <c r="BN2" s="54" t="s">
        <v>379</v>
      </c>
      <c r="BO2" s="54"/>
      <c r="BP2" s="54" t="s">
        <v>380</v>
      </c>
      <c r="BQ2" s="54"/>
      <c r="BR2" s="54" t="s">
        <v>381</v>
      </c>
      <c r="BS2" s="54"/>
      <c r="BT2" s="52" t="s">
        <v>401</v>
      </c>
      <c r="BU2" s="52"/>
      <c r="BV2" s="54" t="s">
        <v>382</v>
      </c>
      <c r="BW2" s="54"/>
    </row>
    <row r="3" spans="1:75" ht="14.4" customHeight="1" x14ac:dyDescent="0.3">
      <c r="A3" s="41"/>
      <c r="B3" s="41" t="s">
        <v>383</v>
      </c>
      <c r="C3" s="41" t="s">
        <v>384</v>
      </c>
      <c r="D3" s="41" t="s">
        <v>383</v>
      </c>
      <c r="E3" s="41" t="s">
        <v>384</v>
      </c>
      <c r="F3" s="41" t="s">
        <v>383</v>
      </c>
      <c r="G3" s="41" t="s">
        <v>384</v>
      </c>
      <c r="H3" s="41" t="s">
        <v>383</v>
      </c>
      <c r="I3" s="41" t="s">
        <v>384</v>
      </c>
      <c r="J3" s="41" t="s">
        <v>383</v>
      </c>
      <c r="K3" s="41" t="s">
        <v>384</v>
      </c>
      <c r="L3" s="41" t="s">
        <v>383</v>
      </c>
      <c r="M3" s="41" t="s">
        <v>384</v>
      </c>
      <c r="N3" s="41" t="s">
        <v>383</v>
      </c>
      <c r="O3" s="41" t="s">
        <v>384</v>
      </c>
      <c r="P3" s="41" t="s">
        <v>383</v>
      </c>
      <c r="Q3" s="41" t="s">
        <v>384</v>
      </c>
      <c r="R3" s="41" t="s">
        <v>383</v>
      </c>
      <c r="S3" s="41" t="s">
        <v>384</v>
      </c>
      <c r="T3" s="41" t="s">
        <v>383</v>
      </c>
      <c r="U3" s="41" t="s">
        <v>384</v>
      </c>
      <c r="V3" s="41" t="s">
        <v>383</v>
      </c>
      <c r="W3" s="41" t="s">
        <v>384</v>
      </c>
      <c r="X3" s="41" t="s">
        <v>383</v>
      </c>
      <c r="Y3" s="41" t="s">
        <v>384</v>
      </c>
      <c r="Z3" s="41" t="s">
        <v>383</v>
      </c>
      <c r="AA3" s="41" t="s">
        <v>384</v>
      </c>
      <c r="AB3" s="41" t="s">
        <v>383</v>
      </c>
      <c r="AC3" s="41" t="s">
        <v>384</v>
      </c>
      <c r="AD3" s="41" t="s">
        <v>383</v>
      </c>
      <c r="AE3" s="41" t="s">
        <v>384</v>
      </c>
      <c r="AF3" s="41" t="s">
        <v>383</v>
      </c>
      <c r="AG3" s="41" t="s">
        <v>384</v>
      </c>
      <c r="AH3" s="41" t="s">
        <v>383</v>
      </c>
      <c r="AI3" s="41" t="s">
        <v>384</v>
      </c>
      <c r="AJ3" s="41" t="s">
        <v>383</v>
      </c>
      <c r="AK3" s="41" t="s">
        <v>384</v>
      </c>
      <c r="AL3" s="41" t="s">
        <v>383</v>
      </c>
      <c r="AM3" s="41" t="s">
        <v>384</v>
      </c>
      <c r="AN3" s="41" t="s">
        <v>383</v>
      </c>
      <c r="AO3" s="41" t="s">
        <v>384</v>
      </c>
      <c r="AP3" s="41" t="s">
        <v>383</v>
      </c>
      <c r="AQ3" s="41" t="s">
        <v>384</v>
      </c>
      <c r="AR3" s="41" t="s">
        <v>383</v>
      </c>
      <c r="AS3" s="41" t="s">
        <v>384</v>
      </c>
      <c r="AT3" s="41" t="s">
        <v>383</v>
      </c>
      <c r="AU3" s="41" t="s">
        <v>384</v>
      </c>
      <c r="AV3" s="41" t="s">
        <v>383</v>
      </c>
      <c r="AW3" s="41" t="s">
        <v>384</v>
      </c>
      <c r="AX3" s="41" t="s">
        <v>383</v>
      </c>
      <c r="AY3" s="41" t="s">
        <v>384</v>
      </c>
      <c r="AZ3" s="41" t="s">
        <v>383</v>
      </c>
      <c r="BA3" s="41" t="s">
        <v>384</v>
      </c>
      <c r="BB3" s="41" t="s">
        <v>383</v>
      </c>
      <c r="BC3" s="41" t="s">
        <v>384</v>
      </c>
      <c r="BD3" s="41" t="s">
        <v>383</v>
      </c>
      <c r="BE3" s="41" t="s">
        <v>384</v>
      </c>
      <c r="BF3" s="41" t="s">
        <v>383</v>
      </c>
      <c r="BG3" s="41" t="s">
        <v>384</v>
      </c>
      <c r="BH3" s="41" t="s">
        <v>383</v>
      </c>
      <c r="BI3" s="41" t="s">
        <v>384</v>
      </c>
      <c r="BJ3" s="41" t="s">
        <v>383</v>
      </c>
      <c r="BK3" s="41" t="s">
        <v>384</v>
      </c>
      <c r="BL3" s="41" t="s">
        <v>383</v>
      </c>
      <c r="BM3" s="41" t="s">
        <v>384</v>
      </c>
      <c r="BN3" s="41" t="s">
        <v>383</v>
      </c>
      <c r="BO3" s="41" t="s">
        <v>384</v>
      </c>
      <c r="BP3" s="41" t="s">
        <v>383</v>
      </c>
      <c r="BQ3" s="41" t="s">
        <v>384</v>
      </c>
      <c r="BR3" s="41" t="s">
        <v>383</v>
      </c>
      <c r="BS3" s="41" t="s">
        <v>384</v>
      </c>
      <c r="BT3" s="41" t="s">
        <v>383</v>
      </c>
      <c r="BU3" s="41" t="s">
        <v>384</v>
      </c>
      <c r="BV3" s="41" t="s">
        <v>383</v>
      </c>
      <c r="BW3" s="41" t="s">
        <v>384</v>
      </c>
    </row>
    <row r="4" spans="1:75" ht="43.2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/>
      <c r="N4" s="3" t="s">
        <v>193</v>
      </c>
      <c r="O4" s="3"/>
      <c r="P4" s="3" t="s">
        <v>194</v>
      </c>
      <c r="Q4" s="3"/>
      <c r="R4" s="2">
        <v>1</v>
      </c>
      <c r="S4" s="2"/>
      <c r="T4" s="2" t="s">
        <v>195</v>
      </c>
      <c r="U4" s="2"/>
      <c r="V4" s="3" t="s">
        <v>196</v>
      </c>
      <c r="W4" s="3">
        <v>5</v>
      </c>
      <c r="X4" s="2" t="s">
        <v>197</v>
      </c>
      <c r="Y4" s="2"/>
      <c r="Z4" s="3" t="s">
        <v>198</v>
      </c>
      <c r="AA4" s="3"/>
      <c r="AB4" s="3" t="s">
        <v>199</v>
      </c>
      <c r="AC4" s="3"/>
      <c r="AD4" s="3" t="s">
        <v>200</v>
      </c>
      <c r="AE4" s="3"/>
      <c r="AF4" s="3" t="s">
        <v>201</v>
      </c>
      <c r="AG4" s="3"/>
      <c r="AH4" s="3" t="s">
        <v>202</v>
      </c>
      <c r="AI4" s="3"/>
      <c r="AJ4" s="3" t="s">
        <v>203</v>
      </c>
      <c r="AK4" s="3"/>
      <c r="AL4" s="3" t="s">
        <v>204</v>
      </c>
      <c r="AM4" s="3"/>
      <c r="AN4" s="3" t="s">
        <v>205</v>
      </c>
      <c r="AO4" s="3"/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/>
      <c r="AZ4" s="3" t="s">
        <v>202</v>
      </c>
      <c r="BA4" s="3"/>
      <c r="BB4" s="3" t="s">
        <v>210</v>
      </c>
      <c r="BC4" s="3"/>
      <c r="BD4" s="3" t="s">
        <v>211</v>
      </c>
      <c r="BE4" s="3"/>
      <c r="BF4" s="3" t="s">
        <v>212</v>
      </c>
      <c r="BG4" s="3"/>
      <c r="BH4" s="3" t="s">
        <v>213</v>
      </c>
      <c r="BI4" s="3"/>
      <c r="BJ4" s="3" t="s">
        <v>214</v>
      </c>
      <c r="BK4" s="3"/>
      <c r="BL4" s="3" t="s">
        <v>130</v>
      </c>
      <c r="BM4" s="3"/>
      <c r="BN4" s="3" t="s">
        <v>140</v>
      </c>
      <c r="BO4" s="3">
        <v>5</v>
      </c>
      <c r="BP4" s="3" t="s">
        <v>215</v>
      </c>
      <c r="BQ4" s="3"/>
      <c r="BR4" s="3" t="s">
        <v>140</v>
      </c>
      <c r="BS4" s="3">
        <v>5</v>
      </c>
      <c r="BT4" s="3" t="s">
        <v>216</v>
      </c>
      <c r="BU4" s="3"/>
      <c r="BV4" s="3" t="s">
        <v>217</v>
      </c>
      <c r="BW4" s="3"/>
    </row>
    <row r="5" spans="1:75" ht="43.2" x14ac:dyDescent="0.3">
      <c r="A5" s="10" t="s">
        <v>218</v>
      </c>
      <c r="B5" s="8" t="s">
        <v>219</v>
      </c>
      <c r="C5" s="2"/>
      <c r="D5" s="2" t="s">
        <v>190</v>
      </c>
      <c r="E5" s="2"/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3"/>
      <c r="P5" s="3" t="s">
        <v>223</v>
      </c>
      <c r="Q5" s="3"/>
      <c r="R5" s="2">
        <v>2</v>
      </c>
      <c r="S5" s="2"/>
      <c r="T5" s="2" t="s">
        <v>62</v>
      </c>
      <c r="U5" s="2">
        <v>2</v>
      </c>
      <c r="V5" s="3" t="s">
        <v>66</v>
      </c>
      <c r="W5" s="3"/>
      <c r="X5" s="2" t="s">
        <v>224</v>
      </c>
      <c r="Y5" s="2">
        <v>2</v>
      </c>
      <c r="Z5" s="3" t="s">
        <v>225</v>
      </c>
      <c r="AA5" s="3"/>
      <c r="AB5" s="3" t="s">
        <v>226</v>
      </c>
      <c r="AC5" s="3"/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/>
      <c r="AL5" s="3" t="s">
        <v>230</v>
      </c>
      <c r="AM5" s="3"/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/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/>
      <c r="BL5" s="3" t="s">
        <v>240</v>
      </c>
      <c r="BM5" s="3">
        <v>2</v>
      </c>
      <c r="BN5" s="3" t="s">
        <v>134</v>
      </c>
      <c r="BO5" s="3"/>
      <c r="BP5" s="3" t="s">
        <v>240</v>
      </c>
      <c r="BQ5" s="3"/>
      <c r="BR5" s="3" t="s">
        <v>134</v>
      </c>
      <c r="BS5" s="3"/>
      <c r="BT5" s="3" t="s">
        <v>143</v>
      </c>
      <c r="BU5" s="3"/>
      <c r="BV5" s="3" t="s">
        <v>241</v>
      </c>
      <c r="BW5" s="3"/>
    </row>
    <row r="6" spans="1:75" ht="57.6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/>
      <c r="N6" s="3" t="s">
        <v>248</v>
      </c>
      <c r="O6" s="3"/>
      <c r="P6" s="3" t="s">
        <v>249</v>
      </c>
      <c r="Q6" s="3">
        <v>2</v>
      </c>
      <c r="R6" s="2">
        <v>3</v>
      </c>
      <c r="S6" s="2"/>
      <c r="T6" s="2"/>
      <c r="U6" s="2"/>
      <c r="V6" s="2" t="s">
        <v>67</v>
      </c>
      <c r="W6" s="2"/>
      <c r="X6" s="2" t="s">
        <v>250</v>
      </c>
      <c r="Y6" s="2">
        <v>2</v>
      </c>
      <c r="Z6" s="3" t="s">
        <v>74</v>
      </c>
      <c r="AA6" s="3"/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43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/>
      <c r="BB6" s="3" t="s">
        <v>256</v>
      </c>
      <c r="BC6" s="3"/>
      <c r="BD6" s="3" t="s">
        <v>257</v>
      </c>
      <c r="BE6" s="3"/>
      <c r="BF6" s="3" t="s">
        <v>258</v>
      </c>
      <c r="BG6" s="3"/>
      <c r="BJ6" s="3" t="s">
        <v>259</v>
      </c>
      <c r="BK6" s="3"/>
      <c r="BL6" s="3" t="s">
        <v>260</v>
      </c>
      <c r="BM6" s="3">
        <v>5</v>
      </c>
      <c r="BN6" s="3" t="s">
        <v>261</v>
      </c>
      <c r="BO6" s="3"/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/>
    </row>
    <row r="7" spans="1:75" ht="43.2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/>
      <c r="N7" s="3" t="s">
        <v>269</v>
      </c>
      <c r="O7" s="3"/>
      <c r="P7" s="3" t="s">
        <v>56</v>
      </c>
      <c r="Q7" s="3"/>
      <c r="R7" s="2">
        <v>4</v>
      </c>
      <c r="S7" s="2"/>
      <c r="T7" s="2"/>
      <c r="U7" s="2"/>
      <c r="V7" s="2"/>
      <c r="W7" s="2"/>
      <c r="X7" s="3" t="s">
        <v>270</v>
      </c>
      <c r="Y7" s="3"/>
      <c r="Z7" s="2"/>
      <c r="AA7" s="2"/>
      <c r="AB7" s="3" t="s">
        <v>271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/>
      <c r="BP7" s="3" t="s">
        <v>275</v>
      </c>
      <c r="BQ7" s="3"/>
      <c r="BT7" s="3" t="s">
        <v>276</v>
      </c>
      <c r="BU7" s="3"/>
      <c r="BV7" s="3" t="s">
        <v>146</v>
      </c>
      <c r="BW7" s="3"/>
    </row>
    <row r="8" spans="1:75" ht="43.2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/>
      <c r="N8" s="3" t="s">
        <v>280</v>
      </c>
      <c r="O8" s="3"/>
      <c r="P8" s="3" t="s">
        <v>281</v>
      </c>
      <c r="Q8" s="3"/>
      <c r="R8" s="2">
        <v>5</v>
      </c>
      <c r="S8" s="2"/>
      <c r="T8" s="2"/>
      <c r="U8" s="2"/>
      <c r="V8" s="2"/>
      <c r="W8" s="2"/>
      <c r="X8" s="2" t="s">
        <v>282</v>
      </c>
      <c r="Y8" s="2"/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/>
      <c r="BD8" s="3" t="s">
        <v>119</v>
      </c>
      <c r="BE8" s="3"/>
      <c r="BF8" s="3" t="s">
        <v>285</v>
      </c>
      <c r="BG8" s="3"/>
      <c r="BJ8" s="3" t="s">
        <v>286</v>
      </c>
      <c r="BK8" s="3"/>
      <c r="BL8" s="3" t="s">
        <v>287</v>
      </c>
      <c r="BM8" s="3">
        <v>5</v>
      </c>
      <c r="BP8" s="3" t="s">
        <v>287</v>
      </c>
      <c r="BQ8" s="3"/>
      <c r="BT8" s="3" t="s">
        <v>288</v>
      </c>
      <c r="BU8" s="3"/>
      <c r="BV8" s="3" t="s">
        <v>289</v>
      </c>
      <c r="BW8" s="3"/>
    </row>
    <row r="9" spans="1:75" ht="43.2" x14ac:dyDescent="0.3">
      <c r="A9" s="10" t="s">
        <v>290</v>
      </c>
      <c r="B9" s="9" t="s">
        <v>291</v>
      </c>
      <c r="C9" s="2"/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/>
      <c r="N9" s="3" t="s">
        <v>48</v>
      </c>
      <c r="O9" s="3"/>
      <c r="P9" s="3"/>
      <c r="Q9" s="3"/>
      <c r="R9" s="2">
        <v>6</v>
      </c>
      <c r="S9" s="2"/>
      <c r="T9" s="2"/>
      <c r="U9" s="2"/>
      <c r="V9" s="2"/>
      <c r="W9" s="2"/>
      <c r="X9" s="2" t="s">
        <v>294</v>
      </c>
      <c r="Y9" s="2"/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/>
      <c r="BP9" s="3" t="s">
        <v>137</v>
      </c>
      <c r="BQ9" s="3">
        <v>5</v>
      </c>
      <c r="BT9" s="3" t="s">
        <v>298</v>
      </c>
      <c r="BU9" s="3"/>
    </row>
    <row r="10" spans="1:75" ht="72" x14ac:dyDescent="0.3">
      <c r="A10" s="10" t="s">
        <v>299</v>
      </c>
      <c r="B10" s="9" t="s">
        <v>300</v>
      </c>
      <c r="C10" s="2"/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>
        <v>2</v>
      </c>
      <c r="N10" s="3" t="s">
        <v>302</v>
      </c>
      <c r="O10" s="3">
        <v>2</v>
      </c>
      <c r="P10" s="3"/>
      <c r="Q10" s="3"/>
      <c r="R10" s="2">
        <v>7</v>
      </c>
      <c r="S10" s="2"/>
      <c r="T10" s="2"/>
      <c r="U10" s="2"/>
      <c r="V10" s="2"/>
      <c r="W10" s="2"/>
      <c r="X10" s="2" t="s">
        <v>303</v>
      </c>
      <c r="Y10" s="2"/>
      <c r="Z10" s="2"/>
      <c r="AA10" s="2"/>
      <c r="AB10" s="3" t="s">
        <v>304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/>
      <c r="BL10" s="3" t="s">
        <v>131</v>
      </c>
      <c r="BM10" s="3"/>
      <c r="BP10" s="3" t="s">
        <v>131</v>
      </c>
      <c r="BQ10" s="3"/>
      <c r="BT10" s="3" t="s">
        <v>307</v>
      </c>
      <c r="BU10" s="3"/>
    </row>
    <row r="11" spans="1:75" ht="57.6" x14ac:dyDescent="0.3">
      <c r="A11" s="10" t="s">
        <v>308</v>
      </c>
      <c r="B11" s="9" t="s">
        <v>309</v>
      </c>
      <c r="C11" s="2"/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>
        <v>5</v>
      </c>
      <c r="N11" s="3" t="s">
        <v>310</v>
      </c>
      <c r="O11" s="3">
        <v>5</v>
      </c>
      <c r="P11" s="3"/>
      <c r="Q11" s="3"/>
      <c r="R11" s="2">
        <v>8</v>
      </c>
      <c r="S11" s="2"/>
      <c r="T11" s="2"/>
      <c r="U11" s="2"/>
      <c r="V11" s="2"/>
      <c r="W11" s="2"/>
      <c r="X11" s="2" t="s">
        <v>71</v>
      </c>
      <c r="Y11" s="2"/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/>
      <c r="BL11" s="3" t="s">
        <v>314</v>
      </c>
      <c r="BM11" s="3"/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/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>
        <v>2</v>
      </c>
      <c r="N12" s="3" t="s">
        <v>52</v>
      </c>
      <c r="O12" s="3">
        <v>2</v>
      </c>
      <c r="P12" s="3"/>
      <c r="Q12" s="3"/>
      <c r="R12" s="2">
        <v>9</v>
      </c>
      <c r="S12" s="2"/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/>
      <c r="BP12" s="3" t="s">
        <v>319</v>
      </c>
      <c r="BQ12" s="3"/>
    </row>
    <row r="13" spans="1:75" ht="43.2" x14ac:dyDescent="0.3">
      <c r="A13" s="10" t="s">
        <v>320</v>
      </c>
      <c r="B13" s="9" t="s">
        <v>321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/>
      <c r="N13" s="3" t="s">
        <v>322</v>
      </c>
      <c r="O13" s="3"/>
      <c r="P13" s="3"/>
      <c r="Q13" s="3"/>
      <c r="R13" s="2">
        <v>10</v>
      </c>
      <c r="S13" s="2"/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3"/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/>
      <c r="BP14" s="3" t="s">
        <v>329</v>
      </c>
      <c r="BQ14" s="3"/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3"/>
    </row>
  </sheetData>
  <mergeCells count="72"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1E07-EB52-48FB-A7B5-E853A5AD4552}">
  <dimension ref="A1:G44"/>
  <sheetViews>
    <sheetView tabSelected="1" topLeftCell="A11" workbookViewId="0">
      <selection activeCell="K29" sqref="K29"/>
    </sheetView>
  </sheetViews>
  <sheetFormatPr defaultRowHeight="14.4" x14ac:dyDescent="0.3"/>
  <cols>
    <col min="1" max="1" width="52.88671875" bestFit="1" customWidth="1"/>
    <col min="2" max="2" width="28.6640625" bestFit="1" customWidth="1"/>
    <col min="3" max="3" width="76.109375" bestFit="1" customWidth="1"/>
    <col min="4" max="4" width="44.44140625" bestFit="1" customWidth="1"/>
  </cols>
  <sheetData>
    <row r="1" spans="1:5" x14ac:dyDescent="0.3">
      <c r="A1" s="18" t="s">
        <v>147</v>
      </c>
      <c r="B1" s="19"/>
    </row>
    <row r="2" spans="1:5" x14ac:dyDescent="0.3">
      <c r="A2" t="s">
        <v>17</v>
      </c>
      <c r="B2">
        <f>Response!D2</f>
        <v>0</v>
      </c>
    </row>
    <row r="3" spans="1:5" x14ac:dyDescent="0.3">
      <c r="A3" t="s">
        <v>20</v>
      </c>
      <c r="B3">
        <f>Response!D3</f>
        <v>0</v>
      </c>
    </row>
    <row r="4" spans="1:5" x14ac:dyDescent="0.3">
      <c r="A4" t="s">
        <v>23</v>
      </c>
      <c r="B4">
        <f>Response!D4</f>
        <v>0</v>
      </c>
    </row>
    <row r="5" spans="1:5" x14ac:dyDescent="0.3">
      <c r="A5" t="s">
        <v>148</v>
      </c>
    </row>
    <row r="6" spans="1:5" x14ac:dyDescent="0.3">
      <c r="A6" t="s">
        <v>149</v>
      </c>
      <c r="B6" t="str">
        <f>Response!D11</f>
        <v>Lower Back</v>
      </c>
      <c r="C6" t="str">
        <f>Response!D12</f>
        <v>Leg below knee</v>
      </c>
      <c r="D6">
        <f>Response!E12</f>
        <v>0</v>
      </c>
      <c r="E6">
        <f>Response!F12</f>
        <v>0</v>
      </c>
    </row>
    <row r="8" spans="1:5" x14ac:dyDescent="0.3">
      <c r="A8" s="18" t="s">
        <v>150</v>
      </c>
      <c r="B8" s="19"/>
    </row>
    <row r="9" spans="1:5" x14ac:dyDescent="0.3">
      <c r="A9" t="s">
        <v>151</v>
      </c>
      <c r="B9" s="49">
        <f>Musculage!B6/Musculage!B7</f>
        <v>0.67500000000000004</v>
      </c>
    </row>
    <row r="10" spans="1:5" x14ac:dyDescent="0.3">
      <c r="A10" t="s">
        <v>152</v>
      </c>
      <c r="B10" s="49">
        <f>Musculage!B17/Musculage!B18</f>
        <v>0.25714285714285712</v>
      </c>
    </row>
    <row r="11" spans="1:5" x14ac:dyDescent="0.3">
      <c r="A11" t="s">
        <v>153</v>
      </c>
      <c r="B11" s="49">
        <f>(B9+B10)/2</f>
        <v>0.46607142857142858</v>
      </c>
    </row>
    <row r="13" spans="1:5" x14ac:dyDescent="0.3">
      <c r="A13" s="18" t="s">
        <v>154</v>
      </c>
      <c r="B13" s="19"/>
    </row>
    <row r="14" spans="1:5" x14ac:dyDescent="0.3">
      <c r="A14" t="s">
        <v>155</v>
      </c>
      <c r="B14" t="str">
        <f>Response!D36</f>
        <v>Normal bending</v>
      </c>
    </row>
    <row r="15" spans="1:5" x14ac:dyDescent="0.3">
      <c r="A15" t="s">
        <v>156</v>
      </c>
      <c r="B15">
        <f>Response!D35</f>
        <v>0</v>
      </c>
    </row>
    <row r="16" spans="1:5" x14ac:dyDescent="0.3">
      <c r="A16" t="s">
        <v>157</v>
      </c>
      <c r="B16" t="str">
        <f>Response!D32</f>
        <v>None of the above</v>
      </c>
    </row>
    <row r="17" spans="1:4" customFormat="1" x14ac:dyDescent="0.3">
      <c r="A17" t="s">
        <v>158</v>
      </c>
      <c r="B17" t="str">
        <f>Response!D33</f>
        <v>Not yet tested/ no deficiencies</v>
      </c>
      <c r="C17">
        <f>Response!E33</f>
        <v>0</v>
      </c>
      <c r="D17">
        <f>Response!F33</f>
        <v>0</v>
      </c>
    </row>
    <row r="18" spans="1:4" customFormat="1" x14ac:dyDescent="0.3">
      <c r="A18" t="s">
        <v>159</v>
      </c>
      <c r="B18">
        <f>Response!D19</f>
        <v>0</v>
      </c>
      <c r="C18">
        <f>Response!E19</f>
        <v>0</v>
      </c>
      <c r="D18">
        <f>Response!F19</f>
        <v>0</v>
      </c>
    </row>
    <row r="19" spans="1:4" customFormat="1" x14ac:dyDescent="0.3"/>
    <row r="20" spans="1:4" customFormat="1" x14ac:dyDescent="0.3">
      <c r="A20" s="18" t="s">
        <v>160</v>
      </c>
      <c r="B20" s="19"/>
    </row>
    <row r="21" spans="1:4" customFormat="1" x14ac:dyDescent="0.3">
      <c r="A21" t="s">
        <v>161</v>
      </c>
      <c r="B21">
        <f>Response!D14</f>
        <v>6</v>
      </c>
    </row>
    <row r="22" spans="1:4" customFormat="1" x14ac:dyDescent="0.3">
      <c r="A22" t="s">
        <v>162</v>
      </c>
      <c r="B22" t="str">
        <f>Response!D30</f>
        <v>For more than 3 months</v>
      </c>
    </row>
    <row r="23" spans="1:4" customFormat="1" x14ac:dyDescent="0.3">
      <c r="A23" t="s">
        <v>163</v>
      </c>
      <c r="B23" t="str">
        <f>Response!D38</f>
        <v>After a few minutes, i.e.  10-30 minutes</v>
      </c>
    </row>
    <row r="24" spans="1:4" customFormat="1" x14ac:dyDescent="0.3">
      <c r="A24" t="s">
        <v>164</v>
      </c>
      <c r="B24" t="str">
        <f>Response!D40</f>
        <v>Immediately, i.e. within 10 minutes</v>
      </c>
    </row>
    <row r="25" spans="1:4" customFormat="1" x14ac:dyDescent="0.3">
      <c r="A25" t="s">
        <v>165</v>
      </c>
      <c r="B25" t="str">
        <f>Response!D31</f>
        <v>No</v>
      </c>
    </row>
    <row r="26" spans="1:4" customFormat="1" x14ac:dyDescent="0.3"/>
    <row r="27" spans="1:4" customFormat="1" x14ac:dyDescent="0.3">
      <c r="A27" s="18" t="s">
        <v>166</v>
      </c>
      <c r="B27" s="19"/>
    </row>
    <row r="28" spans="1:4" customFormat="1" x14ac:dyDescent="0.3">
      <c r="A28" t="s">
        <v>167</v>
      </c>
      <c r="B28" t="str">
        <f>Response!D16</f>
        <v>Pain increases in sedentary postures like continuous sitting, standing and lying down</v>
      </c>
      <c r="C28" t="str">
        <f>Response!E16</f>
        <v>No relief even after change in posture or activity</v>
      </c>
      <c r="D28">
        <f>Response!F16</f>
        <v>0</v>
      </c>
    </row>
    <row r="29" spans="1:4" customFormat="1" x14ac:dyDescent="0.3">
      <c r="A29" t="s">
        <v>168</v>
      </c>
      <c r="B29" t="str">
        <f>Response!D17</f>
        <v>None</v>
      </c>
      <c r="C29">
        <f>Response!E17</f>
        <v>0</v>
      </c>
      <c r="D29">
        <f>Response!F17</f>
        <v>0</v>
      </c>
    </row>
    <row r="30" spans="1:4" customFormat="1" x14ac:dyDescent="0.3">
      <c r="A30" t="s">
        <v>169</v>
      </c>
      <c r="B30" t="str">
        <f>Response!D18</f>
        <v>Same as before</v>
      </c>
      <c r="C30">
        <f>Response!E46</f>
        <v>0</v>
      </c>
      <c r="D30">
        <f>Response!F46</f>
        <v>0</v>
      </c>
    </row>
    <row r="31" spans="1:4" customFormat="1" x14ac:dyDescent="0.3">
      <c r="A31" t="s">
        <v>170</v>
      </c>
      <c r="B31" t="str">
        <f>Response!D37</f>
        <v>Is the first thing in the morning</v>
      </c>
      <c r="C31" t="str">
        <f>Response!E37</f>
        <v>While bending/ stooping</v>
      </c>
      <c r="D31">
        <f>Response!F37</f>
        <v>0</v>
      </c>
    </row>
    <row r="32" spans="1:4" customFormat="1" x14ac:dyDescent="0.3">
      <c r="A32" t="s">
        <v>171</v>
      </c>
      <c r="B32" t="str">
        <f>Response!D39</f>
        <v>While sleeping/ resting</v>
      </c>
      <c r="C32">
        <f>Response!E39</f>
        <v>0</v>
      </c>
      <c r="D32">
        <f>Response!F39</f>
        <v>0</v>
      </c>
    </row>
    <row r="34" spans="1:7" x14ac:dyDescent="0.3">
      <c r="A34" s="18" t="s">
        <v>172</v>
      </c>
      <c r="B34" s="19"/>
    </row>
    <row r="35" spans="1:7" x14ac:dyDescent="0.3">
      <c r="A35" t="s">
        <v>173</v>
      </c>
      <c r="B35" t="str">
        <f>_xlfn.CONCAT(C40,", ",C41,", ",C42,", ",C43,", ",C44)</f>
        <v>Disc Bulge, Protrusion, Herniation, Sciatica, Radicular Pain, Caudia Equina, Ankylosing Spondylitis, Osteoporosis</v>
      </c>
    </row>
    <row r="36" spans="1:7" x14ac:dyDescent="0.3">
      <c r="A36" t="s">
        <v>174</v>
      </c>
    </row>
    <row r="37" spans="1:7" x14ac:dyDescent="0.3">
      <c r="A37" t="s">
        <v>175</v>
      </c>
      <c r="B37" t="str">
        <f>IF(G40=F40, "We strongly recommend you to consult a specialist before commencing on your physical rehabilitation.", IF(G41=F41, "You may commence your physical rehabilitation but may require medical care in parallel. Hence, we recommend you to consult a specialist.", IF(G42=F42, "You may commence your physical rehabilitation as per our recommendation. However, we would recommend you to consult a specialist for a final diagnosis of your condition.",0)))</f>
        <v>We strongly recommend you to consult a specialist before commencing on your physical rehabilitation.</v>
      </c>
    </row>
    <row r="39" spans="1:7" x14ac:dyDescent="0.3">
      <c r="A39" s="18" t="s">
        <v>176</v>
      </c>
      <c r="B39" s="18" t="s">
        <v>177</v>
      </c>
      <c r="C39" s="18" t="s">
        <v>178</v>
      </c>
      <c r="D39" s="18" t="s">
        <v>179</v>
      </c>
      <c r="E39">
        <f>SUM(E40:E44)</f>
        <v>17</v>
      </c>
    </row>
    <row r="40" spans="1:7" x14ac:dyDescent="0.3">
      <c r="A40" t="s">
        <v>180</v>
      </c>
      <c r="B40" t="str">
        <f>VLOOKUP(1,Inceptor!H2:M22,5,FALSE)</f>
        <v>Green</v>
      </c>
      <c r="C40" t="str">
        <f>VLOOKUP(1,Inceptor!H2:K22,4,FALSE)</f>
        <v>Disc Bulge, Protrusion, Herniation</v>
      </c>
      <c r="D40" t="str">
        <f>VLOOKUP(1,Inceptor!H2:M22,6,FALSE)</f>
        <v>Mech</v>
      </c>
      <c r="E40">
        <f>IF(B40="Green", 1, IF(B40="Red", 11, IF(B40="Yellow", 2, 0)))</f>
        <v>1</v>
      </c>
      <c r="F40" t="s">
        <v>181</v>
      </c>
      <c r="G40" t="str">
        <f>VLOOKUP(F40,B40:B44,1,FALSE)</f>
        <v>Red</v>
      </c>
    </row>
    <row r="41" spans="1:7" x14ac:dyDescent="0.3">
      <c r="A41" t="s">
        <v>182</v>
      </c>
      <c r="B41" t="str">
        <f>VLOOKUP(2,Inceptor!H2:M22,5,FALSE)</f>
        <v>Green</v>
      </c>
      <c r="C41" t="str">
        <f>VLOOKUP(2,Inceptor!H2:K22,4,FALSE)</f>
        <v>Sciatica, Radicular Pain</v>
      </c>
      <c r="D41" t="str">
        <f>VLOOKUP(2,Inceptor!H2:M22,6,FALSE)</f>
        <v>Mech</v>
      </c>
      <c r="E41">
        <f t="shared" ref="E41:E44" si="0">IF(B41="Green", 1, IF(B41="Red", 11, IF(B41="Yellow", 2, 0)))</f>
        <v>1</v>
      </c>
      <c r="F41" t="s">
        <v>183</v>
      </c>
      <c r="G41" t="str">
        <f>VLOOKUP(F41,B40:B44,1,FALSE)</f>
        <v>Yellow</v>
      </c>
    </row>
    <row r="42" spans="1:7" x14ac:dyDescent="0.3">
      <c r="A42" t="s">
        <v>184</v>
      </c>
      <c r="B42" t="str">
        <f>VLOOKUP(3,Inceptor!H2:M22,5,FALSE)</f>
        <v>Red</v>
      </c>
      <c r="C42" t="str">
        <f>VLOOKUP(3,Inceptor!H2:K22,4,FALSE)</f>
        <v>Caudia Equina</v>
      </c>
      <c r="D42" t="str">
        <f>VLOOKUP(3,Inceptor!H2:M22,6,FALSE)</f>
        <v>Non-Mech</v>
      </c>
      <c r="E42">
        <f t="shared" si="0"/>
        <v>11</v>
      </c>
      <c r="F42" t="s">
        <v>185</v>
      </c>
      <c r="G42" t="str">
        <f>VLOOKUP(F42,B40:B44,1,FALSE)</f>
        <v>Green</v>
      </c>
    </row>
    <row r="43" spans="1:7" x14ac:dyDescent="0.3">
      <c r="A43" t="s">
        <v>186</v>
      </c>
      <c r="B43" t="str">
        <f>VLOOKUP(4,Inceptor!H2:M22,5,FALSE)</f>
        <v>Yellow</v>
      </c>
      <c r="C43" t="str">
        <f>VLOOKUP(4,Inceptor!H2:K22,4,FALSE)</f>
        <v>Ankylosing Spondylitis</v>
      </c>
      <c r="D43" t="str">
        <f>VLOOKUP(4,Inceptor!H2:M22,6,FALSE)</f>
        <v>Non-Mech</v>
      </c>
      <c r="E43">
        <f t="shared" si="0"/>
        <v>2</v>
      </c>
    </row>
    <row r="44" spans="1:7" x14ac:dyDescent="0.3">
      <c r="A44" t="s">
        <v>187</v>
      </c>
      <c r="B44" t="str">
        <f>VLOOKUP(5,Inceptor!H2:M22,5,FALSE)</f>
        <v>Yellow</v>
      </c>
      <c r="C44" t="str">
        <f>VLOOKUP(5,Inceptor!H2:K22,4,FALSE)</f>
        <v>Osteoporosis</v>
      </c>
      <c r="D44" t="str">
        <f>VLOOKUP(5,Inceptor!H2:M22,6,FALSE)</f>
        <v>Non-Mech</v>
      </c>
      <c r="E44">
        <f t="shared" si="0"/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F946-29FA-4368-8A15-C31A03A2145F}">
  <dimension ref="A1:BW15"/>
  <sheetViews>
    <sheetView zoomScale="80" zoomScaleNormal="80" workbookViewId="0">
      <pane xSplit="1" ySplit="3" topLeftCell="BP9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19" t="s">
        <v>386</v>
      </c>
      <c r="B1" s="56" t="s">
        <v>355</v>
      </c>
      <c r="C1" s="56"/>
      <c r="D1" s="56" t="s">
        <v>356</v>
      </c>
      <c r="E1" s="56"/>
      <c r="F1" s="56" t="s">
        <v>357</v>
      </c>
      <c r="G1" s="56"/>
      <c r="H1" s="56" t="s">
        <v>358</v>
      </c>
      <c r="I1" s="56"/>
      <c r="J1" s="56" t="s">
        <v>359</v>
      </c>
      <c r="K1" s="56"/>
      <c r="L1" s="56" t="s">
        <v>45</v>
      </c>
      <c r="M1" s="56"/>
      <c r="N1" s="50" t="s">
        <v>49</v>
      </c>
      <c r="O1" s="50"/>
      <c r="P1" s="56" t="s">
        <v>53</v>
      </c>
      <c r="Q1" s="56"/>
      <c r="R1" s="56" t="s">
        <v>57</v>
      </c>
      <c r="S1" s="56"/>
      <c r="T1" s="56" t="s">
        <v>59</v>
      </c>
      <c r="U1" s="56"/>
      <c r="V1" s="56" t="s">
        <v>63</v>
      </c>
      <c r="W1" s="56"/>
      <c r="X1" s="56" t="s">
        <v>68</v>
      </c>
      <c r="Y1" s="56"/>
      <c r="Z1" s="56" t="s">
        <v>72</v>
      </c>
      <c r="AA1" s="56"/>
      <c r="AB1" s="56" t="s">
        <v>75</v>
      </c>
      <c r="AC1" s="56"/>
      <c r="AD1" s="56" t="s">
        <v>78</v>
      </c>
      <c r="AE1" s="56"/>
      <c r="AF1" s="56" t="s">
        <v>81</v>
      </c>
      <c r="AG1" s="56"/>
      <c r="AH1" s="56" t="s">
        <v>84</v>
      </c>
      <c r="AI1" s="56"/>
      <c r="AJ1" s="56" t="s">
        <v>87</v>
      </c>
      <c r="AK1" s="56"/>
      <c r="AL1" s="56" t="s">
        <v>90</v>
      </c>
      <c r="AM1" s="56"/>
      <c r="AN1" s="56" t="s">
        <v>93</v>
      </c>
      <c r="AO1" s="56"/>
      <c r="AP1" s="56" t="s">
        <v>96</v>
      </c>
      <c r="AQ1" s="56"/>
      <c r="AR1" s="56" t="s">
        <v>99</v>
      </c>
      <c r="AS1" s="56"/>
      <c r="AT1" s="56" t="s">
        <v>102</v>
      </c>
      <c r="AU1" s="56"/>
      <c r="AV1" s="56" t="s">
        <v>105</v>
      </c>
      <c r="AW1" s="56"/>
      <c r="AX1" s="56" t="s">
        <v>108</v>
      </c>
      <c r="AY1" s="56"/>
      <c r="AZ1" s="56" t="s">
        <v>111</v>
      </c>
      <c r="BA1" s="56"/>
      <c r="BB1" s="56" t="s">
        <v>114</v>
      </c>
      <c r="BC1" s="56"/>
      <c r="BD1" s="56" t="s">
        <v>117</v>
      </c>
      <c r="BE1" s="56"/>
      <c r="BF1" s="56" t="s">
        <v>120</v>
      </c>
      <c r="BG1" s="56"/>
      <c r="BH1" s="56" t="s">
        <v>123</v>
      </c>
      <c r="BI1" s="56"/>
      <c r="BJ1" s="56" t="s">
        <v>125</v>
      </c>
      <c r="BK1" s="56"/>
      <c r="BL1" s="56" t="s">
        <v>128</v>
      </c>
      <c r="BM1" s="56"/>
      <c r="BN1" s="56" t="s">
        <v>132</v>
      </c>
      <c r="BO1" s="56"/>
      <c r="BP1" s="56" t="s">
        <v>135</v>
      </c>
      <c r="BQ1" s="56"/>
      <c r="BR1" s="56" t="s">
        <v>138</v>
      </c>
      <c r="BS1" s="56"/>
      <c r="BT1" s="50" t="s">
        <v>141</v>
      </c>
      <c r="BU1" s="50"/>
      <c r="BV1" s="56" t="s">
        <v>144</v>
      </c>
      <c r="BW1" s="56"/>
    </row>
    <row r="2" spans="1:75" ht="14.4" customHeight="1" x14ac:dyDescent="0.3">
      <c r="A2" s="6" t="s">
        <v>14</v>
      </c>
      <c r="B2" s="54" t="s">
        <v>20</v>
      </c>
      <c r="C2" s="54"/>
      <c r="D2" s="54" t="s">
        <v>23</v>
      </c>
      <c r="E2" s="54"/>
      <c r="F2" s="54" t="s">
        <v>26</v>
      </c>
      <c r="G2" s="54"/>
      <c r="H2" s="54" t="s">
        <v>387</v>
      </c>
      <c r="I2" s="54"/>
      <c r="J2" s="54" t="s">
        <v>388</v>
      </c>
      <c r="K2" s="54"/>
      <c r="L2" s="54" t="s">
        <v>332</v>
      </c>
      <c r="M2" s="54"/>
      <c r="N2" s="52" t="s">
        <v>332</v>
      </c>
      <c r="O2" s="52"/>
      <c r="P2" s="54" t="s">
        <v>373</v>
      </c>
      <c r="Q2" s="54"/>
      <c r="R2" s="54" t="s">
        <v>58</v>
      </c>
      <c r="S2" s="54"/>
      <c r="T2" s="54" t="s">
        <v>374</v>
      </c>
      <c r="U2" s="54"/>
      <c r="V2" s="54" t="s">
        <v>375</v>
      </c>
      <c r="W2" s="54"/>
      <c r="X2" s="54" t="s">
        <v>376</v>
      </c>
      <c r="Y2" s="54"/>
      <c r="Z2" s="54" t="s">
        <v>377</v>
      </c>
      <c r="AA2" s="54"/>
      <c r="AB2" s="54" t="s">
        <v>389</v>
      </c>
      <c r="AC2" s="54"/>
      <c r="AD2" s="54" t="s">
        <v>199</v>
      </c>
      <c r="AE2" s="54"/>
      <c r="AF2" s="54" t="s">
        <v>390</v>
      </c>
      <c r="AG2" s="54"/>
      <c r="AH2" s="54" t="s">
        <v>391</v>
      </c>
      <c r="AI2" s="54"/>
      <c r="AJ2" s="54" t="s">
        <v>6</v>
      </c>
      <c r="AK2" s="54"/>
      <c r="AL2" s="54" t="s">
        <v>392</v>
      </c>
      <c r="AM2" s="54"/>
      <c r="AN2" s="54" t="s">
        <v>393</v>
      </c>
      <c r="AO2" s="54"/>
      <c r="AP2" s="54" t="s">
        <v>394</v>
      </c>
      <c r="AQ2" s="54"/>
      <c r="AR2" s="54" t="s">
        <v>311</v>
      </c>
      <c r="AS2" s="54"/>
      <c r="AT2" s="54" t="s">
        <v>317</v>
      </c>
      <c r="AU2" s="54"/>
      <c r="AV2" s="54" t="s">
        <v>323</v>
      </c>
      <c r="AW2" s="54"/>
      <c r="AX2" s="54" t="s">
        <v>395</v>
      </c>
      <c r="AY2" s="54"/>
      <c r="AZ2" s="54" t="s">
        <v>396</v>
      </c>
      <c r="BA2" s="54"/>
      <c r="BB2" s="54" t="s">
        <v>397</v>
      </c>
      <c r="BC2" s="54"/>
      <c r="BD2" s="54" t="s">
        <v>398</v>
      </c>
      <c r="BE2" s="54"/>
      <c r="BF2" s="54" t="s">
        <v>390</v>
      </c>
      <c r="BG2" s="54"/>
      <c r="BH2" s="54" t="s">
        <v>399</v>
      </c>
      <c r="BI2" s="54"/>
      <c r="BJ2" s="54" t="s">
        <v>400</v>
      </c>
      <c r="BK2" s="54"/>
      <c r="BL2" s="54" t="s">
        <v>378</v>
      </c>
      <c r="BM2" s="54"/>
      <c r="BN2" s="54" t="s">
        <v>379</v>
      </c>
      <c r="BO2" s="54"/>
      <c r="BP2" s="54" t="s">
        <v>380</v>
      </c>
      <c r="BQ2" s="54"/>
      <c r="BR2" s="54" t="s">
        <v>381</v>
      </c>
      <c r="BS2" s="54"/>
      <c r="BT2" s="52" t="s">
        <v>401</v>
      </c>
      <c r="BU2" s="52"/>
      <c r="BV2" s="54" t="s">
        <v>382</v>
      </c>
      <c r="BW2" s="54"/>
    </row>
    <row r="3" spans="1:75" ht="14.4" customHeight="1" x14ac:dyDescent="0.3">
      <c r="A3" s="41"/>
      <c r="B3" s="41" t="s">
        <v>383</v>
      </c>
      <c r="C3" s="41" t="s">
        <v>384</v>
      </c>
      <c r="D3" s="41" t="s">
        <v>383</v>
      </c>
      <c r="E3" s="41" t="s">
        <v>384</v>
      </c>
      <c r="F3" s="41" t="s">
        <v>383</v>
      </c>
      <c r="G3" s="41" t="s">
        <v>384</v>
      </c>
      <c r="H3" s="41" t="s">
        <v>383</v>
      </c>
      <c r="I3" s="41" t="s">
        <v>384</v>
      </c>
      <c r="J3" s="41" t="s">
        <v>383</v>
      </c>
      <c r="K3" s="41" t="s">
        <v>384</v>
      </c>
      <c r="L3" s="41" t="s">
        <v>383</v>
      </c>
      <c r="M3" s="41" t="s">
        <v>384</v>
      </c>
      <c r="N3" s="41" t="s">
        <v>383</v>
      </c>
      <c r="O3" s="41" t="s">
        <v>384</v>
      </c>
      <c r="P3" s="41" t="s">
        <v>383</v>
      </c>
      <c r="Q3" s="41" t="s">
        <v>384</v>
      </c>
      <c r="R3" s="41" t="s">
        <v>383</v>
      </c>
      <c r="S3" s="41" t="s">
        <v>384</v>
      </c>
      <c r="T3" s="41" t="s">
        <v>383</v>
      </c>
      <c r="U3" s="41" t="s">
        <v>384</v>
      </c>
      <c r="V3" s="41" t="s">
        <v>383</v>
      </c>
      <c r="W3" s="41" t="s">
        <v>384</v>
      </c>
      <c r="X3" s="41" t="s">
        <v>383</v>
      </c>
      <c r="Y3" s="41" t="s">
        <v>384</v>
      </c>
      <c r="Z3" s="41" t="s">
        <v>383</v>
      </c>
      <c r="AA3" s="41" t="s">
        <v>384</v>
      </c>
      <c r="AB3" s="41" t="s">
        <v>383</v>
      </c>
      <c r="AC3" s="41" t="s">
        <v>384</v>
      </c>
      <c r="AD3" s="41" t="s">
        <v>383</v>
      </c>
      <c r="AE3" s="41" t="s">
        <v>384</v>
      </c>
      <c r="AF3" s="41" t="s">
        <v>383</v>
      </c>
      <c r="AG3" s="41" t="s">
        <v>384</v>
      </c>
      <c r="AH3" s="41" t="s">
        <v>383</v>
      </c>
      <c r="AI3" s="41" t="s">
        <v>384</v>
      </c>
      <c r="AJ3" s="41" t="s">
        <v>383</v>
      </c>
      <c r="AK3" s="41" t="s">
        <v>384</v>
      </c>
      <c r="AL3" s="41" t="s">
        <v>383</v>
      </c>
      <c r="AM3" s="41" t="s">
        <v>384</v>
      </c>
      <c r="AN3" s="41" t="s">
        <v>383</v>
      </c>
      <c r="AO3" s="41" t="s">
        <v>384</v>
      </c>
      <c r="AP3" s="41" t="s">
        <v>383</v>
      </c>
      <c r="AQ3" s="41" t="s">
        <v>384</v>
      </c>
      <c r="AR3" s="41" t="s">
        <v>383</v>
      </c>
      <c r="AS3" s="41" t="s">
        <v>384</v>
      </c>
      <c r="AT3" s="41" t="s">
        <v>383</v>
      </c>
      <c r="AU3" s="41" t="s">
        <v>384</v>
      </c>
      <c r="AV3" s="41" t="s">
        <v>383</v>
      </c>
      <c r="AW3" s="41" t="s">
        <v>384</v>
      </c>
      <c r="AX3" s="41" t="s">
        <v>383</v>
      </c>
      <c r="AY3" s="41" t="s">
        <v>384</v>
      </c>
      <c r="AZ3" s="41" t="s">
        <v>383</v>
      </c>
      <c r="BA3" s="41" t="s">
        <v>384</v>
      </c>
      <c r="BB3" s="41" t="s">
        <v>383</v>
      </c>
      <c r="BC3" s="41" t="s">
        <v>384</v>
      </c>
      <c r="BD3" s="41" t="s">
        <v>383</v>
      </c>
      <c r="BE3" s="41" t="s">
        <v>384</v>
      </c>
      <c r="BF3" s="41" t="s">
        <v>383</v>
      </c>
      <c r="BG3" s="41" t="s">
        <v>384</v>
      </c>
      <c r="BH3" s="41" t="s">
        <v>383</v>
      </c>
      <c r="BI3" s="41" t="s">
        <v>384</v>
      </c>
      <c r="BJ3" s="41" t="s">
        <v>383</v>
      </c>
      <c r="BK3" s="41" t="s">
        <v>384</v>
      </c>
      <c r="BL3" s="41" t="s">
        <v>383</v>
      </c>
      <c r="BM3" s="41" t="s">
        <v>384</v>
      </c>
      <c r="BN3" s="41" t="s">
        <v>383</v>
      </c>
      <c r="BO3" s="41" t="s">
        <v>384</v>
      </c>
      <c r="BP3" s="41" t="s">
        <v>383</v>
      </c>
      <c r="BQ3" s="41" t="s">
        <v>384</v>
      </c>
      <c r="BR3" s="41" t="s">
        <v>383</v>
      </c>
      <c r="BS3" s="41" t="s">
        <v>384</v>
      </c>
      <c r="BT3" s="41" t="s">
        <v>383</v>
      </c>
      <c r="BU3" s="41" t="s">
        <v>384</v>
      </c>
      <c r="BV3" s="41" t="s">
        <v>383</v>
      </c>
      <c r="BW3" s="41" t="s">
        <v>384</v>
      </c>
    </row>
    <row r="4" spans="1:75" ht="43.2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>
        <v>5</v>
      </c>
      <c r="N4" s="3" t="s">
        <v>193</v>
      </c>
      <c r="O4" s="2">
        <v>5</v>
      </c>
      <c r="P4" s="3" t="s">
        <v>194</v>
      </c>
      <c r="Q4" s="3">
        <v>2</v>
      </c>
      <c r="R4" s="2">
        <v>1</v>
      </c>
      <c r="S4" s="2"/>
      <c r="T4" s="2" t="s">
        <v>195</v>
      </c>
      <c r="U4" s="2">
        <v>5</v>
      </c>
      <c r="V4" s="3" t="s">
        <v>196</v>
      </c>
      <c r="W4" s="3"/>
      <c r="X4" s="2" t="s">
        <v>197</v>
      </c>
      <c r="Y4" s="2"/>
      <c r="Z4" s="3" t="s">
        <v>198</v>
      </c>
      <c r="AA4" s="3">
        <v>2</v>
      </c>
      <c r="AB4" s="3" t="s">
        <v>199</v>
      </c>
      <c r="AC4" s="3"/>
      <c r="AD4" s="3" t="s">
        <v>200</v>
      </c>
      <c r="AE4" s="3"/>
      <c r="AF4" s="3" t="s">
        <v>201</v>
      </c>
      <c r="AG4" s="3">
        <v>10</v>
      </c>
      <c r="AH4" s="3" t="s">
        <v>202</v>
      </c>
      <c r="AI4" s="3"/>
      <c r="AJ4" s="3" t="s">
        <v>203</v>
      </c>
      <c r="AK4" s="3"/>
      <c r="AL4" s="3" t="s">
        <v>204</v>
      </c>
      <c r="AM4" s="3"/>
      <c r="AN4" s="3" t="s">
        <v>205</v>
      </c>
      <c r="AO4" s="3"/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/>
      <c r="AZ4" s="3" t="s">
        <v>202</v>
      </c>
      <c r="BA4" s="3"/>
      <c r="BB4" s="3" t="s">
        <v>210</v>
      </c>
      <c r="BC4" s="3"/>
      <c r="BD4" s="3" t="s">
        <v>211</v>
      </c>
      <c r="BE4" s="3"/>
      <c r="BF4" s="3" t="s">
        <v>212</v>
      </c>
      <c r="BG4" s="3">
        <v>10</v>
      </c>
      <c r="BH4" s="3" t="s">
        <v>213</v>
      </c>
      <c r="BI4" s="3">
        <v>5</v>
      </c>
      <c r="BJ4" s="3" t="s">
        <v>214</v>
      </c>
      <c r="BK4" s="3"/>
      <c r="BL4" s="3" t="s">
        <v>130</v>
      </c>
      <c r="BM4" s="3">
        <v>2</v>
      </c>
      <c r="BN4" s="3" t="s">
        <v>140</v>
      </c>
      <c r="BO4" s="3">
        <v>2</v>
      </c>
      <c r="BP4" s="3" t="s">
        <v>215</v>
      </c>
      <c r="BQ4" s="3">
        <v>2</v>
      </c>
      <c r="BR4" s="3" t="s">
        <v>140</v>
      </c>
      <c r="BS4" s="3"/>
      <c r="BT4" s="3" t="s">
        <v>216</v>
      </c>
      <c r="BU4" s="3"/>
      <c r="BV4" s="3" t="s">
        <v>217</v>
      </c>
      <c r="BW4" s="3"/>
    </row>
    <row r="5" spans="1:75" ht="43.2" x14ac:dyDescent="0.3">
      <c r="A5" s="10" t="s">
        <v>218</v>
      </c>
      <c r="B5" s="8" t="s">
        <v>219</v>
      </c>
      <c r="C5" s="2"/>
      <c r="D5" s="2" t="s">
        <v>190</v>
      </c>
      <c r="E5" s="2"/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2"/>
      <c r="P5" s="3" t="s">
        <v>223</v>
      </c>
      <c r="Q5" s="3">
        <v>0</v>
      </c>
      <c r="R5" s="2">
        <v>2</v>
      </c>
      <c r="S5" s="2"/>
      <c r="T5" s="2" t="s">
        <v>62</v>
      </c>
      <c r="U5" s="2">
        <v>2</v>
      </c>
      <c r="V5" s="3" t="s">
        <v>66</v>
      </c>
      <c r="W5" s="3"/>
      <c r="X5" s="2" t="s">
        <v>224</v>
      </c>
      <c r="Y5" s="2">
        <v>2</v>
      </c>
      <c r="Z5" s="3" t="s">
        <v>225</v>
      </c>
      <c r="AA5" s="3">
        <v>0</v>
      </c>
      <c r="AB5" s="3" t="s">
        <v>226</v>
      </c>
      <c r="AC5" s="3">
        <v>10</v>
      </c>
      <c r="AD5" s="3" t="s">
        <v>404</v>
      </c>
      <c r="AE5" s="3"/>
      <c r="AF5" s="3" t="s">
        <v>228</v>
      </c>
      <c r="AG5" s="3">
        <v>5</v>
      </c>
      <c r="AH5" s="3" t="s">
        <v>113</v>
      </c>
      <c r="AI5" s="3"/>
      <c r="AJ5" s="3" t="s">
        <v>229</v>
      </c>
      <c r="AK5" s="3"/>
      <c r="AL5" s="3" t="s">
        <v>230</v>
      </c>
      <c r="AM5" s="3"/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/>
      <c r="BB5" s="3" t="s">
        <v>236</v>
      </c>
      <c r="BC5" s="3"/>
      <c r="BD5" s="3" t="s">
        <v>237</v>
      </c>
      <c r="BE5" s="3"/>
      <c r="BF5" s="3" t="s">
        <v>238</v>
      </c>
      <c r="BG5" s="3">
        <v>2</v>
      </c>
      <c r="BH5" s="3" t="s">
        <v>239</v>
      </c>
      <c r="BI5" s="3">
        <v>2</v>
      </c>
      <c r="BJ5" s="3" t="s">
        <v>127</v>
      </c>
      <c r="BK5" s="3"/>
      <c r="BL5" s="3" t="s">
        <v>240</v>
      </c>
      <c r="BM5" s="3">
        <v>2</v>
      </c>
      <c r="BN5" s="3" t="s">
        <v>134</v>
      </c>
      <c r="BO5" s="3">
        <v>2</v>
      </c>
      <c r="BP5" s="3" t="s">
        <v>240</v>
      </c>
      <c r="BQ5" s="3"/>
      <c r="BR5" s="3" t="s">
        <v>134</v>
      </c>
      <c r="BS5" s="3">
        <v>2</v>
      </c>
      <c r="BT5" s="3" t="s">
        <v>143</v>
      </c>
      <c r="BU5" s="3"/>
      <c r="BV5" s="3" t="s">
        <v>241</v>
      </c>
      <c r="BW5" s="3"/>
    </row>
    <row r="6" spans="1:75" ht="57.6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>
        <v>2</v>
      </c>
      <c r="N6" s="3" t="s">
        <v>248</v>
      </c>
      <c r="O6" s="3">
        <v>2</v>
      </c>
      <c r="P6" s="3" t="s">
        <v>249</v>
      </c>
      <c r="Q6" s="3">
        <v>2</v>
      </c>
      <c r="R6" s="2">
        <v>3</v>
      </c>
      <c r="S6" s="2"/>
      <c r="T6" s="2"/>
      <c r="U6" s="2"/>
      <c r="V6" s="2" t="s">
        <v>67</v>
      </c>
      <c r="W6" s="2"/>
      <c r="X6" s="2" t="s">
        <v>250</v>
      </c>
      <c r="Y6" s="2">
        <v>2</v>
      </c>
      <c r="Z6" s="3" t="s">
        <v>74</v>
      </c>
      <c r="AA6" s="3">
        <v>2</v>
      </c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43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/>
      <c r="BB6" s="3" t="s">
        <v>256</v>
      </c>
      <c r="BC6" s="3"/>
      <c r="BD6" s="3" t="s">
        <v>257</v>
      </c>
      <c r="BE6" s="3"/>
      <c r="BF6" s="3" t="s">
        <v>258</v>
      </c>
      <c r="BG6" s="3">
        <v>2</v>
      </c>
      <c r="BJ6" s="3" t="s">
        <v>259</v>
      </c>
      <c r="BK6" s="3"/>
      <c r="BL6" s="3" t="s">
        <v>260</v>
      </c>
      <c r="BM6" s="3">
        <v>2</v>
      </c>
      <c r="BN6" s="3" t="s">
        <v>261</v>
      </c>
      <c r="BO6" s="3">
        <v>0</v>
      </c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/>
    </row>
    <row r="7" spans="1:75" ht="43.2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>
        <v>2</v>
      </c>
      <c r="N7" s="3" t="s">
        <v>269</v>
      </c>
      <c r="O7" s="3">
        <v>2</v>
      </c>
      <c r="P7" s="3" t="s">
        <v>56</v>
      </c>
      <c r="Q7" s="3">
        <v>2</v>
      </c>
      <c r="R7" s="2">
        <v>4</v>
      </c>
      <c r="S7" s="2"/>
      <c r="T7" s="2"/>
      <c r="U7" s="2"/>
      <c r="V7" s="2"/>
      <c r="W7" s="2"/>
      <c r="X7" s="3" t="s">
        <v>270</v>
      </c>
      <c r="Y7" s="3">
        <v>2</v>
      </c>
      <c r="Z7" s="2"/>
      <c r="AA7" s="2"/>
      <c r="AB7" s="3" t="s">
        <v>271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>
        <v>2</v>
      </c>
      <c r="BP7" s="3" t="s">
        <v>275</v>
      </c>
      <c r="BQ7" s="3"/>
      <c r="BT7" s="3" t="s">
        <v>276</v>
      </c>
      <c r="BU7" s="3"/>
      <c r="BV7" s="3" t="s">
        <v>146</v>
      </c>
      <c r="BW7" s="3">
        <v>5</v>
      </c>
    </row>
    <row r="8" spans="1:75" ht="43.2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>
        <v>5</v>
      </c>
      <c r="N8" s="3" t="s">
        <v>280</v>
      </c>
      <c r="O8" s="2">
        <v>5</v>
      </c>
      <c r="P8" s="3" t="s">
        <v>281</v>
      </c>
      <c r="Q8" s="3">
        <v>2</v>
      </c>
      <c r="R8" s="2">
        <v>5</v>
      </c>
      <c r="S8" s="2">
        <v>2</v>
      </c>
      <c r="T8" s="2"/>
      <c r="U8" s="2"/>
      <c r="V8" s="2"/>
      <c r="W8" s="2"/>
      <c r="X8" s="2" t="s">
        <v>282</v>
      </c>
      <c r="Y8" s="2"/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/>
      <c r="BD8" s="3" t="s">
        <v>119</v>
      </c>
      <c r="BE8" s="3"/>
      <c r="BF8" s="3" t="s">
        <v>285</v>
      </c>
      <c r="BG8" s="3">
        <v>2</v>
      </c>
      <c r="BJ8" s="3" t="s">
        <v>286</v>
      </c>
      <c r="BK8" s="3"/>
      <c r="BL8" s="3" t="s">
        <v>287</v>
      </c>
      <c r="BM8" s="3">
        <v>2</v>
      </c>
      <c r="BP8" s="3" t="s">
        <v>287</v>
      </c>
      <c r="BQ8" s="3"/>
      <c r="BT8" s="3" t="s">
        <v>288</v>
      </c>
      <c r="BU8" s="3"/>
      <c r="BV8" s="3" t="s">
        <v>289</v>
      </c>
      <c r="BW8" s="3"/>
    </row>
    <row r="9" spans="1:75" ht="43.2" x14ac:dyDescent="0.3">
      <c r="A9" s="10" t="s">
        <v>290</v>
      </c>
      <c r="B9" s="9" t="s">
        <v>291</v>
      </c>
      <c r="C9" s="2"/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5</v>
      </c>
      <c r="N9" s="3" t="s">
        <v>48</v>
      </c>
      <c r="O9" s="2">
        <v>5</v>
      </c>
      <c r="P9" s="3"/>
      <c r="Q9" s="3"/>
      <c r="R9" s="2">
        <v>6</v>
      </c>
      <c r="S9" s="2">
        <v>2</v>
      </c>
      <c r="T9" s="2"/>
      <c r="U9" s="2"/>
      <c r="V9" s="2"/>
      <c r="W9" s="2"/>
      <c r="X9" s="2" t="s">
        <v>294</v>
      </c>
      <c r="Y9" s="2">
        <v>2</v>
      </c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>
        <v>0</v>
      </c>
      <c r="BJ9" s="3" t="s">
        <v>297</v>
      </c>
      <c r="BK9" s="3"/>
      <c r="BL9" s="3" t="s">
        <v>137</v>
      </c>
      <c r="BM9" s="3">
        <v>2</v>
      </c>
      <c r="BP9" s="3" t="s">
        <v>137</v>
      </c>
      <c r="BQ9" s="3">
        <v>5</v>
      </c>
      <c r="BT9" s="3" t="s">
        <v>298</v>
      </c>
      <c r="BU9" s="3"/>
    </row>
    <row r="10" spans="1:75" ht="72" x14ac:dyDescent="0.3">
      <c r="A10" s="10" t="s">
        <v>299</v>
      </c>
      <c r="B10" s="9" t="s">
        <v>300</v>
      </c>
      <c r="C10" s="2"/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/>
      <c r="N10" s="3" t="s">
        <v>302</v>
      </c>
      <c r="O10" s="2"/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/>
      <c r="Z10" s="2"/>
      <c r="AA10" s="2"/>
      <c r="AB10" s="3" t="s">
        <v>304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/>
      <c r="BL10" s="3" t="s">
        <v>131</v>
      </c>
      <c r="BM10" s="3">
        <v>5</v>
      </c>
      <c r="BP10" s="3" t="s">
        <v>131</v>
      </c>
      <c r="BQ10" s="3"/>
      <c r="BT10" s="3" t="s">
        <v>307</v>
      </c>
      <c r="BU10" s="3"/>
    </row>
    <row r="11" spans="1:75" ht="57.6" x14ac:dyDescent="0.3">
      <c r="A11" s="10" t="s">
        <v>308</v>
      </c>
      <c r="B11" s="9" t="s">
        <v>309</v>
      </c>
      <c r="C11" s="2"/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>
        <v>2</v>
      </c>
      <c r="N11" s="3" t="s">
        <v>310</v>
      </c>
      <c r="O11" s="3">
        <v>2</v>
      </c>
      <c r="P11" s="3"/>
      <c r="Q11" s="3"/>
      <c r="R11" s="2">
        <v>8</v>
      </c>
      <c r="S11" s="2">
        <v>2</v>
      </c>
      <c r="T11" s="2"/>
      <c r="U11" s="2"/>
      <c r="V11" s="2"/>
      <c r="W11" s="2"/>
      <c r="X11" s="2" t="s">
        <v>71</v>
      </c>
      <c r="Y11" s="2"/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/>
      <c r="BL11" s="3" t="s">
        <v>314</v>
      </c>
      <c r="BM11" s="3">
        <v>5</v>
      </c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/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>
        <v>2</v>
      </c>
      <c r="N12" s="3" t="s">
        <v>52</v>
      </c>
      <c r="O12" s="3">
        <v>2</v>
      </c>
      <c r="P12" s="3"/>
      <c r="Q12" s="3"/>
      <c r="R12" s="2">
        <v>9</v>
      </c>
      <c r="S12" s="2">
        <v>2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>
        <v>2</v>
      </c>
      <c r="BP12" s="3" t="s">
        <v>319</v>
      </c>
      <c r="BQ12" s="3"/>
    </row>
    <row r="13" spans="1:75" ht="43.2" x14ac:dyDescent="0.3">
      <c r="A13" s="10" t="s">
        <v>320</v>
      </c>
      <c r="B13" s="9" t="s">
        <v>321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/>
      <c r="N13" s="3" t="s">
        <v>322</v>
      </c>
      <c r="O13" s="2"/>
      <c r="P13" s="3"/>
      <c r="Q13" s="3"/>
      <c r="R13" s="2">
        <v>10</v>
      </c>
      <c r="S13" s="2">
        <v>2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2"/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>
        <v>2</v>
      </c>
      <c r="BP14" s="3" t="s">
        <v>329</v>
      </c>
      <c r="BQ14" s="3">
        <v>2</v>
      </c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2"/>
    </row>
  </sheetData>
  <mergeCells count="70"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X2:Y2"/>
    <mergeCell ref="B2:C2"/>
    <mergeCell ref="D2:E2"/>
    <mergeCell ref="F2:G2"/>
    <mergeCell ref="H2:I2"/>
    <mergeCell ref="J2:K2"/>
    <mergeCell ref="L2:M2"/>
    <mergeCell ref="P2:Q2"/>
    <mergeCell ref="R2:S2"/>
    <mergeCell ref="T2:U2"/>
    <mergeCell ref="V2:W2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P1:Q1"/>
    <mergeCell ref="R1:S1"/>
    <mergeCell ref="T1:U1"/>
    <mergeCell ref="V1:W1"/>
  </mergeCells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D6A5-35FD-492A-A5EC-D189799A668E}">
  <dimension ref="A1:BW15"/>
  <sheetViews>
    <sheetView zoomScale="80" zoomScaleNormal="80" workbookViewId="0">
      <pane xSplit="1" ySplit="3" topLeftCell="BP9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19" t="s">
        <v>386</v>
      </c>
      <c r="B1" s="56" t="s">
        <v>355</v>
      </c>
      <c r="C1" s="56"/>
      <c r="D1" s="56" t="s">
        <v>356</v>
      </c>
      <c r="E1" s="56"/>
      <c r="F1" s="56" t="s">
        <v>357</v>
      </c>
      <c r="G1" s="56"/>
      <c r="H1" s="56" t="s">
        <v>358</v>
      </c>
      <c r="I1" s="56"/>
      <c r="J1" s="56" t="s">
        <v>359</v>
      </c>
      <c r="K1" s="56"/>
      <c r="L1" s="56" t="s">
        <v>45</v>
      </c>
      <c r="M1" s="56"/>
      <c r="N1" s="56" t="s">
        <v>49</v>
      </c>
      <c r="O1" s="56"/>
      <c r="P1" s="56" t="s">
        <v>53</v>
      </c>
      <c r="Q1" s="56"/>
      <c r="R1" s="56" t="s">
        <v>57</v>
      </c>
      <c r="S1" s="56"/>
      <c r="T1" s="56" t="s">
        <v>59</v>
      </c>
      <c r="U1" s="56"/>
      <c r="V1" s="56" t="s">
        <v>63</v>
      </c>
      <c r="W1" s="56"/>
      <c r="X1" s="56" t="s">
        <v>68</v>
      </c>
      <c r="Y1" s="56"/>
      <c r="Z1" s="56" t="s">
        <v>72</v>
      </c>
      <c r="AA1" s="56"/>
      <c r="AB1" s="56" t="s">
        <v>75</v>
      </c>
      <c r="AC1" s="56"/>
      <c r="AD1" s="56" t="s">
        <v>78</v>
      </c>
      <c r="AE1" s="56"/>
      <c r="AF1" s="56" t="s">
        <v>81</v>
      </c>
      <c r="AG1" s="56"/>
      <c r="AH1" s="56" t="s">
        <v>84</v>
      </c>
      <c r="AI1" s="56"/>
      <c r="AJ1" s="56" t="s">
        <v>87</v>
      </c>
      <c r="AK1" s="56"/>
      <c r="AL1" s="56" t="s">
        <v>90</v>
      </c>
      <c r="AM1" s="56"/>
      <c r="AN1" s="56" t="s">
        <v>93</v>
      </c>
      <c r="AO1" s="56"/>
      <c r="AP1" s="56" t="s">
        <v>96</v>
      </c>
      <c r="AQ1" s="56"/>
      <c r="AR1" s="56" t="s">
        <v>99</v>
      </c>
      <c r="AS1" s="56"/>
      <c r="AT1" s="56" t="s">
        <v>102</v>
      </c>
      <c r="AU1" s="56"/>
      <c r="AV1" s="56" t="s">
        <v>105</v>
      </c>
      <c r="AW1" s="56"/>
      <c r="AX1" s="56" t="s">
        <v>108</v>
      </c>
      <c r="AY1" s="56"/>
      <c r="AZ1" s="56" t="s">
        <v>111</v>
      </c>
      <c r="BA1" s="56"/>
      <c r="BB1" s="56" t="s">
        <v>114</v>
      </c>
      <c r="BC1" s="56"/>
      <c r="BD1" s="56" t="s">
        <v>117</v>
      </c>
      <c r="BE1" s="56"/>
      <c r="BF1" s="56" t="s">
        <v>120</v>
      </c>
      <c r="BG1" s="56"/>
      <c r="BH1" s="56" t="s">
        <v>123</v>
      </c>
      <c r="BI1" s="56"/>
      <c r="BJ1" s="56" t="s">
        <v>125</v>
      </c>
      <c r="BK1" s="56"/>
      <c r="BL1" s="56" t="s">
        <v>128</v>
      </c>
      <c r="BM1" s="56"/>
      <c r="BN1" s="56" t="s">
        <v>132</v>
      </c>
      <c r="BO1" s="56"/>
      <c r="BP1" s="56" t="s">
        <v>135</v>
      </c>
      <c r="BQ1" s="56"/>
      <c r="BR1" s="56" t="s">
        <v>138</v>
      </c>
      <c r="BS1" s="56"/>
      <c r="BT1" s="50" t="s">
        <v>141</v>
      </c>
      <c r="BU1" s="50"/>
      <c r="BV1" s="56" t="s">
        <v>144</v>
      </c>
      <c r="BW1" s="56"/>
    </row>
    <row r="2" spans="1:75" ht="14.4" customHeight="1" x14ac:dyDescent="0.3">
      <c r="A2" s="6" t="s">
        <v>14</v>
      </c>
      <c r="B2" s="54" t="s">
        <v>20</v>
      </c>
      <c r="C2" s="54"/>
      <c r="D2" s="54" t="s">
        <v>23</v>
      </c>
      <c r="E2" s="54"/>
      <c r="F2" s="54" t="s">
        <v>26</v>
      </c>
      <c r="G2" s="54"/>
      <c r="H2" s="54" t="s">
        <v>387</v>
      </c>
      <c r="I2" s="54"/>
      <c r="J2" s="54" t="s">
        <v>388</v>
      </c>
      <c r="K2" s="54"/>
      <c r="L2" s="54" t="s">
        <v>332</v>
      </c>
      <c r="M2" s="54"/>
      <c r="N2" s="54" t="s">
        <v>332</v>
      </c>
      <c r="O2" s="54"/>
      <c r="P2" s="54" t="s">
        <v>373</v>
      </c>
      <c r="Q2" s="54"/>
      <c r="R2" s="54" t="s">
        <v>58</v>
      </c>
      <c r="S2" s="54"/>
      <c r="T2" s="54" t="s">
        <v>374</v>
      </c>
      <c r="U2" s="54"/>
      <c r="V2" s="54" t="s">
        <v>375</v>
      </c>
      <c r="W2" s="54"/>
      <c r="X2" s="54" t="s">
        <v>376</v>
      </c>
      <c r="Y2" s="54"/>
      <c r="Z2" s="54" t="s">
        <v>377</v>
      </c>
      <c r="AA2" s="54"/>
      <c r="AB2" s="54" t="s">
        <v>389</v>
      </c>
      <c r="AC2" s="54"/>
      <c r="AD2" s="54" t="s">
        <v>199</v>
      </c>
      <c r="AE2" s="54"/>
      <c r="AF2" s="54" t="s">
        <v>390</v>
      </c>
      <c r="AG2" s="54"/>
      <c r="AH2" s="54" t="s">
        <v>391</v>
      </c>
      <c r="AI2" s="54"/>
      <c r="AJ2" s="54" t="s">
        <v>6</v>
      </c>
      <c r="AK2" s="54"/>
      <c r="AL2" s="54" t="s">
        <v>392</v>
      </c>
      <c r="AM2" s="54"/>
      <c r="AN2" s="54" t="s">
        <v>393</v>
      </c>
      <c r="AO2" s="54"/>
      <c r="AP2" s="54" t="s">
        <v>394</v>
      </c>
      <c r="AQ2" s="54"/>
      <c r="AR2" s="54" t="s">
        <v>311</v>
      </c>
      <c r="AS2" s="54"/>
      <c r="AT2" s="54" t="s">
        <v>317</v>
      </c>
      <c r="AU2" s="54"/>
      <c r="AV2" s="54" t="s">
        <v>323</v>
      </c>
      <c r="AW2" s="54"/>
      <c r="AX2" s="54" t="s">
        <v>395</v>
      </c>
      <c r="AY2" s="54"/>
      <c r="AZ2" s="54" t="s">
        <v>396</v>
      </c>
      <c r="BA2" s="54"/>
      <c r="BB2" s="54" t="s">
        <v>397</v>
      </c>
      <c r="BC2" s="54"/>
      <c r="BD2" s="54" t="s">
        <v>398</v>
      </c>
      <c r="BE2" s="54"/>
      <c r="BF2" s="54" t="s">
        <v>390</v>
      </c>
      <c r="BG2" s="54"/>
      <c r="BH2" s="54" t="s">
        <v>399</v>
      </c>
      <c r="BI2" s="54"/>
      <c r="BJ2" s="54" t="s">
        <v>400</v>
      </c>
      <c r="BK2" s="54"/>
      <c r="BL2" s="54" t="s">
        <v>378</v>
      </c>
      <c r="BM2" s="54"/>
      <c r="BN2" s="54" t="s">
        <v>379</v>
      </c>
      <c r="BO2" s="54"/>
      <c r="BP2" s="54" t="s">
        <v>380</v>
      </c>
      <c r="BQ2" s="54"/>
      <c r="BR2" s="54" t="s">
        <v>381</v>
      </c>
      <c r="BS2" s="54"/>
      <c r="BT2" s="52" t="s">
        <v>401</v>
      </c>
      <c r="BU2" s="52"/>
      <c r="BV2" s="54" t="s">
        <v>382</v>
      </c>
      <c r="BW2" s="54"/>
    </row>
    <row r="3" spans="1:75" ht="14.4" customHeight="1" x14ac:dyDescent="0.3">
      <c r="A3" s="41"/>
      <c r="B3" s="41" t="s">
        <v>383</v>
      </c>
      <c r="C3" s="41" t="s">
        <v>384</v>
      </c>
      <c r="D3" s="41" t="s">
        <v>383</v>
      </c>
      <c r="E3" s="41" t="s">
        <v>384</v>
      </c>
      <c r="F3" s="41" t="s">
        <v>383</v>
      </c>
      <c r="G3" s="41" t="s">
        <v>384</v>
      </c>
      <c r="H3" s="41" t="s">
        <v>383</v>
      </c>
      <c r="I3" s="41" t="s">
        <v>384</v>
      </c>
      <c r="J3" s="41" t="s">
        <v>383</v>
      </c>
      <c r="K3" s="41" t="s">
        <v>384</v>
      </c>
      <c r="L3" s="41" t="s">
        <v>383</v>
      </c>
      <c r="M3" s="41" t="s">
        <v>384</v>
      </c>
      <c r="N3" s="41" t="s">
        <v>383</v>
      </c>
      <c r="O3" s="41" t="s">
        <v>384</v>
      </c>
      <c r="P3" s="41" t="s">
        <v>383</v>
      </c>
      <c r="Q3" s="41" t="s">
        <v>384</v>
      </c>
      <c r="R3" s="41" t="s">
        <v>383</v>
      </c>
      <c r="S3" s="41" t="s">
        <v>384</v>
      </c>
      <c r="T3" s="41" t="s">
        <v>383</v>
      </c>
      <c r="U3" s="41" t="s">
        <v>384</v>
      </c>
      <c r="V3" s="41" t="s">
        <v>383</v>
      </c>
      <c r="W3" s="41" t="s">
        <v>384</v>
      </c>
      <c r="X3" s="41" t="s">
        <v>383</v>
      </c>
      <c r="Y3" s="41" t="s">
        <v>384</v>
      </c>
      <c r="Z3" s="41" t="s">
        <v>383</v>
      </c>
      <c r="AA3" s="41" t="s">
        <v>384</v>
      </c>
      <c r="AB3" s="41" t="s">
        <v>383</v>
      </c>
      <c r="AC3" s="41" t="s">
        <v>384</v>
      </c>
      <c r="AD3" s="41" t="s">
        <v>383</v>
      </c>
      <c r="AE3" s="41" t="s">
        <v>384</v>
      </c>
      <c r="AF3" s="41" t="s">
        <v>383</v>
      </c>
      <c r="AG3" s="41" t="s">
        <v>384</v>
      </c>
      <c r="AH3" s="41" t="s">
        <v>383</v>
      </c>
      <c r="AI3" s="41" t="s">
        <v>384</v>
      </c>
      <c r="AJ3" s="41" t="s">
        <v>383</v>
      </c>
      <c r="AK3" s="41" t="s">
        <v>384</v>
      </c>
      <c r="AL3" s="41" t="s">
        <v>383</v>
      </c>
      <c r="AM3" s="41" t="s">
        <v>384</v>
      </c>
      <c r="AN3" s="41" t="s">
        <v>383</v>
      </c>
      <c r="AO3" s="41" t="s">
        <v>384</v>
      </c>
      <c r="AP3" s="41" t="s">
        <v>383</v>
      </c>
      <c r="AQ3" s="41" t="s">
        <v>384</v>
      </c>
      <c r="AR3" s="41" t="s">
        <v>383</v>
      </c>
      <c r="AS3" s="41" t="s">
        <v>384</v>
      </c>
      <c r="AT3" s="41" t="s">
        <v>383</v>
      </c>
      <c r="AU3" s="41" t="s">
        <v>384</v>
      </c>
      <c r="AV3" s="41" t="s">
        <v>383</v>
      </c>
      <c r="AW3" s="41" t="s">
        <v>384</v>
      </c>
      <c r="AX3" s="41" t="s">
        <v>383</v>
      </c>
      <c r="AY3" s="41" t="s">
        <v>384</v>
      </c>
      <c r="AZ3" s="41" t="s">
        <v>383</v>
      </c>
      <c r="BA3" s="41" t="s">
        <v>384</v>
      </c>
      <c r="BB3" s="41" t="s">
        <v>383</v>
      </c>
      <c r="BC3" s="41" t="s">
        <v>384</v>
      </c>
      <c r="BD3" s="41" t="s">
        <v>383</v>
      </c>
      <c r="BE3" s="41" t="s">
        <v>384</v>
      </c>
      <c r="BF3" s="41" t="s">
        <v>383</v>
      </c>
      <c r="BG3" s="41" t="s">
        <v>384</v>
      </c>
      <c r="BH3" s="41" t="s">
        <v>383</v>
      </c>
      <c r="BI3" s="41" t="s">
        <v>384</v>
      </c>
      <c r="BJ3" s="41" t="s">
        <v>383</v>
      </c>
      <c r="BK3" s="41" t="s">
        <v>384</v>
      </c>
      <c r="BL3" s="41" t="s">
        <v>383</v>
      </c>
      <c r="BM3" s="41" t="s">
        <v>384</v>
      </c>
      <c r="BN3" s="41" t="s">
        <v>383</v>
      </c>
      <c r="BO3" s="41" t="s">
        <v>384</v>
      </c>
      <c r="BP3" s="41" t="s">
        <v>383</v>
      </c>
      <c r="BQ3" s="41" t="s">
        <v>384</v>
      </c>
      <c r="BR3" s="41" t="s">
        <v>383</v>
      </c>
      <c r="BS3" s="41" t="s">
        <v>384</v>
      </c>
      <c r="BT3" s="41" t="s">
        <v>383</v>
      </c>
      <c r="BU3" s="41" t="s">
        <v>384</v>
      </c>
      <c r="BV3" s="41" t="s">
        <v>383</v>
      </c>
      <c r="BW3" s="41" t="s">
        <v>384</v>
      </c>
    </row>
    <row r="4" spans="1:75" ht="43.2" x14ac:dyDescent="0.3">
      <c r="A4" s="10" t="s">
        <v>188</v>
      </c>
      <c r="B4" s="9" t="s">
        <v>189</v>
      </c>
      <c r="C4" s="2">
        <v>0</v>
      </c>
      <c r="D4" s="2" t="s">
        <v>402</v>
      </c>
      <c r="E4" s="2"/>
      <c r="F4" s="3" t="s">
        <v>403</v>
      </c>
      <c r="G4" s="2">
        <v>0</v>
      </c>
      <c r="H4" s="2" t="s">
        <v>31</v>
      </c>
      <c r="I4" s="2">
        <v>0</v>
      </c>
      <c r="J4" s="2" t="s">
        <v>192</v>
      </c>
      <c r="K4" s="2">
        <v>0</v>
      </c>
      <c r="L4" s="2" t="s">
        <v>193</v>
      </c>
      <c r="M4" s="2">
        <v>5</v>
      </c>
      <c r="N4" s="3" t="s">
        <v>193</v>
      </c>
      <c r="O4" s="2">
        <v>5</v>
      </c>
      <c r="P4" s="3" t="s">
        <v>194</v>
      </c>
      <c r="Q4" s="3">
        <v>0</v>
      </c>
      <c r="R4" s="2">
        <v>1</v>
      </c>
      <c r="S4" s="2">
        <v>0</v>
      </c>
      <c r="T4" s="2" t="s">
        <v>195</v>
      </c>
      <c r="U4" s="2">
        <v>5</v>
      </c>
      <c r="V4" s="3" t="s">
        <v>196</v>
      </c>
      <c r="W4" s="3">
        <v>5</v>
      </c>
      <c r="X4" s="2" t="s">
        <v>197</v>
      </c>
      <c r="Y4" s="2">
        <v>0</v>
      </c>
      <c r="Z4" s="3" t="s">
        <v>198</v>
      </c>
      <c r="AA4" s="3">
        <v>5</v>
      </c>
      <c r="AB4" s="3" t="s">
        <v>199</v>
      </c>
      <c r="AC4" s="3">
        <v>0</v>
      </c>
      <c r="AD4" s="3" t="s">
        <v>200</v>
      </c>
      <c r="AE4" s="3">
        <v>0</v>
      </c>
      <c r="AF4" s="3" t="s">
        <v>201</v>
      </c>
      <c r="AG4" s="3">
        <v>0</v>
      </c>
      <c r="AH4" s="3" t="s">
        <v>202</v>
      </c>
      <c r="AI4" s="3">
        <v>5</v>
      </c>
      <c r="AJ4" s="3" t="s">
        <v>203</v>
      </c>
      <c r="AK4" s="3">
        <v>0</v>
      </c>
      <c r="AL4" s="3" t="s">
        <v>204</v>
      </c>
      <c r="AM4" s="3">
        <v>0</v>
      </c>
      <c r="AN4" s="3" t="s">
        <v>205</v>
      </c>
      <c r="AO4" s="3">
        <v>0</v>
      </c>
      <c r="AP4" s="3" t="s">
        <v>202</v>
      </c>
      <c r="AQ4" s="3">
        <v>0</v>
      </c>
      <c r="AR4" s="3" t="s">
        <v>206</v>
      </c>
      <c r="AS4" s="3">
        <v>0</v>
      </c>
      <c r="AT4" s="3" t="s">
        <v>207</v>
      </c>
      <c r="AU4" s="3">
        <v>0</v>
      </c>
      <c r="AV4" s="3" t="s">
        <v>208</v>
      </c>
      <c r="AW4" s="3">
        <v>0</v>
      </c>
      <c r="AX4" s="3" t="s">
        <v>209</v>
      </c>
      <c r="AY4" s="3">
        <v>2</v>
      </c>
      <c r="AZ4" s="3" t="s">
        <v>202</v>
      </c>
      <c r="BA4" s="3">
        <v>0</v>
      </c>
      <c r="BB4" s="3" t="s">
        <v>210</v>
      </c>
      <c r="BC4" s="3">
        <v>0</v>
      </c>
      <c r="BD4" s="3" t="s">
        <v>211</v>
      </c>
      <c r="BE4" s="3">
        <v>0</v>
      </c>
      <c r="BF4" s="3" t="s">
        <v>212</v>
      </c>
      <c r="BG4" s="3">
        <v>2</v>
      </c>
      <c r="BH4" s="3" t="s">
        <v>213</v>
      </c>
      <c r="BI4" s="3">
        <v>0</v>
      </c>
      <c r="BJ4" s="3" t="s">
        <v>214</v>
      </c>
      <c r="BK4" s="3">
        <v>10</v>
      </c>
      <c r="BL4" s="3" t="s">
        <v>130</v>
      </c>
      <c r="BM4" s="3">
        <v>2</v>
      </c>
      <c r="BN4" s="3" t="s">
        <v>140</v>
      </c>
      <c r="BO4" s="3">
        <v>5</v>
      </c>
      <c r="BP4" s="3" t="s">
        <v>215</v>
      </c>
      <c r="BQ4" s="3">
        <v>2</v>
      </c>
      <c r="BR4" s="3" t="s">
        <v>140</v>
      </c>
      <c r="BS4" s="3">
        <v>0</v>
      </c>
      <c r="BT4" s="3" t="s">
        <v>216</v>
      </c>
      <c r="BU4" s="3">
        <v>0</v>
      </c>
      <c r="BV4" s="3" t="s">
        <v>217</v>
      </c>
      <c r="BW4" s="3">
        <v>0</v>
      </c>
    </row>
    <row r="5" spans="1:75" ht="43.2" x14ac:dyDescent="0.3">
      <c r="A5" s="10" t="s">
        <v>218</v>
      </c>
      <c r="B5" s="8" t="s">
        <v>219</v>
      </c>
      <c r="C5" s="2">
        <v>0</v>
      </c>
      <c r="D5" s="2" t="s">
        <v>190</v>
      </c>
      <c r="E5" s="2"/>
      <c r="F5" s="3" t="s">
        <v>191</v>
      </c>
      <c r="G5" s="2">
        <v>0</v>
      </c>
      <c r="H5" s="2" t="s">
        <v>221</v>
      </c>
      <c r="I5" s="2">
        <v>0</v>
      </c>
      <c r="J5" s="3" t="s">
        <v>38</v>
      </c>
      <c r="K5" s="2">
        <v>0</v>
      </c>
      <c r="L5" s="2" t="s">
        <v>222</v>
      </c>
      <c r="M5" s="2">
        <v>0</v>
      </c>
      <c r="N5" s="3" t="s">
        <v>222</v>
      </c>
      <c r="O5" s="2">
        <v>0</v>
      </c>
      <c r="P5" s="3" t="s">
        <v>223</v>
      </c>
      <c r="Q5" s="3">
        <v>0</v>
      </c>
      <c r="R5" s="2">
        <v>2</v>
      </c>
      <c r="S5" s="2">
        <v>0</v>
      </c>
      <c r="T5" s="2" t="s">
        <v>62</v>
      </c>
      <c r="U5" s="2">
        <v>2</v>
      </c>
      <c r="V5" s="3" t="s">
        <v>66</v>
      </c>
      <c r="W5" s="3">
        <v>5</v>
      </c>
      <c r="X5" s="2" t="s">
        <v>224</v>
      </c>
      <c r="Y5" s="2">
        <v>2</v>
      </c>
      <c r="Z5" s="3" t="s">
        <v>225</v>
      </c>
      <c r="AA5" s="3">
        <v>0</v>
      </c>
      <c r="AB5" s="3" t="s">
        <v>226</v>
      </c>
      <c r="AC5" s="3">
        <v>0</v>
      </c>
      <c r="AD5" s="3" t="s">
        <v>404</v>
      </c>
      <c r="AE5" s="3">
        <v>0</v>
      </c>
      <c r="AF5" s="3" t="s">
        <v>228</v>
      </c>
      <c r="AG5" s="3">
        <v>0</v>
      </c>
      <c r="AH5" s="3" t="s">
        <v>113</v>
      </c>
      <c r="AI5" s="3">
        <v>0</v>
      </c>
      <c r="AJ5" s="3" t="s">
        <v>229</v>
      </c>
      <c r="AK5" s="3">
        <v>0</v>
      </c>
      <c r="AL5" s="3" t="s">
        <v>230</v>
      </c>
      <c r="AM5" s="3">
        <v>0</v>
      </c>
      <c r="AN5" s="3" t="s">
        <v>231</v>
      </c>
      <c r="AO5" s="3">
        <v>0</v>
      </c>
      <c r="AP5" s="3" t="s">
        <v>113</v>
      </c>
      <c r="AQ5" s="3">
        <v>0</v>
      </c>
      <c r="AR5" s="3" t="s">
        <v>232</v>
      </c>
      <c r="AS5" s="3">
        <v>0</v>
      </c>
      <c r="AT5" s="3" t="s">
        <v>233</v>
      </c>
      <c r="AU5" s="3">
        <v>0</v>
      </c>
      <c r="AV5" s="3" t="s">
        <v>234</v>
      </c>
      <c r="AW5" s="3">
        <v>0</v>
      </c>
      <c r="AX5" s="3" t="s">
        <v>235</v>
      </c>
      <c r="AY5" s="3">
        <v>0</v>
      </c>
      <c r="AZ5" s="3" t="s">
        <v>113</v>
      </c>
      <c r="BA5" s="3">
        <v>0</v>
      </c>
      <c r="BB5" s="3" t="s">
        <v>236</v>
      </c>
      <c r="BC5" s="3">
        <v>0</v>
      </c>
      <c r="BD5" s="3" t="s">
        <v>237</v>
      </c>
      <c r="BE5" s="3">
        <v>0</v>
      </c>
      <c r="BF5" s="3" t="s">
        <v>238</v>
      </c>
      <c r="BG5" s="3">
        <v>0</v>
      </c>
      <c r="BH5" s="3" t="s">
        <v>239</v>
      </c>
      <c r="BI5" s="3">
        <v>0</v>
      </c>
      <c r="BJ5" s="3" t="s">
        <v>127</v>
      </c>
      <c r="BK5" s="3">
        <v>0</v>
      </c>
      <c r="BL5" s="3" t="s">
        <v>240</v>
      </c>
      <c r="BM5" s="3">
        <v>2</v>
      </c>
      <c r="BN5" s="3" t="s">
        <v>134</v>
      </c>
      <c r="BO5" s="3">
        <v>0</v>
      </c>
      <c r="BP5" s="3" t="s">
        <v>240</v>
      </c>
      <c r="BQ5" s="3">
        <v>0</v>
      </c>
      <c r="BR5" s="3" t="s">
        <v>134</v>
      </c>
      <c r="BS5" s="3">
        <v>0</v>
      </c>
      <c r="BT5" s="3" t="s">
        <v>143</v>
      </c>
      <c r="BU5" s="3">
        <v>2</v>
      </c>
      <c r="BV5" s="3" t="s">
        <v>241</v>
      </c>
      <c r="BW5" s="3">
        <v>2</v>
      </c>
    </row>
    <row r="6" spans="1:75" ht="57.6" x14ac:dyDescent="0.3">
      <c r="A6" s="10" t="s">
        <v>242</v>
      </c>
      <c r="B6" s="9" t="s">
        <v>243</v>
      </c>
      <c r="C6" s="2">
        <v>0</v>
      </c>
      <c r="D6" s="2" t="s">
        <v>220</v>
      </c>
      <c r="E6" s="2"/>
      <c r="F6" s="3" t="s">
        <v>405</v>
      </c>
      <c r="G6" s="2">
        <v>0</v>
      </c>
      <c r="H6" s="3" t="s">
        <v>246</v>
      </c>
      <c r="I6" s="2">
        <v>0</v>
      </c>
      <c r="J6" s="3" t="s">
        <v>247</v>
      </c>
      <c r="K6" s="2">
        <v>0</v>
      </c>
      <c r="L6" s="3" t="s">
        <v>248</v>
      </c>
      <c r="M6" s="3">
        <v>0</v>
      </c>
      <c r="N6" s="3" t="s">
        <v>248</v>
      </c>
      <c r="O6" s="3">
        <v>0</v>
      </c>
      <c r="P6" s="3" t="s">
        <v>249</v>
      </c>
      <c r="Q6" s="3">
        <v>0</v>
      </c>
      <c r="R6" s="2">
        <v>3</v>
      </c>
      <c r="S6" s="2">
        <v>0</v>
      </c>
      <c r="T6" s="2"/>
      <c r="U6" s="2"/>
      <c r="V6" s="2" t="s">
        <v>67</v>
      </c>
      <c r="W6" s="2">
        <v>10</v>
      </c>
      <c r="X6" s="2" t="s">
        <v>250</v>
      </c>
      <c r="Y6" s="2">
        <v>5</v>
      </c>
      <c r="Z6" s="3" t="s">
        <v>74</v>
      </c>
      <c r="AA6" s="3">
        <v>2</v>
      </c>
      <c r="AB6" s="3" t="s">
        <v>251</v>
      </c>
      <c r="AC6" s="3">
        <v>5</v>
      </c>
      <c r="AD6" s="3"/>
      <c r="AE6" s="3"/>
      <c r="AF6" s="3"/>
      <c r="AG6" s="3"/>
      <c r="AH6" s="3"/>
      <c r="AI6" s="3"/>
      <c r="AJ6" s="3" t="s">
        <v>253</v>
      </c>
      <c r="AK6" s="43"/>
      <c r="AL6" s="3" t="s">
        <v>253</v>
      </c>
      <c r="AM6" s="3"/>
      <c r="AN6" s="3" t="s">
        <v>254</v>
      </c>
      <c r="AO6" s="3">
        <v>0</v>
      </c>
      <c r="AP6" s="3"/>
      <c r="AQ6" s="3"/>
      <c r="AR6" s="3" t="s">
        <v>255</v>
      </c>
      <c r="AS6" s="3">
        <v>0</v>
      </c>
      <c r="AT6" s="3"/>
      <c r="AU6" s="3"/>
      <c r="AV6" s="3"/>
      <c r="AW6" s="3"/>
      <c r="AX6" s="3" t="s">
        <v>110</v>
      </c>
      <c r="AY6" s="3">
        <v>0</v>
      </c>
      <c r="BB6" s="3" t="s">
        <v>256</v>
      </c>
      <c r="BC6" s="3">
        <v>0</v>
      </c>
      <c r="BD6" s="3" t="s">
        <v>257</v>
      </c>
      <c r="BE6" s="3">
        <v>0</v>
      </c>
      <c r="BF6" s="3" t="s">
        <v>258</v>
      </c>
      <c r="BG6" s="3">
        <v>0</v>
      </c>
      <c r="BJ6" s="3" t="s">
        <v>259</v>
      </c>
      <c r="BK6" s="3">
        <v>2</v>
      </c>
      <c r="BL6" s="3" t="s">
        <v>260</v>
      </c>
      <c r="BM6" s="3">
        <v>2</v>
      </c>
      <c r="BN6" s="3" t="s">
        <v>261</v>
      </c>
      <c r="BO6" s="3">
        <v>0</v>
      </c>
      <c r="BP6" s="3" t="s">
        <v>260</v>
      </c>
      <c r="BQ6" s="3">
        <v>0</v>
      </c>
      <c r="BR6" s="3" t="s">
        <v>261</v>
      </c>
      <c r="BS6" s="3">
        <v>2</v>
      </c>
      <c r="BT6" s="3" t="s">
        <v>262</v>
      </c>
      <c r="BU6" s="3">
        <v>0</v>
      </c>
      <c r="BV6" s="3" t="s">
        <v>263</v>
      </c>
      <c r="BW6" s="3">
        <v>2</v>
      </c>
    </row>
    <row r="7" spans="1:75" ht="43.2" x14ac:dyDescent="0.3">
      <c r="A7" s="10" t="s">
        <v>264</v>
      </c>
      <c r="B7" s="9" t="s">
        <v>265</v>
      </c>
      <c r="C7" s="2">
        <v>0</v>
      </c>
      <c r="D7" s="2"/>
      <c r="E7" s="2"/>
      <c r="F7" s="3" t="s">
        <v>245</v>
      </c>
      <c r="G7" s="2">
        <v>0</v>
      </c>
      <c r="H7" s="2" t="s">
        <v>268</v>
      </c>
      <c r="I7" s="2">
        <v>0</v>
      </c>
      <c r="J7" s="2"/>
      <c r="K7" s="2"/>
      <c r="L7" s="3" t="s">
        <v>269</v>
      </c>
      <c r="M7" s="3">
        <v>0</v>
      </c>
      <c r="N7" s="3" t="s">
        <v>269</v>
      </c>
      <c r="O7" s="3">
        <v>0</v>
      </c>
      <c r="P7" s="3" t="s">
        <v>56</v>
      </c>
      <c r="Q7" s="3">
        <v>2</v>
      </c>
      <c r="R7" s="2">
        <v>4</v>
      </c>
      <c r="S7" s="2">
        <v>0</v>
      </c>
      <c r="T7" s="2"/>
      <c r="U7" s="2"/>
      <c r="V7" s="2"/>
      <c r="W7" s="2"/>
      <c r="X7" s="3" t="s">
        <v>270</v>
      </c>
      <c r="Y7" s="3">
        <v>5</v>
      </c>
      <c r="Z7" s="2"/>
      <c r="AA7" s="2"/>
      <c r="AB7" s="3" t="s">
        <v>271</v>
      </c>
      <c r="AC7" s="3">
        <v>0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>
        <v>0</v>
      </c>
      <c r="BD7" s="3" t="s">
        <v>272</v>
      </c>
      <c r="BE7" s="3">
        <v>0</v>
      </c>
      <c r="BF7" s="3" t="s">
        <v>273</v>
      </c>
      <c r="BG7" s="3">
        <v>0</v>
      </c>
      <c r="BJ7" s="3" t="s">
        <v>274</v>
      </c>
      <c r="BK7" s="3">
        <v>0</v>
      </c>
      <c r="BL7" s="3" t="s">
        <v>275</v>
      </c>
      <c r="BM7" s="3">
        <v>2</v>
      </c>
      <c r="BP7" s="3" t="s">
        <v>275</v>
      </c>
      <c r="BQ7" s="3">
        <v>0</v>
      </c>
      <c r="BT7" s="3" t="s">
        <v>276</v>
      </c>
      <c r="BU7" s="3">
        <v>0</v>
      </c>
      <c r="BV7" s="3" t="s">
        <v>146</v>
      </c>
      <c r="BW7" s="3">
        <v>0</v>
      </c>
    </row>
    <row r="8" spans="1:75" ht="43.2" x14ac:dyDescent="0.3">
      <c r="A8" s="10" t="s">
        <v>277</v>
      </c>
      <c r="B8" s="9" t="s">
        <v>278</v>
      </c>
      <c r="C8" s="2">
        <v>0</v>
      </c>
      <c r="D8" s="2"/>
      <c r="E8" s="2"/>
      <c r="F8" s="3" t="s">
        <v>267</v>
      </c>
      <c r="G8" s="2">
        <v>0</v>
      </c>
      <c r="H8" s="2" t="s">
        <v>274</v>
      </c>
      <c r="I8" s="2">
        <v>0</v>
      </c>
      <c r="J8" s="2"/>
      <c r="K8" s="2"/>
      <c r="L8" s="2" t="s">
        <v>280</v>
      </c>
      <c r="M8" s="2">
        <v>5</v>
      </c>
      <c r="N8" s="3" t="s">
        <v>280</v>
      </c>
      <c r="O8" s="2">
        <v>5</v>
      </c>
      <c r="P8" s="3" t="s">
        <v>281</v>
      </c>
      <c r="Q8" s="3">
        <v>2</v>
      </c>
      <c r="R8" s="2">
        <v>5</v>
      </c>
      <c r="S8" s="2">
        <v>0</v>
      </c>
      <c r="T8" s="2"/>
      <c r="U8" s="2"/>
      <c r="V8" s="2"/>
      <c r="W8" s="2"/>
      <c r="X8" s="2" t="s">
        <v>282</v>
      </c>
      <c r="Y8" s="2">
        <v>2</v>
      </c>
      <c r="Z8" s="2"/>
      <c r="AA8" s="2"/>
      <c r="AB8" s="3" t="s">
        <v>283</v>
      </c>
      <c r="AC8" s="3">
        <v>0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>
        <v>2</v>
      </c>
      <c r="BD8" s="3" t="s">
        <v>119</v>
      </c>
      <c r="BE8" s="3">
        <v>0</v>
      </c>
      <c r="BF8" s="3" t="s">
        <v>285</v>
      </c>
      <c r="BG8" s="3">
        <v>0</v>
      </c>
      <c r="BJ8" s="3" t="s">
        <v>286</v>
      </c>
      <c r="BK8" s="3">
        <v>0</v>
      </c>
      <c r="BL8" s="3" t="s">
        <v>287</v>
      </c>
      <c r="BM8" s="3">
        <v>2</v>
      </c>
      <c r="BP8" s="3" t="s">
        <v>287</v>
      </c>
      <c r="BQ8" s="3">
        <v>0</v>
      </c>
      <c r="BT8" s="3" t="s">
        <v>288</v>
      </c>
      <c r="BU8" s="3">
        <v>0</v>
      </c>
      <c r="BV8" s="3" t="s">
        <v>289</v>
      </c>
      <c r="BW8" s="3">
        <v>0</v>
      </c>
    </row>
    <row r="9" spans="1:75" ht="43.2" x14ac:dyDescent="0.3">
      <c r="A9" s="10" t="s">
        <v>290</v>
      </c>
      <c r="B9" s="9" t="s">
        <v>291</v>
      </c>
      <c r="C9" s="2">
        <v>0</v>
      </c>
      <c r="D9" s="2"/>
      <c r="E9" s="2"/>
      <c r="F9" s="3" t="s">
        <v>279</v>
      </c>
      <c r="G9" s="2">
        <v>0</v>
      </c>
      <c r="H9" s="3" t="s">
        <v>293</v>
      </c>
      <c r="I9" s="2">
        <v>0</v>
      </c>
      <c r="J9" s="2"/>
      <c r="K9" s="2"/>
      <c r="L9" s="2" t="s">
        <v>48</v>
      </c>
      <c r="M9" s="2">
        <v>5</v>
      </c>
      <c r="N9" s="3" t="s">
        <v>48</v>
      </c>
      <c r="O9" s="2">
        <v>5</v>
      </c>
      <c r="P9" s="3"/>
      <c r="Q9" s="3"/>
      <c r="R9" s="2">
        <v>6</v>
      </c>
      <c r="S9" s="2">
        <v>0</v>
      </c>
      <c r="T9" s="2"/>
      <c r="U9" s="2"/>
      <c r="V9" s="2"/>
      <c r="W9" s="2"/>
      <c r="X9" s="2" t="s">
        <v>294</v>
      </c>
      <c r="Y9" s="2">
        <v>2</v>
      </c>
      <c r="Z9" s="2"/>
      <c r="AA9" s="2"/>
      <c r="AB9" s="3" t="s">
        <v>406</v>
      </c>
      <c r="AC9" s="3">
        <v>0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>
        <v>0</v>
      </c>
      <c r="BF9" s="3" t="s">
        <v>122</v>
      </c>
      <c r="BG9" s="3">
        <v>0</v>
      </c>
      <c r="BJ9" s="3" t="s">
        <v>297</v>
      </c>
      <c r="BK9" s="3">
        <v>0</v>
      </c>
      <c r="BL9" s="3" t="s">
        <v>137</v>
      </c>
      <c r="BM9" s="3">
        <v>2</v>
      </c>
      <c r="BP9" s="3" t="s">
        <v>137</v>
      </c>
      <c r="BQ9" s="3">
        <v>0</v>
      </c>
      <c r="BT9" s="3" t="s">
        <v>298</v>
      </c>
      <c r="BU9" s="3">
        <v>0</v>
      </c>
    </row>
    <row r="10" spans="1:75" ht="72" x14ac:dyDescent="0.3">
      <c r="A10" s="10" t="s">
        <v>299</v>
      </c>
      <c r="B10" s="9" t="s">
        <v>300</v>
      </c>
      <c r="C10" s="2">
        <v>2</v>
      </c>
      <c r="D10" s="2"/>
      <c r="E10" s="2"/>
      <c r="F10" s="3" t="s">
        <v>292</v>
      </c>
      <c r="G10" s="2">
        <v>0</v>
      </c>
      <c r="H10" s="2"/>
      <c r="I10" s="2"/>
      <c r="J10" s="2"/>
      <c r="K10" s="2"/>
      <c r="L10" s="2" t="s">
        <v>302</v>
      </c>
      <c r="M10" s="2">
        <v>0</v>
      </c>
      <c r="N10" s="3" t="s">
        <v>302</v>
      </c>
      <c r="O10" s="2">
        <v>0</v>
      </c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>
        <v>2</v>
      </c>
      <c r="Z10" s="2"/>
      <c r="AA10" s="2"/>
      <c r="AB10" s="3" t="s">
        <v>304</v>
      </c>
      <c r="AC10" s="3">
        <v>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>
        <v>0</v>
      </c>
      <c r="BJ10" s="3" t="s">
        <v>306</v>
      </c>
      <c r="BK10" s="3">
        <v>0</v>
      </c>
      <c r="BL10" s="3" t="s">
        <v>131</v>
      </c>
      <c r="BM10" s="3">
        <v>2</v>
      </c>
      <c r="BP10" s="3" t="s">
        <v>131</v>
      </c>
      <c r="BQ10" s="3">
        <v>0</v>
      </c>
      <c r="BT10" s="3" t="s">
        <v>307</v>
      </c>
      <c r="BU10" s="3">
        <v>0</v>
      </c>
    </row>
    <row r="11" spans="1:75" ht="57.6" x14ac:dyDescent="0.3">
      <c r="A11" s="10" t="s">
        <v>308</v>
      </c>
      <c r="B11" s="9" t="s">
        <v>309</v>
      </c>
      <c r="C11" s="2">
        <v>2</v>
      </c>
      <c r="D11" s="2"/>
      <c r="E11" s="2"/>
      <c r="F11" s="3" t="s">
        <v>301</v>
      </c>
      <c r="G11" s="2">
        <v>0</v>
      </c>
      <c r="H11" s="2"/>
      <c r="I11" s="2"/>
      <c r="J11" s="2"/>
      <c r="K11" s="2"/>
      <c r="L11" s="3" t="s">
        <v>310</v>
      </c>
      <c r="M11" s="3">
        <v>0</v>
      </c>
      <c r="N11" s="3" t="s">
        <v>310</v>
      </c>
      <c r="O11" s="3">
        <v>0</v>
      </c>
      <c r="P11" s="3"/>
      <c r="Q11" s="3"/>
      <c r="R11" s="2">
        <v>8</v>
      </c>
      <c r="S11" s="2">
        <v>2</v>
      </c>
      <c r="T11" s="2"/>
      <c r="U11" s="2"/>
      <c r="V11" s="2"/>
      <c r="W11" s="2"/>
      <c r="X11" s="2" t="s">
        <v>71</v>
      </c>
      <c r="Y11" s="2">
        <v>0</v>
      </c>
      <c r="Z11" s="2"/>
      <c r="AA11" s="2"/>
      <c r="AB11" s="3" t="s">
        <v>311</v>
      </c>
      <c r="AC11" s="3">
        <v>0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>
        <v>0</v>
      </c>
      <c r="BJ11" s="3" t="s">
        <v>313</v>
      </c>
      <c r="BK11" s="3">
        <v>0</v>
      </c>
      <c r="BL11" s="3" t="s">
        <v>314</v>
      </c>
      <c r="BM11" s="3">
        <v>2</v>
      </c>
      <c r="BP11" s="3" t="s">
        <v>314</v>
      </c>
      <c r="BQ11" s="3">
        <v>0</v>
      </c>
    </row>
    <row r="12" spans="1:75" ht="28.8" x14ac:dyDescent="0.3">
      <c r="A12" s="10" t="s">
        <v>315</v>
      </c>
      <c r="B12" s="9" t="s">
        <v>316</v>
      </c>
      <c r="C12" s="2">
        <v>2</v>
      </c>
      <c r="D12" s="2"/>
      <c r="E12" s="2"/>
      <c r="F12" s="2" t="s">
        <v>11</v>
      </c>
      <c r="G12" s="2">
        <v>0</v>
      </c>
      <c r="H12" s="2"/>
      <c r="I12" s="2"/>
      <c r="J12" s="2"/>
      <c r="K12" s="2"/>
      <c r="L12" s="3" t="s">
        <v>52</v>
      </c>
      <c r="M12" s="3">
        <v>0</v>
      </c>
      <c r="N12" s="3" t="s">
        <v>52</v>
      </c>
      <c r="O12" s="3">
        <v>0</v>
      </c>
      <c r="P12" s="3"/>
      <c r="Q12" s="3"/>
      <c r="R12" s="2">
        <v>9</v>
      </c>
      <c r="S12" s="2">
        <v>5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>
        <v>0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>
        <v>0</v>
      </c>
      <c r="BL12" s="3" t="s">
        <v>319</v>
      </c>
      <c r="BM12" s="3">
        <v>2</v>
      </c>
      <c r="BP12" s="3" t="s">
        <v>319</v>
      </c>
      <c r="BQ12" s="3">
        <v>0</v>
      </c>
    </row>
    <row r="13" spans="1:75" ht="43.2" x14ac:dyDescent="0.3">
      <c r="A13" s="10" t="s">
        <v>320</v>
      </c>
      <c r="B13" s="9" t="s">
        <v>321</v>
      </c>
      <c r="C13" s="2">
        <v>2</v>
      </c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>
        <v>0</v>
      </c>
      <c r="N13" s="3" t="s">
        <v>322</v>
      </c>
      <c r="O13" s="2">
        <v>0</v>
      </c>
      <c r="P13" s="3"/>
      <c r="Q13" s="3"/>
      <c r="R13" s="2">
        <v>10</v>
      </c>
      <c r="S13" s="2">
        <v>5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>
        <v>0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>
        <v>0</v>
      </c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>
        <v>0</v>
      </c>
      <c r="N14" s="3" t="s">
        <v>327</v>
      </c>
      <c r="O14" s="2">
        <v>0</v>
      </c>
      <c r="AB14" s="3" t="s">
        <v>71</v>
      </c>
      <c r="AC14" s="3">
        <v>0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>
        <v>0</v>
      </c>
      <c r="BL14" s="3" t="s">
        <v>328</v>
      </c>
      <c r="BM14" s="3">
        <v>2</v>
      </c>
      <c r="BP14" s="3" t="s">
        <v>329</v>
      </c>
      <c r="BQ14" s="3">
        <v>5</v>
      </c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>
        <v>0</v>
      </c>
      <c r="N15" s="3" t="s">
        <v>331</v>
      </c>
      <c r="O15" s="2">
        <v>0</v>
      </c>
    </row>
  </sheetData>
  <mergeCells count="7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X1:AY1"/>
    <mergeCell ref="AZ1:BA1"/>
    <mergeCell ref="BB1:BC1"/>
    <mergeCell ref="BD1:BE1"/>
    <mergeCell ref="BF1:BG1"/>
    <mergeCell ref="AD2:AE2"/>
    <mergeCell ref="BV1:B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J1:BK1"/>
    <mergeCell ref="BL1:BM1"/>
    <mergeCell ref="BN1:BO1"/>
    <mergeCell ref="BP1:BQ1"/>
    <mergeCell ref="BR1:BS1"/>
    <mergeCell ref="T2:U2"/>
    <mergeCell ref="V2:W2"/>
    <mergeCell ref="X2:Y2"/>
    <mergeCell ref="Z2:AA2"/>
    <mergeCell ref="AB2:AC2"/>
    <mergeCell ref="BB2:BC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P2:BQ2"/>
    <mergeCell ref="BR2:BS2"/>
    <mergeCell ref="BV2:BW2"/>
    <mergeCell ref="BD2:BE2"/>
    <mergeCell ref="BF2:BG2"/>
    <mergeCell ref="BH2:BI2"/>
    <mergeCell ref="BJ2:BK2"/>
    <mergeCell ref="BL2:BM2"/>
    <mergeCell ref="BN2:BO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26FB-180E-4563-A230-99747E5B7838}">
  <dimension ref="A1:BW15"/>
  <sheetViews>
    <sheetView zoomScale="80" zoomScaleNormal="80" workbookViewId="0">
      <pane xSplit="1" ySplit="3" topLeftCell="BP9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62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19" t="s">
        <v>386</v>
      </c>
      <c r="B1" s="56" t="s">
        <v>355</v>
      </c>
      <c r="C1" s="56"/>
      <c r="D1" s="56" t="s">
        <v>356</v>
      </c>
      <c r="E1" s="56"/>
      <c r="F1" s="56" t="s">
        <v>357</v>
      </c>
      <c r="G1" s="56"/>
      <c r="H1" s="56" t="s">
        <v>358</v>
      </c>
      <c r="I1" s="56"/>
      <c r="J1" s="56" t="s">
        <v>359</v>
      </c>
      <c r="K1" s="56"/>
      <c r="L1" s="56" t="s">
        <v>45</v>
      </c>
      <c r="M1" s="56"/>
      <c r="N1" s="56" t="s">
        <v>49</v>
      </c>
      <c r="O1" s="56"/>
      <c r="P1" s="56" t="s">
        <v>53</v>
      </c>
      <c r="Q1" s="56"/>
      <c r="R1" s="56" t="s">
        <v>57</v>
      </c>
      <c r="S1" s="56"/>
      <c r="T1" s="56" t="s">
        <v>59</v>
      </c>
      <c r="U1" s="56"/>
      <c r="V1" s="56" t="s">
        <v>63</v>
      </c>
      <c r="W1" s="56"/>
      <c r="X1" s="56" t="s">
        <v>68</v>
      </c>
      <c r="Y1" s="56"/>
      <c r="Z1" s="56" t="s">
        <v>72</v>
      </c>
      <c r="AA1" s="56"/>
      <c r="AB1" s="56" t="s">
        <v>75</v>
      </c>
      <c r="AC1" s="56"/>
      <c r="AD1" s="56" t="s">
        <v>78</v>
      </c>
      <c r="AE1" s="56"/>
      <c r="AF1" s="56" t="s">
        <v>81</v>
      </c>
      <c r="AG1" s="56"/>
      <c r="AH1" s="56" t="s">
        <v>84</v>
      </c>
      <c r="AI1" s="56"/>
      <c r="AJ1" s="56" t="s">
        <v>87</v>
      </c>
      <c r="AK1" s="56"/>
      <c r="AL1" s="56" t="s">
        <v>90</v>
      </c>
      <c r="AM1" s="56"/>
      <c r="AN1" s="56" t="s">
        <v>93</v>
      </c>
      <c r="AO1" s="56"/>
      <c r="AP1" s="56" t="s">
        <v>96</v>
      </c>
      <c r="AQ1" s="56"/>
      <c r="AR1" s="56" t="s">
        <v>99</v>
      </c>
      <c r="AS1" s="56"/>
      <c r="AT1" s="56" t="s">
        <v>102</v>
      </c>
      <c r="AU1" s="56"/>
      <c r="AV1" s="56" t="s">
        <v>105</v>
      </c>
      <c r="AW1" s="56"/>
      <c r="AX1" s="56" t="s">
        <v>108</v>
      </c>
      <c r="AY1" s="56"/>
      <c r="AZ1" s="56" t="s">
        <v>111</v>
      </c>
      <c r="BA1" s="56"/>
      <c r="BB1" s="56" t="s">
        <v>114</v>
      </c>
      <c r="BC1" s="56"/>
      <c r="BD1" s="56" t="s">
        <v>117</v>
      </c>
      <c r="BE1" s="56"/>
      <c r="BF1" s="56" t="s">
        <v>120</v>
      </c>
      <c r="BG1" s="56"/>
      <c r="BH1" s="56" t="s">
        <v>123</v>
      </c>
      <c r="BI1" s="56"/>
      <c r="BJ1" s="56" t="s">
        <v>125</v>
      </c>
      <c r="BK1" s="56"/>
      <c r="BL1" s="56" t="s">
        <v>128</v>
      </c>
      <c r="BM1" s="56"/>
      <c r="BN1" s="56" t="s">
        <v>132</v>
      </c>
      <c r="BO1" s="56"/>
      <c r="BP1" s="56" t="s">
        <v>135</v>
      </c>
      <c r="BQ1" s="56"/>
      <c r="BR1" s="56" t="s">
        <v>138</v>
      </c>
      <c r="BS1" s="56"/>
      <c r="BT1" s="50" t="s">
        <v>141</v>
      </c>
      <c r="BU1" s="50"/>
      <c r="BV1" s="56" t="s">
        <v>144</v>
      </c>
      <c r="BW1" s="56"/>
    </row>
    <row r="2" spans="1:75" ht="14.4" customHeight="1" x14ac:dyDescent="0.3">
      <c r="A2" s="6" t="s">
        <v>14</v>
      </c>
      <c r="B2" s="54" t="s">
        <v>20</v>
      </c>
      <c r="C2" s="54"/>
      <c r="D2" s="54" t="s">
        <v>23</v>
      </c>
      <c r="E2" s="54"/>
      <c r="F2" s="54" t="s">
        <v>26</v>
      </c>
      <c r="G2" s="54"/>
      <c r="H2" s="54" t="s">
        <v>387</v>
      </c>
      <c r="I2" s="54"/>
      <c r="J2" s="54" t="s">
        <v>388</v>
      </c>
      <c r="K2" s="54"/>
      <c r="L2" s="54" t="s">
        <v>332</v>
      </c>
      <c r="M2" s="54"/>
      <c r="N2" s="54" t="s">
        <v>332</v>
      </c>
      <c r="O2" s="54"/>
      <c r="P2" s="54" t="s">
        <v>373</v>
      </c>
      <c r="Q2" s="54"/>
      <c r="R2" s="54" t="s">
        <v>58</v>
      </c>
      <c r="S2" s="54"/>
      <c r="T2" s="54" t="s">
        <v>374</v>
      </c>
      <c r="U2" s="54"/>
      <c r="V2" s="54" t="s">
        <v>375</v>
      </c>
      <c r="W2" s="54"/>
      <c r="X2" s="54" t="s">
        <v>376</v>
      </c>
      <c r="Y2" s="54"/>
      <c r="Z2" s="54" t="s">
        <v>377</v>
      </c>
      <c r="AA2" s="54"/>
      <c r="AB2" s="54" t="s">
        <v>389</v>
      </c>
      <c r="AC2" s="54"/>
      <c r="AD2" s="54" t="s">
        <v>199</v>
      </c>
      <c r="AE2" s="54"/>
      <c r="AF2" s="54" t="s">
        <v>390</v>
      </c>
      <c r="AG2" s="54"/>
      <c r="AH2" s="54" t="s">
        <v>391</v>
      </c>
      <c r="AI2" s="54"/>
      <c r="AJ2" s="54" t="s">
        <v>6</v>
      </c>
      <c r="AK2" s="54"/>
      <c r="AL2" s="54" t="s">
        <v>392</v>
      </c>
      <c r="AM2" s="54"/>
      <c r="AN2" s="54" t="s">
        <v>393</v>
      </c>
      <c r="AO2" s="54"/>
      <c r="AP2" s="54" t="s">
        <v>394</v>
      </c>
      <c r="AQ2" s="54"/>
      <c r="AR2" s="54" t="s">
        <v>311</v>
      </c>
      <c r="AS2" s="54"/>
      <c r="AT2" s="54" t="s">
        <v>317</v>
      </c>
      <c r="AU2" s="54"/>
      <c r="AV2" s="54" t="s">
        <v>323</v>
      </c>
      <c r="AW2" s="54"/>
      <c r="AX2" s="54" t="s">
        <v>395</v>
      </c>
      <c r="AY2" s="54"/>
      <c r="AZ2" s="54" t="s">
        <v>396</v>
      </c>
      <c r="BA2" s="54"/>
      <c r="BB2" s="54" t="s">
        <v>397</v>
      </c>
      <c r="BC2" s="54"/>
      <c r="BD2" s="54" t="s">
        <v>398</v>
      </c>
      <c r="BE2" s="54"/>
      <c r="BF2" s="54" t="s">
        <v>390</v>
      </c>
      <c r="BG2" s="54"/>
      <c r="BH2" s="54" t="s">
        <v>399</v>
      </c>
      <c r="BI2" s="54"/>
      <c r="BJ2" s="54" t="s">
        <v>400</v>
      </c>
      <c r="BK2" s="54"/>
      <c r="BL2" s="54" t="s">
        <v>378</v>
      </c>
      <c r="BM2" s="54"/>
      <c r="BN2" s="54" t="s">
        <v>379</v>
      </c>
      <c r="BO2" s="54"/>
      <c r="BP2" s="54" t="s">
        <v>380</v>
      </c>
      <c r="BQ2" s="54"/>
      <c r="BR2" s="54" t="s">
        <v>381</v>
      </c>
      <c r="BS2" s="54"/>
      <c r="BT2" s="52" t="s">
        <v>401</v>
      </c>
      <c r="BU2" s="52"/>
      <c r="BV2" s="54" t="s">
        <v>382</v>
      </c>
      <c r="BW2" s="54"/>
    </row>
    <row r="3" spans="1:75" ht="14.4" customHeight="1" x14ac:dyDescent="0.3">
      <c r="A3" s="41"/>
      <c r="B3" s="41" t="s">
        <v>383</v>
      </c>
      <c r="C3" s="41" t="s">
        <v>384</v>
      </c>
      <c r="D3" s="41" t="s">
        <v>383</v>
      </c>
      <c r="E3" s="41" t="s">
        <v>384</v>
      </c>
      <c r="F3" s="41" t="s">
        <v>383</v>
      </c>
      <c r="G3" s="41" t="s">
        <v>384</v>
      </c>
      <c r="H3" s="41" t="s">
        <v>383</v>
      </c>
      <c r="I3" s="41" t="s">
        <v>384</v>
      </c>
      <c r="J3" s="41" t="s">
        <v>383</v>
      </c>
      <c r="K3" s="41" t="s">
        <v>384</v>
      </c>
      <c r="L3" s="41" t="s">
        <v>383</v>
      </c>
      <c r="M3" s="41" t="s">
        <v>384</v>
      </c>
      <c r="N3" s="41" t="s">
        <v>383</v>
      </c>
      <c r="O3" s="41" t="s">
        <v>384</v>
      </c>
      <c r="P3" s="41" t="s">
        <v>383</v>
      </c>
      <c r="Q3" s="41" t="s">
        <v>384</v>
      </c>
      <c r="R3" s="41" t="s">
        <v>383</v>
      </c>
      <c r="S3" s="41" t="s">
        <v>384</v>
      </c>
      <c r="T3" s="41" t="s">
        <v>383</v>
      </c>
      <c r="U3" s="41" t="s">
        <v>384</v>
      </c>
      <c r="V3" s="41" t="s">
        <v>383</v>
      </c>
      <c r="W3" s="41" t="s">
        <v>384</v>
      </c>
      <c r="X3" s="41" t="s">
        <v>383</v>
      </c>
      <c r="Y3" s="41" t="s">
        <v>384</v>
      </c>
      <c r="Z3" s="41" t="s">
        <v>383</v>
      </c>
      <c r="AA3" s="41" t="s">
        <v>384</v>
      </c>
      <c r="AB3" s="41" t="s">
        <v>383</v>
      </c>
      <c r="AC3" s="41" t="s">
        <v>384</v>
      </c>
      <c r="AD3" s="41" t="s">
        <v>383</v>
      </c>
      <c r="AE3" s="41" t="s">
        <v>384</v>
      </c>
      <c r="AF3" s="41" t="s">
        <v>383</v>
      </c>
      <c r="AG3" s="41" t="s">
        <v>384</v>
      </c>
      <c r="AH3" s="41" t="s">
        <v>383</v>
      </c>
      <c r="AI3" s="41" t="s">
        <v>384</v>
      </c>
      <c r="AJ3" s="41" t="s">
        <v>383</v>
      </c>
      <c r="AK3" s="41" t="s">
        <v>384</v>
      </c>
      <c r="AL3" s="41" t="s">
        <v>383</v>
      </c>
      <c r="AM3" s="41" t="s">
        <v>384</v>
      </c>
      <c r="AN3" s="41" t="s">
        <v>383</v>
      </c>
      <c r="AO3" s="41" t="s">
        <v>384</v>
      </c>
      <c r="AP3" s="41" t="s">
        <v>383</v>
      </c>
      <c r="AQ3" s="41" t="s">
        <v>384</v>
      </c>
      <c r="AR3" s="41" t="s">
        <v>383</v>
      </c>
      <c r="AS3" s="41" t="s">
        <v>384</v>
      </c>
      <c r="AT3" s="41" t="s">
        <v>383</v>
      </c>
      <c r="AU3" s="41" t="s">
        <v>384</v>
      </c>
      <c r="AV3" s="41" t="s">
        <v>383</v>
      </c>
      <c r="AW3" s="41" t="s">
        <v>384</v>
      </c>
      <c r="AX3" s="41" t="s">
        <v>383</v>
      </c>
      <c r="AY3" s="41" t="s">
        <v>384</v>
      </c>
      <c r="AZ3" s="41" t="s">
        <v>383</v>
      </c>
      <c r="BA3" s="41" t="s">
        <v>384</v>
      </c>
      <c r="BB3" s="41" t="s">
        <v>383</v>
      </c>
      <c r="BC3" s="41" t="s">
        <v>384</v>
      </c>
      <c r="BD3" s="41" t="s">
        <v>383</v>
      </c>
      <c r="BE3" s="41" t="s">
        <v>384</v>
      </c>
      <c r="BF3" s="41" t="s">
        <v>383</v>
      </c>
      <c r="BG3" s="41" t="s">
        <v>384</v>
      </c>
      <c r="BH3" s="41" t="s">
        <v>383</v>
      </c>
      <c r="BI3" s="41" t="s">
        <v>384</v>
      </c>
      <c r="BJ3" s="41" t="s">
        <v>383</v>
      </c>
      <c r="BK3" s="41" t="s">
        <v>384</v>
      </c>
      <c r="BL3" s="41" t="s">
        <v>383</v>
      </c>
      <c r="BM3" s="41" t="s">
        <v>384</v>
      </c>
      <c r="BN3" s="41" t="s">
        <v>383</v>
      </c>
      <c r="BO3" s="41" t="s">
        <v>384</v>
      </c>
      <c r="BP3" s="41" t="s">
        <v>383</v>
      </c>
      <c r="BQ3" s="41" t="s">
        <v>384</v>
      </c>
      <c r="BR3" s="41" t="s">
        <v>383</v>
      </c>
      <c r="BS3" s="41" t="s">
        <v>384</v>
      </c>
      <c r="BT3" s="41" t="s">
        <v>383</v>
      </c>
      <c r="BU3" s="41" t="s">
        <v>384</v>
      </c>
      <c r="BV3" s="41" t="s">
        <v>383</v>
      </c>
      <c r="BW3" s="41" t="s">
        <v>384</v>
      </c>
    </row>
    <row r="4" spans="1:75" ht="43.2" x14ac:dyDescent="0.3">
      <c r="A4" s="10" t="s">
        <v>188</v>
      </c>
      <c r="B4" s="9" t="s">
        <v>189</v>
      </c>
      <c r="C4" s="2">
        <v>0</v>
      </c>
      <c r="D4" s="2" t="s">
        <v>402</v>
      </c>
      <c r="E4" s="2"/>
      <c r="F4" s="3" t="s">
        <v>403</v>
      </c>
      <c r="G4" s="2">
        <v>0</v>
      </c>
      <c r="H4" s="2" t="s">
        <v>31</v>
      </c>
      <c r="I4" s="2">
        <v>0</v>
      </c>
      <c r="J4" s="2" t="s">
        <v>192</v>
      </c>
      <c r="K4" s="2">
        <v>0</v>
      </c>
      <c r="L4" s="2" t="s">
        <v>193</v>
      </c>
      <c r="M4" s="2">
        <v>5</v>
      </c>
      <c r="N4" s="3" t="s">
        <v>193</v>
      </c>
      <c r="O4" s="2">
        <v>5</v>
      </c>
      <c r="P4" s="3" t="s">
        <v>194</v>
      </c>
      <c r="Q4" s="3">
        <v>0</v>
      </c>
      <c r="R4" s="2">
        <v>1</v>
      </c>
      <c r="S4" s="2">
        <v>0</v>
      </c>
      <c r="T4" s="2" t="s">
        <v>195</v>
      </c>
      <c r="U4" s="2">
        <v>5</v>
      </c>
      <c r="V4" s="3" t="s">
        <v>196</v>
      </c>
      <c r="W4" s="3">
        <v>2</v>
      </c>
      <c r="X4" s="2" t="s">
        <v>197</v>
      </c>
      <c r="Y4" s="2">
        <v>0</v>
      </c>
      <c r="Z4" s="3" t="s">
        <v>198</v>
      </c>
      <c r="AA4" s="3">
        <v>5</v>
      </c>
      <c r="AB4" s="3" t="s">
        <v>199</v>
      </c>
      <c r="AC4" s="3">
        <v>0</v>
      </c>
      <c r="AD4" s="3" t="s">
        <v>200</v>
      </c>
      <c r="AE4" s="3">
        <v>0</v>
      </c>
      <c r="AF4" s="3" t="s">
        <v>201</v>
      </c>
      <c r="AG4" s="3">
        <v>0</v>
      </c>
      <c r="AH4" s="3" t="s">
        <v>202</v>
      </c>
      <c r="AI4" s="3">
        <v>0</v>
      </c>
      <c r="AJ4" s="3" t="s">
        <v>203</v>
      </c>
      <c r="AK4" s="3">
        <v>5</v>
      </c>
      <c r="AL4" s="3" t="s">
        <v>204</v>
      </c>
      <c r="AM4" s="3">
        <v>0</v>
      </c>
      <c r="AN4" s="3" t="s">
        <v>205</v>
      </c>
      <c r="AO4" s="3">
        <v>5</v>
      </c>
      <c r="AP4" s="3" t="s">
        <v>202</v>
      </c>
      <c r="AQ4" s="3">
        <v>0</v>
      </c>
      <c r="AR4" s="3" t="s">
        <v>206</v>
      </c>
      <c r="AS4" s="3">
        <v>0</v>
      </c>
      <c r="AT4" s="3" t="s">
        <v>207</v>
      </c>
      <c r="AU4" s="3">
        <v>0</v>
      </c>
      <c r="AV4" s="3" t="s">
        <v>208</v>
      </c>
      <c r="AW4" s="3">
        <v>0</v>
      </c>
      <c r="AX4" s="3" t="s">
        <v>209</v>
      </c>
      <c r="AY4" s="3">
        <v>0</v>
      </c>
      <c r="AZ4" s="3" t="s">
        <v>202</v>
      </c>
      <c r="BA4" s="3">
        <v>0</v>
      </c>
      <c r="BB4" s="3" t="s">
        <v>210</v>
      </c>
      <c r="BC4" s="3">
        <v>0</v>
      </c>
      <c r="BD4" s="3" t="s">
        <v>211</v>
      </c>
      <c r="BE4" s="3">
        <v>0</v>
      </c>
      <c r="BF4" s="3" t="s">
        <v>212</v>
      </c>
      <c r="BG4" s="3">
        <v>0</v>
      </c>
      <c r="BH4" s="3" t="s">
        <v>213</v>
      </c>
      <c r="BI4" s="3">
        <v>0</v>
      </c>
      <c r="BJ4" s="3" t="s">
        <v>214</v>
      </c>
      <c r="BK4" s="3">
        <v>0</v>
      </c>
      <c r="BL4" s="3" t="s">
        <v>130</v>
      </c>
      <c r="BM4" s="3">
        <v>2</v>
      </c>
      <c r="BN4" s="3" t="s">
        <v>140</v>
      </c>
      <c r="BO4" s="3">
        <v>5</v>
      </c>
      <c r="BP4" s="3" t="s">
        <v>215</v>
      </c>
      <c r="BQ4" s="3">
        <v>2</v>
      </c>
      <c r="BR4" s="3" t="s">
        <v>140</v>
      </c>
      <c r="BS4" s="3">
        <v>0</v>
      </c>
      <c r="BT4" s="3" t="s">
        <v>216</v>
      </c>
      <c r="BU4" s="3">
        <v>0</v>
      </c>
      <c r="BV4" s="3" t="s">
        <v>217</v>
      </c>
      <c r="BW4" s="3">
        <v>0</v>
      </c>
    </row>
    <row r="5" spans="1:75" ht="43.2" x14ac:dyDescent="0.3">
      <c r="A5" s="10" t="s">
        <v>218</v>
      </c>
      <c r="B5" s="8" t="s">
        <v>219</v>
      </c>
      <c r="C5" s="2">
        <v>0</v>
      </c>
      <c r="D5" s="2" t="s">
        <v>190</v>
      </c>
      <c r="E5" s="2"/>
      <c r="F5" s="3" t="s">
        <v>191</v>
      </c>
      <c r="G5" s="2">
        <v>0</v>
      </c>
      <c r="H5" s="2" t="s">
        <v>221</v>
      </c>
      <c r="I5" s="2">
        <v>0</v>
      </c>
      <c r="J5" s="3" t="s">
        <v>38</v>
      </c>
      <c r="K5" s="2">
        <v>0</v>
      </c>
      <c r="L5" s="2" t="s">
        <v>222</v>
      </c>
      <c r="M5" s="2">
        <v>0</v>
      </c>
      <c r="N5" s="3" t="s">
        <v>222</v>
      </c>
      <c r="O5" s="2">
        <v>0</v>
      </c>
      <c r="P5" s="3" t="s">
        <v>223</v>
      </c>
      <c r="Q5" s="3">
        <v>0</v>
      </c>
      <c r="R5" s="2">
        <v>2</v>
      </c>
      <c r="S5" s="2">
        <v>0</v>
      </c>
      <c r="T5" s="2" t="s">
        <v>62</v>
      </c>
      <c r="U5" s="2">
        <v>2</v>
      </c>
      <c r="V5" s="3" t="s">
        <v>66</v>
      </c>
      <c r="W5" s="3">
        <v>2</v>
      </c>
      <c r="X5" s="2" t="s">
        <v>224</v>
      </c>
      <c r="Y5" s="2">
        <v>2</v>
      </c>
      <c r="Z5" s="3" t="s">
        <v>225</v>
      </c>
      <c r="AA5" s="3">
        <v>2</v>
      </c>
      <c r="AB5" s="3" t="s">
        <v>226</v>
      </c>
      <c r="AC5" s="3">
        <v>0</v>
      </c>
      <c r="AD5" s="3" t="s">
        <v>404</v>
      </c>
      <c r="AE5" s="3">
        <v>0</v>
      </c>
      <c r="AF5" s="3" t="s">
        <v>228</v>
      </c>
      <c r="AG5" s="3">
        <v>0</v>
      </c>
      <c r="AH5" s="3" t="s">
        <v>113</v>
      </c>
      <c r="AI5" s="3">
        <v>0</v>
      </c>
      <c r="AJ5" s="3" t="s">
        <v>229</v>
      </c>
      <c r="AK5" s="3">
        <v>2</v>
      </c>
      <c r="AL5" s="3" t="s">
        <v>230</v>
      </c>
      <c r="AM5" s="3">
        <v>0</v>
      </c>
      <c r="AN5" s="3" t="s">
        <v>231</v>
      </c>
      <c r="AO5" s="3">
        <v>2</v>
      </c>
      <c r="AP5" s="3" t="s">
        <v>113</v>
      </c>
      <c r="AQ5" s="3">
        <v>0</v>
      </c>
      <c r="AR5" s="3" t="s">
        <v>232</v>
      </c>
      <c r="AS5" s="3">
        <v>0</v>
      </c>
      <c r="AT5" s="3" t="s">
        <v>233</v>
      </c>
      <c r="AU5" s="3">
        <v>0</v>
      </c>
      <c r="AV5" s="3" t="s">
        <v>234</v>
      </c>
      <c r="AW5" s="3">
        <v>0</v>
      </c>
      <c r="AX5" s="3" t="s">
        <v>235</v>
      </c>
      <c r="AY5" s="3">
        <v>2</v>
      </c>
      <c r="AZ5" s="3" t="s">
        <v>113</v>
      </c>
      <c r="BA5" s="3">
        <v>0</v>
      </c>
      <c r="BB5" s="3" t="s">
        <v>236</v>
      </c>
      <c r="BC5" s="3">
        <v>0</v>
      </c>
      <c r="BD5" s="3" t="s">
        <v>237</v>
      </c>
      <c r="BE5" s="3">
        <v>0</v>
      </c>
      <c r="BF5" s="3" t="s">
        <v>238</v>
      </c>
      <c r="BG5" s="3">
        <v>0</v>
      </c>
      <c r="BH5" s="3" t="s">
        <v>239</v>
      </c>
      <c r="BI5" s="3">
        <v>0</v>
      </c>
      <c r="BJ5" s="3" t="s">
        <v>127</v>
      </c>
      <c r="BK5" s="3">
        <v>0</v>
      </c>
      <c r="BL5" s="3" t="s">
        <v>240</v>
      </c>
      <c r="BM5" s="3">
        <v>2</v>
      </c>
      <c r="BN5" s="3" t="s">
        <v>134</v>
      </c>
      <c r="BO5" s="3">
        <v>0</v>
      </c>
      <c r="BP5" s="3" t="s">
        <v>240</v>
      </c>
      <c r="BQ5" s="3">
        <v>0</v>
      </c>
      <c r="BR5" s="3" t="s">
        <v>134</v>
      </c>
      <c r="BS5" s="3">
        <v>0</v>
      </c>
      <c r="BT5" s="3" t="s">
        <v>143</v>
      </c>
      <c r="BU5" s="3">
        <v>2</v>
      </c>
      <c r="BV5" s="3" t="s">
        <v>241</v>
      </c>
      <c r="BW5" s="3">
        <v>5</v>
      </c>
    </row>
    <row r="6" spans="1:75" ht="57.6" x14ac:dyDescent="0.3">
      <c r="A6" s="10" t="s">
        <v>242</v>
      </c>
      <c r="B6" s="9" t="s">
        <v>243</v>
      </c>
      <c r="C6" s="2">
        <v>0</v>
      </c>
      <c r="D6" s="2" t="s">
        <v>220</v>
      </c>
      <c r="E6" s="2"/>
      <c r="F6" s="3" t="s">
        <v>405</v>
      </c>
      <c r="G6" s="2">
        <v>0</v>
      </c>
      <c r="H6" s="3" t="s">
        <v>246</v>
      </c>
      <c r="I6" s="2">
        <v>0</v>
      </c>
      <c r="J6" s="3" t="s">
        <v>247</v>
      </c>
      <c r="K6" s="2">
        <v>0</v>
      </c>
      <c r="L6" s="3" t="s">
        <v>248</v>
      </c>
      <c r="M6" s="3">
        <v>0</v>
      </c>
      <c r="N6" s="3" t="s">
        <v>248</v>
      </c>
      <c r="O6" s="3">
        <v>0</v>
      </c>
      <c r="P6" s="3" t="s">
        <v>249</v>
      </c>
      <c r="Q6" s="3">
        <v>0</v>
      </c>
      <c r="R6" s="2">
        <v>3</v>
      </c>
      <c r="S6" s="2">
        <v>0</v>
      </c>
      <c r="T6" s="2"/>
      <c r="U6" s="2"/>
      <c r="V6" s="2" t="s">
        <v>67</v>
      </c>
      <c r="W6" s="2">
        <v>10</v>
      </c>
      <c r="X6" s="2" t="s">
        <v>250</v>
      </c>
      <c r="Y6" s="2">
        <v>2</v>
      </c>
      <c r="Z6" s="3" t="s">
        <v>74</v>
      </c>
      <c r="AA6" s="3">
        <v>5</v>
      </c>
      <c r="AB6" s="3" t="s">
        <v>251</v>
      </c>
      <c r="AC6" s="3">
        <v>0</v>
      </c>
      <c r="AD6" s="3"/>
      <c r="AE6" s="3"/>
      <c r="AF6" s="3"/>
      <c r="AG6" s="3"/>
      <c r="AH6" s="3"/>
      <c r="AI6" s="3"/>
      <c r="AJ6" s="3" t="s">
        <v>253</v>
      </c>
      <c r="AK6" s="43"/>
      <c r="AL6" s="3" t="s">
        <v>253</v>
      </c>
      <c r="AM6" s="3"/>
      <c r="AN6" s="3" t="s">
        <v>254</v>
      </c>
      <c r="AO6" s="3">
        <v>0</v>
      </c>
      <c r="AP6" s="3"/>
      <c r="AQ6" s="3"/>
      <c r="AR6" s="3" t="s">
        <v>255</v>
      </c>
      <c r="AS6" s="3">
        <v>0</v>
      </c>
      <c r="AT6" s="3"/>
      <c r="AU6" s="3"/>
      <c r="AV6" s="3"/>
      <c r="AW6" s="3"/>
      <c r="AX6" s="3" t="s">
        <v>110</v>
      </c>
      <c r="AY6" s="3">
        <v>2</v>
      </c>
      <c r="BB6" s="3" t="s">
        <v>256</v>
      </c>
      <c r="BC6" s="3">
        <v>0</v>
      </c>
      <c r="BD6" s="3" t="s">
        <v>257</v>
      </c>
      <c r="BE6" s="3">
        <v>0</v>
      </c>
      <c r="BF6" s="3" t="s">
        <v>258</v>
      </c>
      <c r="BG6" s="3">
        <v>0</v>
      </c>
      <c r="BJ6" s="3" t="s">
        <v>259</v>
      </c>
      <c r="BK6" s="3">
        <v>0</v>
      </c>
      <c r="BL6" s="3" t="s">
        <v>260</v>
      </c>
      <c r="BM6" s="3">
        <v>2</v>
      </c>
      <c r="BN6" s="3" t="s">
        <v>261</v>
      </c>
      <c r="BO6" s="3">
        <v>0</v>
      </c>
      <c r="BP6" s="3" t="s">
        <v>260</v>
      </c>
      <c r="BQ6" s="3">
        <v>0</v>
      </c>
      <c r="BR6" s="3" t="s">
        <v>261</v>
      </c>
      <c r="BS6" s="3">
        <v>2</v>
      </c>
      <c r="BT6" s="3" t="s">
        <v>262</v>
      </c>
      <c r="BU6" s="3">
        <v>0</v>
      </c>
      <c r="BV6" s="3" t="s">
        <v>263</v>
      </c>
      <c r="BW6" s="3">
        <v>2</v>
      </c>
    </row>
    <row r="7" spans="1:75" ht="43.2" x14ac:dyDescent="0.3">
      <c r="A7" s="10" t="s">
        <v>264</v>
      </c>
      <c r="B7" s="9" t="s">
        <v>265</v>
      </c>
      <c r="C7" s="2">
        <v>0</v>
      </c>
      <c r="D7" s="2"/>
      <c r="E7" s="2"/>
      <c r="F7" s="3" t="s">
        <v>245</v>
      </c>
      <c r="G7" s="2">
        <v>0</v>
      </c>
      <c r="H7" s="2" t="s">
        <v>268</v>
      </c>
      <c r="I7" s="2">
        <v>0</v>
      </c>
      <c r="J7" s="2"/>
      <c r="K7" s="2"/>
      <c r="L7" s="3" t="s">
        <v>269</v>
      </c>
      <c r="M7" s="3">
        <v>0</v>
      </c>
      <c r="N7" s="3" t="s">
        <v>269</v>
      </c>
      <c r="O7" s="3">
        <v>0</v>
      </c>
      <c r="P7" s="3" t="s">
        <v>56</v>
      </c>
      <c r="Q7" s="3">
        <v>2</v>
      </c>
      <c r="R7" s="2">
        <v>4</v>
      </c>
      <c r="S7" s="2">
        <v>0</v>
      </c>
      <c r="T7" s="2"/>
      <c r="U7" s="2"/>
      <c r="V7" s="2"/>
      <c r="W7" s="2"/>
      <c r="X7" s="3" t="s">
        <v>270</v>
      </c>
      <c r="Y7" s="3">
        <v>2</v>
      </c>
      <c r="Z7" s="2"/>
      <c r="AA7" s="2"/>
      <c r="AB7" s="3" t="s">
        <v>271</v>
      </c>
      <c r="AC7" s="3">
        <v>5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>
        <v>0</v>
      </c>
      <c r="BD7" s="3" t="s">
        <v>272</v>
      </c>
      <c r="BE7" s="3">
        <v>0</v>
      </c>
      <c r="BF7" s="3" t="s">
        <v>273</v>
      </c>
      <c r="BG7" s="3">
        <v>0</v>
      </c>
      <c r="BJ7" s="3" t="s">
        <v>274</v>
      </c>
      <c r="BK7" s="3">
        <v>0</v>
      </c>
      <c r="BL7" s="3" t="s">
        <v>275</v>
      </c>
      <c r="BM7" s="3">
        <v>2</v>
      </c>
      <c r="BP7" s="3" t="s">
        <v>275</v>
      </c>
      <c r="BQ7" s="3">
        <v>0</v>
      </c>
      <c r="BT7" s="3" t="s">
        <v>276</v>
      </c>
      <c r="BU7" s="3">
        <v>0</v>
      </c>
      <c r="BV7" s="3" t="s">
        <v>146</v>
      </c>
      <c r="BW7" s="3">
        <v>0</v>
      </c>
    </row>
    <row r="8" spans="1:75" ht="43.2" x14ac:dyDescent="0.3">
      <c r="A8" s="10" t="s">
        <v>277</v>
      </c>
      <c r="B8" s="9" t="s">
        <v>278</v>
      </c>
      <c r="C8" s="2">
        <v>0</v>
      </c>
      <c r="D8" s="2"/>
      <c r="E8" s="2"/>
      <c r="F8" s="3" t="s">
        <v>267</v>
      </c>
      <c r="G8" s="2">
        <v>0</v>
      </c>
      <c r="H8" s="2" t="s">
        <v>274</v>
      </c>
      <c r="I8" s="2">
        <v>0</v>
      </c>
      <c r="J8" s="2"/>
      <c r="K8" s="2"/>
      <c r="L8" s="2" t="s">
        <v>280</v>
      </c>
      <c r="M8" s="2">
        <v>5</v>
      </c>
      <c r="N8" s="3" t="s">
        <v>280</v>
      </c>
      <c r="O8" s="2">
        <v>5</v>
      </c>
      <c r="P8" s="3" t="s">
        <v>281</v>
      </c>
      <c r="Q8" s="3">
        <v>2</v>
      </c>
      <c r="R8" s="2">
        <v>5</v>
      </c>
      <c r="S8" s="2">
        <v>0</v>
      </c>
      <c r="T8" s="2"/>
      <c r="U8" s="2"/>
      <c r="V8" s="2"/>
      <c r="W8" s="2"/>
      <c r="X8" s="2" t="s">
        <v>282</v>
      </c>
      <c r="Y8" s="2">
        <v>2</v>
      </c>
      <c r="Z8" s="2"/>
      <c r="AA8" s="2"/>
      <c r="AB8" s="3" t="s">
        <v>283</v>
      </c>
      <c r="AC8" s="3">
        <v>0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>
        <v>0</v>
      </c>
      <c r="BD8" s="3" t="s">
        <v>119</v>
      </c>
      <c r="BE8" s="3">
        <v>0</v>
      </c>
      <c r="BF8" s="3" t="s">
        <v>285</v>
      </c>
      <c r="BG8" s="3">
        <v>0</v>
      </c>
      <c r="BJ8" s="3" t="s">
        <v>286</v>
      </c>
      <c r="BK8" s="3">
        <v>0</v>
      </c>
      <c r="BL8" s="3" t="s">
        <v>287</v>
      </c>
      <c r="BM8" s="3">
        <v>2</v>
      </c>
      <c r="BP8" s="3" t="s">
        <v>287</v>
      </c>
      <c r="BQ8" s="3">
        <v>0</v>
      </c>
      <c r="BT8" s="3" t="s">
        <v>288</v>
      </c>
      <c r="BU8" s="3">
        <v>0</v>
      </c>
      <c r="BV8" s="3" t="s">
        <v>289</v>
      </c>
      <c r="BW8" s="3">
        <v>0</v>
      </c>
    </row>
    <row r="9" spans="1:75" ht="43.2" x14ac:dyDescent="0.3">
      <c r="A9" s="10" t="s">
        <v>290</v>
      </c>
      <c r="B9" s="9" t="s">
        <v>291</v>
      </c>
      <c r="C9" s="2">
        <v>0</v>
      </c>
      <c r="D9" s="2"/>
      <c r="E9" s="2"/>
      <c r="F9" s="3" t="s">
        <v>279</v>
      </c>
      <c r="G9" s="2">
        <v>0</v>
      </c>
      <c r="H9" s="3" t="s">
        <v>293</v>
      </c>
      <c r="I9" s="2">
        <v>0</v>
      </c>
      <c r="J9" s="2"/>
      <c r="K9" s="2"/>
      <c r="L9" s="2" t="s">
        <v>48</v>
      </c>
      <c r="M9" s="2">
        <v>5</v>
      </c>
      <c r="N9" s="3" t="s">
        <v>48</v>
      </c>
      <c r="O9" s="2">
        <v>5</v>
      </c>
      <c r="P9" s="3"/>
      <c r="Q9" s="3"/>
      <c r="R9" s="2">
        <v>6</v>
      </c>
      <c r="S9" s="2">
        <v>0</v>
      </c>
      <c r="T9" s="2"/>
      <c r="U9" s="2"/>
      <c r="V9" s="2"/>
      <c r="W9" s="2"/>
      <c r="X9" s="2" t="s">
        <v>294</v>
      </c>
      <c r="Y9" s="2">
        <v>0</v>
      </c>
      <c r="Z9" s="2"/>
      <c r="AA9" s="2"/>
      <c r="AB9" s="3" t="s">
        <v>406</v>
      </c>
      <c r="AC9" s="3">
        <v>2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>
        <v>0</v>
      </c>
      <c r="BF9" s="3" t="s">
        <v>122</v>
      </c>
      <c r="BG9" s="3">
        <v>0</v>
      </c>
      <c r="BJ9" s="3" t="s">
        <v>297</v>
      </c>
      <c r="BK9" s="3">
        <v>0</v>
      </c>
      <c r="BL9" s="3" t="s">
        <v>137</v>
      </c>
      <c r="BM9" s="3">
        <v>2</v>
      </c>
      <c r="BP9" s="3" t="s">
        <v>137</v>
      </c>
      <c r="BQ9" s="3">
        <v>0</v>
      </c>
      <c r="BT9" s="3" t="s">
        <v>298</v>
      </c>
      <c r="BU9" s="3">
        <v>0</v>
      </c>
    </row>
    <row r="10" spans="1:75" ht="72" x14ac:dyDescent="0.3">
      <c r="A10" s="10" t="s">
        <v>299</v>
      </c>
      <c r="B10" s="9" t="s">
        <v>300</v>
      </c>
      <c r="C10" s="2">
        <v>2</v>
      </c>
      <c r="D10" s="2"/>
      <c r="E10" s="2"/>
      <c r="F10" s="3" t="s">
        <v>292</v>
      </c>
      <c r="G10" s="2">
        <v>0</v>
      </c>
      <c r="H10" s="2"/>
      <c r="I10" s="2"/>
      <c r="J10" s="2"/>
      <c r="K10" s="2"/>
      <c r="L10" s="2" t="s">
        <v>302</v>
      </c>
      <c r="M10" s="2">
        <v>0</v>
      </c>
      <c r="N10" s="3" t="s">
        <v>302</v>
      </c>
      <c r="O10" s="2">
        <v>0</v>
      </c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>
        <v>2</v>
      </c>
      <c r="Z10" s="2"/>
      <c r="AA10" s="2"/>
      <c r="AB10" s="3" t="s">
        <v>304</v>
      </c>
      <c r="AC10" s="3">
        <v>2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>
        <v>0</v>
      </c>
      <c r="BJ10" s="3" t="s">
        <v>306</v>
      </c>
      <c r="BK10" s="3">
        <v>0</v>
      </c>
      <c r="BL10" s="3" t="s">
        <v>131</v>
      </c>
      <c r="BM10" s="3">
        <v>2</v>
      </c>
      <c r="BP10" s="3" t="s">
        <v>131</v>
      </c>
      <c r="BQ10" s="3">
        <v>0</v>
      </c>
      <c r="BT10" s="3" t="s">
        <v>307</v>
      </c>
      <c r="BU10" s="3">
        <v>0</v>
      </c>
    </row>
    <row r="11" spans="1:75" ht="57.6" x14ac:dyDescent="0.3">
      <c r="A11" s="10" t="s">
        <v>308</v>
      </c>
      <c r="B11" s="9" t="s">
        <v>309</v>
      </c>
      <c r="C11" s="2">
        <v>2</v>
      </c>
      <c r="D11" s="2"/>
      <c r="E11" s="2"/>
      <c r="F11" s="3" t="s">
        <v>301</v>
      </c>
      <c r="G11" s="2">
        <v>0</v>
      </c>
      <c r="H11" s="2"/>
      <c r="I11" s="2"/>
      <c r="J11" s="2"/>
      <c r="K11" s="2"/>
      <c r="L11" s="3" t="s">
        <v>310</v>
      </c>
      <c r="M11" s="3">
        <v>0</v>
      </c>
      <c r="N11" s="3" t="s">
        <v>310</v>
      </c>
      <c r="O11" s="3">
        <v>0</v>
      </c>
      <c r="P11" s="3"/>
      <c r="Q11" s="3"/>
      <c r="R11" s="2">
        <v>8</v>
      </c>
      <c r="S11" s="2">
        <v>2</v>
      </c>
      <c r="T11" s="2"/>
      <c r="U11" s="2"/>
      <c r="V11" s="2"/>
      <c r="W11" s="2"/>
      <c r="X11" s="2" t="s">
        <v>71</v>
      </c>
      <c r="Y11" s="2">
        <v>0</v>
      </c>
      <c r="Z11" s="2"/>
      <c r="AA11" s="2"/>
      <c r="AB11" s="3" t="s">
        <v>311</v>
      </c>
      <c r="AC11" s="3">
        <v>0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>
        <v>0</v>
      </c>
      <c r="BJ11" s="3" t="s">
        <v>313</v>
      </c>
      <c r="BK11" s="3">
        <v>2</v>
      </c>
      <c r="BL11" s="3" t="s">
        <v>314</v>
      </c>
      <c r="BM11" s="3">
        <v>2</v>
      </c>
      <c r="BP11" s="3" t="s">
        <v>314</v>
      </c>
      <c r="BQ11" s="3">
        <v>0</v>
      </c>
    </row>
    <row r="12" spans="1:75" ht="28.8" x14ac:dyDescent="0.3">
      <c r="A12" s="10" t="s">
        <v>315</v>
      </c>
      <c r="B12" s="9" t="s">
        <v>316</v>
      </c>
      <c r="C12" s="2">
        <v>2</v>
      </c>
      <c r="D12" s="2"/>
      <c r="E12" s="2"/>
      <c r="F12" s="2" t="s">
        <v>11</v>
      </c>
      <c r="G12" s="2">
        <v>0</v>
      </c>
      <c r="H12" s="2"/>
      <c r="I12" s="2"/>
      <c r="J12" s="2"/>
      <c r="K12" s="2"/>
      <c r="L12" s="3" t="s">
        <v>52</v>
      </c>
      <c r="M12" s="3">
        <v>0</v>
      </c>
      <c r="N12" s="3" t="s">
        <v>52</v>
      </c>
      <c r="O12" s="3">
        <v>0</v>
      </c>
      <c r="P12" s="3"/>
      <c r="Q12" s="3"/>
      <c r="R12" s="2">
        <v>9</v>
      </c>
      <c r="S12" s="2">
        <v>5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>
        <v>0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>
        <v>0</v>
      </c>
      <c r="BL12" s="3" t="s">
        <v>319</v>
      </c>
      <c r="BM12" s="3">
        <v>2</v>
      </c>
      <c r="BP12" s="3" t="s">
        <v>319</v>
      </c>
      <c r="BQ12" s="3">
        <v>0</v>
      </c>
    </row>
    <row r="13" spans="1:75" ht="43.2" x14ac:dyDescent="0.3">
      <c r="A13" s="10" t="s">
        <v>320</v>
      </c>
      <c r="B13" s="9" t="s">
        <v>321</v>
      </c>
      <c r="C13" s="2">
        <v>2</v>
      </c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>
        <v>0</v>
      </c>
      <c r="N13" s="3" t="s">
        <v>322</v>
      </c>
      <c r="O13" s="2">
        <v>0</v>
      </c>
      <c r="P13" s="3"/>
      <c r="Q13" s="3"/>
      <c r="R13" s="2">
        <v>10</v>
      </c>
      <c r="S13" s="2">
        <v>5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>
        <v>0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>
        <v>0</v>
      </c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>
        <v>0</v>
      </c>
      <c r="N14" s="3" t="s">
        <v>327</v>
      </c>
      <c r="O14" s="2">
        <v>0</v>
      </c>
      <c r="AB14" s="3" t="s">
        <v>71</v>
      </c>
      <c r="AC14" s="3">
        <v>0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>
        <v>0</v>
      </c>
      <c r="BL14" s="3" t="s">
        <v>328</v>
      </c>
      <c r="BM14" s="3">
        <v>2</v>
      </c>
      <c r="BP14" s="3" t="s">
        <v>329</v>
      </c>
      <c r="BQ14" s="3">
        <v>5</v>
      </c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>
        <v>0</v>
      </c>
      <c r="N15" s="3" t="s">
        <v>331</v>
      </c>
      <c r="O15" s="2">
        <v>0</v>
      </c>
    </row>
  </sheetData>
  <mergeCells count="72">
    <mergeCell ref="BJ1:BK1"/>
    <mergeCell ref="BJ2:BK2"/>
    <mergeCell ref="BL2:BM2"/>
    <mergeCell ref="BL1:BM1"/>
    <mergeCell ref="BV1:BW1"/>
    <mergeCell ref="BV2:BW2"/>
    <mergeCell ref="BN1:BO1"/>
    <mergeCell ref="BN2:BO2"/>
    <mergeCell ref="BP2:BQ2"/>
    <mergeCell ref="BP1:BQ1"/>
    <mergeCell ref="BR1:BS1"/>
    <mergeCell ref="BR2:BS2"/>
    <mergeCell ref="BD2:BE2"/>
    <mergeCell ref="BD1:BE1"/>
    <mergeCell ref="BF1:BG1"/>
    <mergeCell ref="BF2:BG2"/>
    <mergeCell ref="BH2:BI2"/>
    <mergeCell ref="BH1:BI1"/>
    <mergeCell ref="AX1:AY1"/>
    <mergeCell ref="AX2:AY2"/>
    <mergeCell ref="AZ2:BA2"/>
    <mergeCell ref="AZ1:BA1"/>
    <mergeCell ref="BB1:BC1"/>
    <mergeCell ref="BB2:BC2"/>
    <mergeCell ref="AT1:AU1"/>
    <mergeCell ref="AT2:AU2"/>
    <mergeCell ref="AR2:AS2"/>
    <mergeCell ref="AV2:AW2"/>
    <mergeCell ref="AV1:AW1"/>
    <mergeCell ref="AN1:AO1"/>
    <mergeCell ref="AN2:AO2"/>
    <mergeCell ref="AP2:AQ2"/>
    <mergeCell ref="AP1:AQ1"/>
    <mergeCell ref="AR1:AS1"/>
    <mergeCell ref="AH2:AI2"/>
    <mergeCell ref="AH1:AI1"/>
    <mergeCell ref="AJ1:AK1"/>
    <mergeCell ref="AJ2:AK2"/>
    <mergeCell ref="AL2:AM2"/>
    <mergeCell ref="AL1:AM1"/>
    <mergeCell ref="AB1:AC1"/>
    <mergeCell ref="AB2:AC2"/>
    <mergeCell ref="AD2:AE2"/>
    <mergeCell ref="AD1:AE1"/>
    <mergeCell ref="AF1:AG1"/>
    <mergeCell ref="AF2:AG2"/>
    <mergeCell ref="V2:W2"/>
    <mergeCell ref="V1:W1"/>
    <mergeCell ref="X1:Y1"/>
    <mergeCell ref="X2:Y2"/>
    <mergeCell ref="Z2:AA2"/>
    <mergeCell ref="Z1:AA1"/>
    <mergeCell ref="P1:Q1"/>
    <mergeCell ref="P2:Q2"/>
    <mergeCell ref="R2:S2"/>
    <mergeCell ref="R1:S1"/>
    <mergeCell ref="T1:U1"/>
    <mergeCell ref="T2:U2"/>
    <mergeCell ref="H2:I2"/>
    <mergeCell ref="H1:I1"/>
    <mergeCell ref="L1:M1"/>
    <mergeCell ref="L2:M2"/>
    <mergeCell ref="N2:O2"/>
    <mergeCell ref="N1:O1"/>
    <mergeCell ref="J1:K1"/>
    <mergeCell ref="J2:K2"/>
    <mergeCell ref="B2:C2"/>
    <mergeCell ref="B1:C1"/>
    <mergeCell ref="D2:E2"/>
    <mergeCell ref="D1:E1"/>
    <mergeCell ref="F1:G1"/>
    <mergeCell ref="F2:G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3BA86-92FE-4355-8DE8-D057276EA898}">
  <dimension ref="A1:BW15"/>
  <sheetViews>
    <sheetView zoomScale="80" zoomScaleNormal="80" workbookViewId="0">
      <pane xSplit="1" ySplit="2" topLeftCell="BP3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19" t="s">
        <v>386</v>
      </c>
      <c r="B1" s="56" t="s">
        <v>355</v>
      </c>
      <c r="C1" s="56"/>
      <c r="D1" s="56" t="s">
        <v>356</v>
      </c>
      <c r="E1" s="56"/>
      <c r="F1" s="56" t="s">
        <v>357</v>
      </c>
      <c r="G1" s="56"/>
      <c r="H1" s="56" t="s">
        <v>358</v>
      </c>
      <c r="I1" s="56"/>
      <c r="J1" s="56" t="s">
        <v>359</v>
      </c>
      <c r="K1" s="56"/>
      <c r="L1" s="56" t="s">
        <v>45</v>
      </c>
      <c r="M1" s="56"/>
      <c r="N1" s="56" t="s">
        <v>49</v>
      </c>
      <c r="O1" s="56"/>
      <c r="P1" s="56" t="s">
        <v>53</v>
      </c>
      <c r="Q1" s="56"/>
      <c r="R1" s="56" t="s">
        <v>57</v>
      </c>
      <c r="S1" s="56"/>
      <c r="T1" s="56" t="s">
        <v>59</v>
      </c>
      <c r="U1" s="56"/>
      <c r="V1" s="56" t="s">
        <v>63</v>
      </c>
      <c r="W1" s="56"/>
      <c r="X1" s="56" t="s">
        <v>68</v>
      </c>
      <c r="Y1" s="56"/>
      <c r="Z1" s="56" t="s">
        <v>72</v>
      </c>
      <c r="AA1" s="56"/>
      <c r="AB1" s="56" t="s">
        <v>75</v>
      </c>
      <c r="AC1" s="56"/>
      <c r="AD1" s="56" t="s">
        <v>78</v>
      </c>
      <c r="AE1" s="56"/>
      <c r="AF1" s="56" t="s">
        <v>81</v>
      </c>
      <c r="AG1" s="56"/>
      <c r="AH1" s="56" t="s">
        <v>84</v>
      </c>
      <c r="AI1" s="56"/>
      <c r="AJ1" s="56" t="s">
        <v>87</v>
      </c>
      <c r="AK1" s="56"/>
      <c r="AL1" s="56" t="s">
        <v>90</v>
      </c>
      <c r="AM1" s="56"/>
      <c r="AN1" s="56" t="s">
        <v>93</v>
      </c>
      <c r="AO1" s="56"/>
      <c r="AP1" s="56" t="s">
        <v>96</v>
      </c>
      <c r="AQ1" s="56"/>
      <c r="AR1" s="56" t="s">
        <v>99</v>
      </c>
      <c r="AS1" s="56"/>
      <c r="AT1" s="56" t="s">
        <v>102</v>
      </c>
      <c r="AU1" s="56"/>
      <c r="AV1" s="56" t="s">
        <v>105</v>
      </c>
      <c r="AW1" s="56"/>
      <c r="AX1" s="56" t="s">
        <v>108</v>
      </c>
      <c r="AY1" s="56"/>
      <c r="AZ1" s="56" t="s">
        <v>111</v>
      </c>
      <c r="BA1" s="56"/>
      <c r="BB1" s="56" t="s">
        <v>114</v>
      </c>
      <c r="BC1" s="56"/>
      <c r="BD1" s="56" t="s">
        <v>117</v>
      </c>
      <c r="BE1" s="56"/>
      <c r="BF1" s="56" t="s">
        <v>120</v>
      </c>
      <c r="BG1" s="56"/>
      <c r="BH1" s="56" t="s">
        <v>123</v>
      </c>
      <c r="BI1" s="56"/>
      <c r="BJ1" s="56" t="s">
        <v>125</v>
      </c>
      <c r="BK1" s="56"/>
      <c r="BL1" s="56" t="s">
        <v>128</v>
      </c>
      <c r="BM1" s="56"/>
      <c r="BN1" s="56" t="s">
        <v>132</v>
      </c>
      <c r="BO1" s="56"/>
      <c r="BP1" s="56" t="s">
        <v>135</v>
      </c>
      <c r="BQ1" s="56"/>
      <c r="BR1" s="56" t="s">
        <v>138</v>
      </c>
      <c r="BS1" s="56"/>
      <c r="BT1" s="50" t="s">
        <v>141</v>
      </c>
      <c r="BU1" s="50"/>
      <c r="BV1" s="56" t="s">
        <v>144</v>
      </c>
      <c r="BW1" s="56"/>
    </row>
    <row r="2" spans="1:75" ht="14.4" customHeight="1" x14ac:dyDescent="0.3">
      <c r="A2" s="6" t="s">
        <v>14</v>
      </c>
      <c r="B2" s="54" t="s">
        <v>20</v>
      </c>
      <c r="C2" s="54"/>
      <c r="D2" s="54" t="s">
        <v>23</v>
      </c>
      <c r="E2" s="54"/>
      <c r="F2" s="54" t="s">
        <v>26</v>
      </c>
      <c r="G2" s="54"/>
      <c r="H2" s="54" t="s">
        <v>387</v>
      </c>
      <c r="I2" s="54"/>
      <c r="J2" s="54" t="s">
        <v>388</v>
      </c>
      <c r="K2" s="54"/>
      <c r="L2" s="54" t="s">
        <v>332</v>
      </c>
      <c r="M2" s="54"/>
      <c r="N2" s="54" t="s">
        <v>332</v>
      </c>
      <c r="O2" s="54"/>
      <c r="P2" s="54" t="s">
        <v>373</v>
      </c>
      <c r="Q2" s="54"/>
      <c r="R2" s="54" t="s">
        <v>58</v>
      </c>
      <c r="S2" s="54"/>
      <c r="T2" s="54" t="s">
        <v>374</v>
      </c>
      <c r="U2" s="54"/>
      <c r="V2" s="54" t="s">
        <v>375</v>
      </c>
      <c r="W2" s="54"/>
      <c r="X2" s="54" t="s">
        <v>376</v>
      </c>
      <c r="Y2" s="54"/>
      <c r="Z2" s="54" t="s">
        <v>377</v>
      </c>
      <c r="AA2" s="54"/>
      <c r="AB2" s="54" t="s">
        <v>389</v>
      </c>
      <c r="AC2" s="54"/>
      <c r="AD2" s="54" t="s">
        <v>199</v>
      </c>
      <c r="AE2" s="54"/>
      <c r="AF2" s="54" t="s">
        <v>390</v>
      </c>
      <c r="AG2" s="54"/>
      <c r="AH2" s="54" t="s">
        <v>391</v>
      </c>
      <c r="AI2" s="54"/>
      <c r="AJ2" s="54" t="s">
        <v>6</v>
      </c>
      <c r="AK2" s="54"/>
      <c r="AL2" s="54" t="s">
        <v>392</v>
      </c>
      <c r="AM2" s="54"/>
      <c r="AN2" s="54" t="s">
        <v>393</v>
      </c>
      <c r="AO2" s="54"/>
      <c r="AP2" s="54" t="s">
        <v>394</v>
      </c>
      <c r="AQ2" s="54"/>
      <c r="AR2" s="54" t="s">
        <v>311</v>
      </c>
      <c r="AS2" s="54"/>
      <c r="AT2" s="54" t="s">
        <v>317</v>
      </c>
      <c r="AU2" s="54"/>
      <c r="AV2" s="54" t="s">
        <v>323</v>
      </c>
      <c r="AW2" s="54"/>
      <c r="AX2" s="54" t="s">
        <v>395</v>
      </c>
      <c r="AY2" s="54"/>
      <c r="AZ2" s="54" t="s">
        <v>396</v>
      </c>
      <c r="BA2" s="54"/>
      <c r="BB2" s="54" t="s">
        <v>397</v>
      </c>
      <c r="BC2" s="54"/>
      <c r="BD2" s="54" t="s">
        <v>398</v>
      </c>
      <c r="BE2" s="54"/>
      <c r="BF2" s="54" t="s">
        <v>390</v>
      </c>
      <c r="BG2" s="54"/>
      <c r="BH2" s="54" t="s">
        <v>399</v>
      </c>
      <c r="BI2" s="54"/>
      <c r="BJ2" s="54" t="s">
        <v>400</v>
      </c>
      <c r="BK2" s="54"/>
      <c r="BL2" s="54" t="s">
        <v>378</v>
      </c>
      <c r="BM2" s="54"/>
      <c r="BN2" s="54" t="s">
        <v>379</v>
      </c>
      <c r="BO2" s="54"/>
      <c r="BP2" s="54" t="s">
        <v>380</v>
      </c>
      <c r="BQ2" s="54"/>
      <c r="BR2" s="54" t="s">
        <v>381</v>
      </c>
      <c r="BS2" s="54"/>
      <c r="BT2" s="52" t="s">
        <v>401</v>
      </c>
      <c r="BU2" s="52"/>
      <c r="BV2" s="54" t="s">
        <v>382</v>
      </c>
      <c r="BW2" s="54"/>
    </row>
    <row r="3" spans="1:75" ht="14.4" customHeight="1" x14ac:dyDescent="0.3">
      <c r="A3" s="41"/>
      <c r="B3" s="41" t="s">
        <v>383</v>
      </c>
      <c r="C3" s="41" t="s">
        <v>384</v>
      </c>
      <c r="D3" s="41" t="s">
        <v>383</v>
      </c>
      <c r="E3" s="41" t="s">
        <v>384</v>
      </c>
      <c r="F3" s="41" t="s">
        <v>383</v>
      </c>
      <c r="G3" s="41" t="s">
        <v>384</v>
      </c>
      <c r="H3" s="41" t="s">
        <v>383</v>
      </c>
      <c r="I3" s="41" t="s">
        <v>384</v>
      </c>
      <c r="J3" s="41" t="s">
        <v>383</v>
      </c>
      <c r="K3" s="41" t="s">
        <v>384</v>
      </c>
      <c r="L3" s="41" t="s">
        <v>383</v>
      </c>
      <c r="M3" s="41" t="s">
        <v>384</v>
      </c>
      <c r="N3" s="41" t="s">
        <v>383</v>
      </c>
      <c r="O3" s="41" t="s">
        <v>384</v>
      </c>
      <c r="P3" s="41" t="s">
        <v>383</v>
      </c>
      <c r="Q3" s="41" t="s">
        <v>384</v>
      </c>
      <c r="R3" s="41" t="s">
        <v>383</v>
      </c>
      <c r="S3" s="41" t="s">
        <v>384</v>
      </c>
      <c r="T3" s="41" t="s">
        <v>383</v>
      </c>
      <c r="U3" s="41" t="s">
        <v>384</v>
      </c>
      <c r="V3" s="41" t="s">
        <v>383</v>
      </c>
      <c r="W3" s="41" t="s">
        <v>384</v>
      </c>
      <c r="X3" s="41" t="s">
        <v>383</v>
      </c>
      <c r="Y3" s="41" t="s">
        <v>384</v>
      </c>
      <c r="Z3" s="41" t="s">
        <v>383</v>
      </c>
      <c r="AA3" s="41" t="s">
        <v>384</v>
      </c>
      <c r="AB3" s="41" t="s">
        <v>383</v>
      </c>
      <c r="AC3" s="41" t="s">
        <v>384</v>
      </c>
      <c r="AD3" s="41" t="s">
        <v>383</v>
      </c>
      <c r="AE3" s="41" t="s">
        <v>384</v>
      </c>
      <c r="AF3" s="41" t="s">
        <v>383</v>
      </c>
      <c r="AG3" s="41" t="s">
        <v>384</v>
      </c>
      <c r="AH3" s="41" t="s">
        <v>383</v>
      </c>
      <c r="AI3" s="41" t="s">
        <v>384</v>
      </c>
      <c r="AJ3" s="41" t="s">
        <v>383</v>
      </c>
      <c r="AK3" s="41" t="s">
        <v>384</v>
      </c>
      <c r="AL3" s="41" t="s">
        <v>383</v>
      </c>
      <c r="AM3" s="41" t="s">
        <v>384</v>
      </c>
      <c r="AN3" s="41" t="s">
        <v>383</v>
      </c>
      <c r="AO3" s="41" t="s">
        <v>384</v>
      </c>
      <c r="AP3" s="41" t="s">
        <v>383</v>
      </c>
      <c r="AQ3" s="41" t="s">
        <v>384</v>
      </c>
      <c r="AR3" s="41" t="s">
        <v>383</v>
      </c>
      <c r="AS3" s="41" t="s">
        <v>384</v>
      </c>
      <c r="AT3" s="41" t="s">
        <v>383</v>
      </c>
      <c r="AU3" s="41" t="s">
        <v>384</v>
      </c>
      <c r="AV3" s="41" t="s">
        <v>383</v>
      </c>
      <c r="AW3" s="41" t="s">
        <v>384</v>
      </c>
      <c r="AX3" s="41" t="s">
        <v>383</v>
      </c>
      <c r="AY3" s="41" t="s">
        <v>384</v>
      </c>
      <c r="AZ3" s="41" t="s">
        <v>383</v>
      </c>
      <c r="BA3" s="41" t="s">
        <v>384</v>
      </c>
      <c r="BB3" s="41" t="s">
        <v>383</v>
      </c>
      <c r="BC3" s="41" t="s">
        <v>384</v>
      </c>
      <c r="BD3" s="41" t="s">
        <v>383</v>
      </c>
      <c r="BE3" s="41" t="s">
        <v>384</v>
      </c>
      <c r="BF3" s="41" t="s">
        <v>383</v>
      </c>
      <c r="BG3" s="41" t="s">
        <v>384</v>
      </c>
      <c r="BH3" s="41" t="s">
        <v>383</v>
      </c>
      <c r="BI3" s="41" t="s">
        <v>384</v>
      </c>
      <c r="BJ3" s="41" t="s">
        <v>383</v>
      </c>
      <c r="BK3" s="41" t="s">
        <v>384</v>
      </c>
      <c r="BL3" s="41" t="s">
        <v>383</v>
      </c>
      <c r="BM3" s="41" t="s">
        <v>384</v>
      </c>
      <c r="BN3" s="41" t="s">
        <v>383</v>
      </c>
      <c r="BO3" s="41" t="s">
        <v>384</v>
      </c>
      <c r="BP3" s="41" t="s">
        <v>383</v>
      </c>
      <c r="BQ3" s="41" t="s">
        <v>384</v>
      </c>
      <c r="BR3" s="41" t="s">
        <v>383</v>
      </c>
      <c r="BS3" s="41" t="s">
        <v>384</v>
      </c>
      <c r="BT3" s="41" t="s">
        <v>383</v>
      </c>
      <c r="BU3" s="41" t="s">
        <v>384</v>
      </c>
      <c r="BV3" s="41" t="s">
        <v>383</v>
      </c>
      <c r="BW3" s="41" t="s">
        <v>384</v>
      </c>
    </row>
    <row r="4" spans="1:75" ht="43.2" customHeight="1" x14ac:dyDescent="0.3">
      <c r="A4" s="10" t="s">
        <v>188</v>
      </c>
      <c r="B4" s="9" t="s">
        <v>189</v>
      </c>
      <c r="C4" s="2">
        <v>0</v>
      </c>
      <c r="D4" s="2" t="s">
        <v>402</v>
      </c>
      <c r="E4" s="2"/>
      <c r="F4" s="3" t="s">
        <v>403</v>
      </c>
      <c r="G4" s="2">
        <v>0</v>
      </c>
      <c r="H4" s="2" t="s">
        <v>31</v>
      </c>
      <c r="I4" s="2">
        <v>0</v>
      </c>
      <c r="J4" s="2" t="s">
        <v>192</v>
      </c>
      <c r="K4" s="2">
        <v>0</v>
      </c>
      <c r="L4" s="2" t="s">
        <v>193</v>
      </c>
      <c r="M4" s="2">
        <v>5</v>
      </c>
      <c r="N4" s="3" t="s">
        <v>193</v>
      </c>
      <c r="O4" s="2">
        <v>5</v>
      </c>
      <c r="P4" s="3" t="s">
        <v>194</v>
      </c>
      <c r="Q4" s="3">
        <v>0</v>
      </c>
      <c r="R4" s="2">
        <v>1</v>
      </c>
      <c r="S4" s="2">
        <v>0</v>
      </c>
      <c r="T4" s="2" t="s">
        <v>195</v>
      </c>
      <c r="U4" s="2">
        <v>5</v>
      </c>
      <c r="V4" s="3" t="s">
        <v>196</v>
      </c>
      <c r="W4" s="3">
        <v>2</v>
      </c>
      <c r="X4" s="2" t="s">
        <v>197</v>
      </c>
      <c r="Y4" s="2">
        <v>0</v>
      </c>
      <c r="Z4" s="3" t="s">
        <v>198</v>
      </c>
      <c r="AA4" s="3">
        <v>5</v>
      </c>
      <c r="AB4" s="3" t="s">
        <v>199</v>
      </c>
      <c r="AC4" s="3">
        <v>0</v>
      </c>
      <c r="AD4" s="3" t="s">
        <v>200</v>
      </c>
      <c r="AE4" s="3">
        <v>0</v>
      </c>
      <c r="AF4" s="3" t="s">
        <v>201</v>
      </c>
      <c r="AG4" s="3">
        <v>0</v>
      </c>
      <c r="AH4" s="3" t="s">
        <v>202</v>
      </c>
      <c r="AI4" s="3">
        <v>0</v>
      </c>
      <c r="AJ4" s="3" t="s">
        <v>203</v>
      </c>
      <c r="AK4" s="3">
        <v>0</v>
      </c>
      <c r="AL4" s="3" t="s">
        <v>204</v>
      </c>
      <c r="AM4" s="3">
        <v>5</v>
      </c>
      <c r="AN4" s="3" t="s">
        <v>205</v>
      </c>
      <c r="AO4" s="3">
        <v>5</v>
      </c>
      <c r="AP4" s="3" t="s">
        <v>202</v>
      </c>
      <c r="AQ4" s="3">
        <v>5</v>
      </c>
      <c r="AR4" s="3" t="s">
        <v>206</v>
      </c>
      <c r="AS4" s="3">
        <v>0</v>
      </c>
      <c r="AT4" s="3" t="s">
        <v>207</v>
      </c>
      <c r="AU4" s="3">
        <v>0</v>
      </c>
      <c r="AV4" s="3" t="s">
        <v>208</v>
      </c>
      <c r="AW4" s="3">
        <v>0</v>
      </c>
      <c r="AX4" s="3" t="s">
        <v>209</v>
      </c>
      <c r="AY4" s="3">
        <v>0</v>
      </c>
      <c r="AZ4" s="3" t="s">
        <v>202</v>
      </c>
      <c r="BA4" s="3">
        <v>0</v>
      </c>
      <c r="BB4" s="3" t="s">
        <v>210</v>
      </c>
      <c r="BC4" s="3">
        <v>0</v>
      </c>
      <c r="BD4" s="3" t="s">
        <v>211</v>
      </c>
      <c r="BE4" s="3">
        <v>0</v>
      </c>
      <c r="BF4" s="3" t="s">
        <v>212</v>
      </c>
      <c r="BG4" s="3">
        <v>0</v>
      </c>
      <c r="BH4" s="3" t="s">
        <v>213</v>
      </c>
      <c r="BI4" s="3">
        <v>0</v>
      </c>
      <c r="BJ4" s="3" t="s">
        <v>214</v>
      </c>
      <c r="BK4" s="3">
        <v>0</v>
      </c>
      <c r="BL4" s="3" t="s">
        <v>130</v>
      </c>
      <c r="BM4" s="3">
        <v>2</v>
      </c>
      <c r="BN4" s="3" t="s">
        <v>140</v>
      </c>
      <c r="BO4" s="3">
        <v>5</v>
      </c>
      <c r="BP4" s="3" t="s">
        <v>215</v>
      </c>
      <c r="BQ4" s="3">
        <v>2</v>
      </c>
      <c r="BR4" s="3" t="s">
        <v>140</v>
      </c>
      <c r="BS4" s="3">
        <v>0</v>
      </c>
      <c r="BT4" s="3" t="s">
        <v>216</v>
      </c>
      <c r="BU4" s="3">
        <v>0</v>
      </c>
      <c r="BV4" s="3" t="s">
        <v>217</v>
      </c>
      <c r="BW4" s="3">
        <v>0</v>
      </c>
    </row>
    <row r="5" spans="1:75" ht="43.2" customHeight="1" x14ac:dyDescent="0.3">
      <c r="A5" s="10" t="s">
        <v>218</v>
      </c>
      <c r="B5" s="8" t="s">
        <v>219</v>
      </c>
      <c r="C5" s="2">
        <v>0</v>
      </c>
      <c r="D5" s="2" t="s">
        <v>190</v>
      </c>
      <c r="E5" s="2"/>
      <c r="F5" s="3" t="s">
        <v>191</v>
      </c>
      <c r="G5" s="2">
        <v>0</v>
      </c>
      <c r="H5" s="2" t="s">
        <v>221</v>
      </c>
      <c r="I5" s="2">
        <v>0</v>
      </c>
      <c r="J5" s="3" t="s">
        <v>38</v>
      </c>
      <c r="K5" s="2">
        <v>0</v>
      </c>
      <c r="L5" s="2" t="s">
        <v>222</v>
      </c>
      <c r="M5" s="2">
        <v>0</v>
      </c>
      <c r="N5" s="3" t="s">
        <v>222</v>
      </c>
      <c r="O5" s="2">
        <v>0</v>
      </c>
      <c r="P5" s="3" t="s">
        <v>223</v>
      </c>
      <c r="Q5" s="3">
        <v>0</v>
      </c>
      <c r="R5" s="2">
        <v>2</v>
      </c>
      <c r="S5" s="2">
        <v>0</v>
      </c>
      <c r="T5" s="2" t="s">
        <v>62</v>
      </c>
      <c r="U5" s="2">
        <v>2</v>
      </c>
      <c r="V5" s="3" t="s">
        <v>66</v>
      </c>
      <c r="W5" s="3">
        <v>2</v>
      </c>
      <c r="X5" s="2" t="s">
        <v>224</v>
      </c>
      <c r="Y5" s="2">
        <v>2</v>
      </c>
      <c r="Z5" s="3" t="s">
        <v>225</v>
      </c>
      <c r="AA5" s="3">
        <v>2</v>
      </c>
      <c r="AB5" s="3" t="s">
        <v>226</v>
      </c>
      <c r="AC5" s="3">
        <v>0</v>
      </c>
      <c r="AD5" s="3" t="s">
        <v>404</v>
      </c>
      <c r="AE5" s="3">
        <v>0</v>
      </c>
      <c r="AF5" s="3" t="s">
        <v>228</v>
      </c>
      <c r="AG5" s="3">
        <v>0</v>
      </c>
      <c r="AH5" s="3" t="s">
        <v>113</v>
      </c>
      <c r="AI5" s="3">
        <v>0</v>
      </c>
      <c r="AJ5" s="3" t="s">
        <v>229</v>
      </c>
      <c r="AK5" s="3">
        <v>0</v>
      </c>
      <c r="AL5" s="3" t="s">
        <v>230</v>
      </c>
      <c r="AM5" s="3">
        <v>2</v>
      </c>
      <c r="AN5" s="3" t="s">
        <v>231</v>
      </c>
      <c r="AO5" s="3">
        <v>2</v>
      </c>
      <c r="AP5" s="3" t="s">
        <v>113</v>
      </c>
      <c r="AQ5" s="3">
        <v>0</v>
      </c>
      <c r="AR5" s="3" t="s">
        <v>232</v>
      </c>
      <c r="AS5" s="3">
        <v>2</v>
      </c>
      <c r="AT5" s="3" t="s">
        <v>233</v>
      </c>
      <c r="AU5" s="3">
        <v>0</v>
      </c>
      <c r="AV5" s="3" t="s">
        <v>234</v>
      </c>
      <c r="AW5" s="3">
        <v>0</v>
      </c>
      <c r="AX5" s="3" t="s">
        <v>235</v>
      </c>
      <c r="AY5" s="3">
        <v>2</v>
      </c>
      <c r="AZ5" s="3" t="s">
        <v>113</v>
      </c>
      <c r="BA5" s="3">
        <v>0</v>
      </c>
      <c r="BB5" s="3" t="s">
        <v>236</v>
      </c>
      <c r="BC5" s="3">
        <v>0</v>
      </c>
      <c r="BD5" s="3" t="s">
        <v>237</v>
      </c>
      <c r="BE5" s="3">
        <v>0</v>
      </c>
      <c r="BF5" s="3" t="s">
        <v>238</v>
      </c>
      <c r="BG5" s="3">
        <v>0</v>
      </c>
      <c r="BH5" s="3" t="s">
        <v>239</v>
      </c>
      <c r="BI5" s="3">
        <v>0</v>
      </c>
      <c r="BJ5" s="3" t="s">
        <v>127</v>
      </c>
      <c r="BK5" s="3">
        <v>0</v>
      </c>
      <c r="BL5" s="3" t="s">
        <v>240</v>
      </c>
      <c r="BM5" s="3">
        <v>2</v>
      </c>
      <c r="BN5" s="3" t="s">
        <v>134</v>
      </c>
      <c r="BO5" s="3">
        <v>2</v>
      </c>
      <c r="BP5" s="3" t="s">
        <v>240</v>
      </c>
      <c r="BQ5" s="3">
        <v>0</v>
      </c>
      <c r="BR5" s="3" t="s">
        <v>134</v>
      </c>
      <c r="BS5" s="3">
        <v>0</v>
      </c>
      <c r="BT5" s="3" t="s">
        <v>143</v>
      </c>
      <c r="BU5" s="3">
        <v>2</v>
      </c>
      <c r="BV5" s="3" t="s">
        <v>241</v>
      </c>
      <c r="BW5" s="3">
        <v>5</v>
      </c>
    </row>
    <row r="6" spans="1:75" ht="57.6" customHeight="1" x14ac:dyDescent="0.3">
      <c r="A6" s="10" t="s">
        <v>242</v>
      </c>
      <c r="B6" s="9" t="s">
        <v>243</v>
      </c>
      <c r="C6" s="2">
        <v>0</v>
      </c>
      <c r="D6" s="2" t="s">
        <v>220</v>
      </c>
      <c r="E6" s="2"/>
      <c r="F6" s="3" t="s">
        <v>405</v>
      </c>
      <c r="G6" s="2">
        <v>0</v>
      </c>
      <c r="H6" s="3" t="s">
        <v>246</v>
      </c>
      <c r="I6" s="2">
        <v>0</v>
      </c>
      <c r="J6" s="3" t="s">
        <v>247</v>
      </c>
      <c r="K6" s="2">
        <v>0</v>
      </c>
      <c r="L6" s="3" t="s">
        <v>248</v>
      </c>
      <c r="M6" s="3">
        <v>0</v>
      </c>
      <c r="N6" s="3" t="s">
        <v>248</v>
      </c>
      <c r="O6" s="3">
        <v>0</v>
      </c>
      <c r="P6" s="3" t="s">
        <v>249</v>
      </c>
      <c r="Q6" s="3">
        <v>0</v>
      </c>
      <c r="R6" s="2">
        <v>3</v>
      </c>
      <c r="S6" s="2">
        <v>0</v>
      </c>
      <c r="T6" s="2"/>
      <c r="U6" s="2"/>
      <c r="V6" s="2" t="s">
        <v>67</v>
      </c>
      <c r="W6" s="2">
        <v>10</v>
      </c>
      <c r="X6" s="2" t="s">
        <v>250</v>
      </c>
      <c r="Y6" s="2">
        <v>2</v>
      </c>
      <c r="Z6" s="3" t="s">
        <v>74</v>
      </c>
      <c r="AA6" s="3">
        <v>5</v>
      </c>
      <c r="AB6" s="3" t="s">
        <v>251</v>
      </c>
      <c r="AC6" s="3">
        <v>0</v>
      </c>
      <c r="AD6" s="3"/>
      <c r="AE6" s="3"/>
      <c r="AF6" s="3"/>
      <c r="AG6" s="3"/>
      <c r="AH6" s="3"/>
      <c r="AI6" s="3"/>
      <c r="AJ6" s="3" t="s">
        <v>253</v>
      </c>
      <c r="AK6" s="43"/>
      <c r="AL6" s="3" t="s">
        <v>253</v>
      </c>
      <c r="AM6" s="3"/>
      <c r="AN6" s="3" t="s">
        <v>254</v>
      </c>
      <c r="AO6" s="3">
        <v>0</v>
      </c>
      <c r="AP6" s="3"/>
      <c r="AQ6" s="3"/>
      <c r="AR6" s="3" t="s">
        <v>255</v>
      </c>
      <c r="AS6" s="3">
        <v>5</v>
      </c>
      <c r="AT6" s="3"/>
      <c r="AU6" s="3"/>
      <c r="AV6" s="3"/>
      <c r="AW6" s="3"/>
      <c r="AX6" s="3" t="s">
        <v>110</v>
      </c>
      <c r="AY6" s="3">
        <v>2</v>
      </c>
      <c r="BB6" s="3" t="s">
        <v>256</v>
      </c>
      <c r="BC6" s="3">
        <v>0</v>
      </c>
      <c r="BD6" s="3" t="s">
        <v>257</v>
      </c>
      <c r="BE6" s="3">
        <v>0</v>
      </c>
      <c r="BF6" s="3" t="s">
        <v>258</v>
      </c>
      <c r="BG6" s="3">
        <v>0</v>
      </c>
      <c r="BJ6" s="3" t="s">
        <v>259</v>
      </c>
      <c r="BK6" s="3">
        <v>0</v>
      </c>
      <c r="BL6" s="3" t="s">
        <v>260</v>
      </c>
      <c r="BM6" s="3">
        <v>2</v>
      </c>
      <c r="BN6" s="3" t="s">
        <v>261</v>
      </c>
      <c r="BO6" s="3">
        <v>0</v>
      </c>
      <c r="BP6" s="3" t="s">
        <v>260</v>
      </c>
      <c r="BQ6" s="3">
        <v>0</v>
      </c>
      <c r="BR6" s="3" t="s">
        <v>261</v>
      </c>
      <c r="BS6" s="3">
        <v>2</v>
      </c>
      <c r="BT6" s="3" t="s">
        <v>262</v>
      </c>
      <c r="BU6" s="3">
        <v>0</v>
      </c>
      <c r="BV6" s="3" t="s">
        <v>263</v>
      </c>
      <c r="BW6" s="3">
        <v>2</v>
      </c>
    </row>
    <row r="7" spans="1:75" ht="43.2" customHeight="1" x14ac:dyDescent="0.3">
      <c r="A7" s="10" t="s">
        <v>264</v>
      </c>
      <c r="B7" s="9" t="s">
        <v>265</v>
      </c>
      <c r="C7" s="2">
        <v>0</v>
      </c>
      <c r="D7" s="2"/>
      <c r="E7" s="2"/>
      <c r="F7" s="3" t="s">
        <v>245</v>
      </c>
      <c r="G7" s="2">
        <v>0</v>
      </c>
      <c r="H7" s="2" t="s">
        <v>268</v>
      </c>
      <c r="I7" s="2">
        <v>0</v>
      </c>
      <c r="J7" s="2"/>
      <c r="K7" s="2"/>
      <c r="L7" s="3" t="s">
        <v>269</v>
      </c>
      <c r="M7" s="3">
        <v>0</v>
      </c>
      <c r="N7" s="3" t="s">
        <v>269</v>
      </c>
      <c r="O7" s="3">
        <v>0</v>
      </c>
      <c r="P7" s="3" t="s">
        <v>56</v>
      </c>
      <c r="Q7" s="3">
        <v>2</v>
      </c>
      <c r="R7" s="2">
        <v>4</v>
      </c>
      <c r="S7" s="2">
        <v>0</v>
      </c>
      <c r="T7" s="2"/>
      <c r="U7" s="2"/>
      <c r="V7" s="2"/>
      <c r="W7" s="2"/>
      <c r="X7" s="3" t="s">
        <v>270</v>
      </c>
      <c r="Y7" s="3">
        <v>5</v>
      </c>
      <c r="Z7" s="2"/>
      <c r="AA7" s="2"/>
      <c r="AB7" s="3" t="s">
        <v>271</v>
      </c>
      <c r="AC7" s="3">
        <v>0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>
        <v>0</v>
      </c>
      <c r="BD7" s="3" t="s">
        <v>272</v>
      </c>
      <c r="BE7" s="3">
        <v>0</v>
      </c>
      <c r="BF7" s="3" t="s">
        <v>273</v>
      </c>
      <c r="BG7" s="3">
        <v>0</v>
      </c>
      <c r="BJ7" s="3" t="s">
        <v>274</v>
      </c>
      <c r="BK7" s="3">
        <v>0</v>
      </c>
      <c r="BL7" s="3" t="s">
        <v>275</v>
      </c>
      <c r="BM7" s="3">
        <v>2</v>
      </c>
      <c r="BP7" s="3" t="s">
        <v>275</v>
      </c>
      <c r="BQ7" s="3">
        <v>0</v>
      </c>
      <c r="BT7" s="3" t="s">
        <v>276</v>
      </c>
      <c r="BU7" s="3">
        <v>0</v>
      </c>
      <c r="BV7" s="3" t="s">
        <v>146</v>
      </c>
      <c r="BW7" s="3">
        <v>0</v>
      </c>
    </row>
    <row r="8" spans="1:75" ht="43.2" customHeight="1" x14ac:dyDescent="0.3">
      <c r="A8" s="10" t="s">
        <v>277</v>
      </c>
      <c r="B8" s="9" t="s">
        <v>278</v>
      </c>
      <c r="C8" s="2">
        <v>0</v>
      </c>
      <c r="D8" s="2"/>
      <c r="E8" s="2"/>
      <c r="F8" s="3" t="s">
        <v>267</v>
      </c>
      <c r="G8" s="2">
        <v>0</v>
      </c>
      <c r="H8" s="2" t="s">
        <v>274</v>
      </c>
      <c r="I8" s="2">
        <v>0</v>
      </c>
      <c r="J8" s="2"/>
      <c r="K8" s="2"/>
      <c r="L8" s="2" t="s">
        <v>280</v>
      </c>
      <c r="M8" s="2">
        <v>5</v>
      </c>
      <c r="N8" s="3" t="s">
        <v>280</v>
      </c>
      <c r="O8" s="2">
        <v>5</v>
      </c>
      <c r="P8" s="3" t="s">
        <v>281</v>
      </c>
      <c r="Q8" s="3">
        <v>2</v>
      </c>
      <c r="R8" s="2">
        <v>5</v>
      </c>
      <c r="S8" s="2">
        <v>0</v>
      </c>
      <c r="T8" s="2"/>
      <c r="U8" s="2"/>
      <c r="V8" s="2"/>
      <c r="W8" s="2"/>
      <c r="X8" s="2" t="s">
        <v>282</v>
      </c>
      <c r="Y8" s="2">
        <v>5</v>
      </c>
      <c r="Z8" s="2"/>
      <c r="AA8" s="2"/>
      <c r="AB8" s="3" t="s">
        <v>283</v>
      </c>
      <c r="AC8" s="3">
        <v>5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>
        <v>0</v>
      </c>
      <c r="BD8" s="3" t="s">
        <v>119</v>
      </c>
      <c r="BE8" s="3">
        <v>0</v>
      </c>
      <c r="BF8" s="3" t="s">
        <v>285</v>
      </c>
      <c r="BG8" s="3">
        <v>0</v>
      </c>
      <c r="BJ8" s="3" t="s">
        <v>286</v>
      </c>
      <c r="BK8" s="3">
        <v>0</v>
      </c>
      <c r="BL8" s="3" t="s">
        <v>287</v>
      </c>
      <c r="BM8" s="3">
        <v>2</v>
      </c>
      <c r="BP8" s="3" t="s">
        <v>287</v>
      </c>
      <c r="BQ8" s="3">
        <v>0</v>
      </c>
      <c r="BT8" s="3" t="s">
        <v>288</v>
      </c>
      <c r="BU8" s="3">
        <v>0</v>
      </c>
      <c r="BV8" s="3" t="s">
        <v>289</v>
      </c>
      <c r="BW8" s="3">
        <v>0</v>
      </c>
    </row>
    <row r="9" spans="1:75" ht="43.2" x14ac:dyDescent="0.3">
      <c r="A9" s="10" t="s">
        <v>290</v>
      </c>
      <c r="B9" s="9" t="s">
        <v>291</v>
      </c>
      <c r="C9" s="2">
        <v>0</v>
      </c>
      <c r="D9" s="2"/>
      <c r="E9" s="2"/>
      <c r="F9" s="3" t="s">
        <v>279</v>
      </c>
      <c r="G9" s="2">
        <v>0</v>
      </c>
      <c r="H9" s="3" t="s">
        <v>293</v>
      </c>
      <c r="I9" s="2">
        <v>0</v>
      </c>
      <c r="J9" s="2"/>
      <c r="K9" s="2"/>
      <c r="L9" s="2" t="s">
        <v>48</v>
      </c>
      <c r="M9" s="2">
        <v>5</v>
      </c>
      <c r="N9" s="3" t="s">
        <v>48</v>
      </c>
      <c r="O9" s="2">
        <v>5</v>
      </c>
      <c r="P9" s="3"/>
      <c r="Q9" s="3"/>
      <c r="R9" s="2">
        <v>6</v>
      </c>
      <c r="S9" s="2">
        <v>0</v>
      </c>
      <c r="T9" s="2"/>
      <c r="U9" s="2"/>
      <c r="V9" s="2"/>
      <c r="W9" s="2"/>
      <c r="X9" s="2" t="s">
        <v>294</v>
      </c>
      <c r="Y9" s="2">
        <v>0</v>
      </c>
      <c r="Z9" s="2"/>
      <c r="AA9" s="2"/>
      <c r="AB9" s="3" t="s">
        <v>406</v>
      </c>
      <c r="AC9" s="3">
        <v>2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>
        <v>0</v>
      </c>
      <c r="BF9" s="3" t="s">
        <v>122</v>
      </c>
      <c r="BG9" s="3">
        <v>0</v>
      </c>
      <c r="BJ9" s="3" t="s">
        <v>297</v>
      </c>
      <c r="BK9" s="3">
        <v>0</v>
      </c>
      <c r="BL9" s="3" t="s">
        <v>137</v>
      </c>
      <c r="BM9" s="3">
        <v>5</v>
      </c>
      <c r="BP9" s="3" t="s">
        <v>137</v>
      </c>
      <c r="BQ9" s="3">
        <v>0</v>
      </c>
      <c r="BT9" s="3" t="s">
        <v>298</v>
      </c>
      <c r="BU9" s="3">
        <v>0</v>
      </c>
    </row>
    <row r="10" spans="1:75" ht="72" customHeight="1" x14ac:dyDescent="0.3">
      <c r="A10" s="10" t="s">
        <v>299</v>
      </c>
      <c r="B10" s="9" t="s">
        <v>300</v>
      </c>
      <c r="C10" s="2">
        <v>2</v>
      </c>
      <c r="D10" s="2"/>
      <c r="E10" s="2"/>
      <c r="F10" s="3" t="s">
        <v>292</v>
      </c>
      <c r="G10" s="2">
        <v>0</v>
      </c>
      <c r="H10" s="2"/>
      <c r="I10" s="2"/>
      <c r="J10" s="2"/>
      <c r="K10" s="2"/>
      <c r="L10" s="2" t="s">
        <v>302</v>
      </c>
      <c r="M10" s="2">
        <v>0</v>
      </c>
      <c r="N10" s="3" t="s">
        <v>302</v>
      </c>
      <c r="O10" s="2">
        <v>0</v>
      </c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>
        <v>0</v>
      </c>
      <c r="Z10" s="2"/>
      <c r="AA10" s="2"/>
      <c r="AB10" s="3" t="s">
        <v>304</v>
      </c>
      <c r="AC10" s="3">
        <v>2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>
        <v>0</v>
      </c>
      <c r="BJ10" s="3" t="s">
        <v>306</v>
      </c>
      <c r="BK10" s="3">
        <v>0</v>
      </c>
      <c r="BL10" s="3" t="s">
        <v>131</v>
      </c>
      <c r="BM10" s="3">
        <v>2</v>
      </c>
      <c r="BP10" s="3" t="s">
        <v>131</v>
      </c>
      <c r="BQ10" s="3">
        <v>0</v>
      </c>
      <c r="BT10" s="3" t="s">
        <v>307</v>
      </c>
      <c r="BU10" s="3">
        <v>0</v>
      </c>
    </row>
    <row r="11" spans="1:75" ht="57.6" x14ac:dyDescent="0.3">
      <c r="A11" s="10" t="s">
        <v>308</v>
      </c>
      <c r="B11" s="9" t="s">
        <v>309</v>
      </c>
      <c r="C11" s="2">
        <v>2</v>
      </c>
      <c r="D11" s="2"/>
      <c r="E11" s="2"/>
      <c r="F11" s="3" t="s">
        <v>301</v>
      </c>
      <c r="G11" s="2">
        <v>0</v>
      </c>
      <c r="H11" s="2"/>
      <c r="I11" s="2"/>
      <c r="J11" s="2"/>
      <c r="K11" s="2"/>
      <c r="L11" s="3" t="s">
        <v>310</v>
      </c>
      <c r="M11" s="3">
        <v>0</v>
      </c>
      <c r="N11" s="3" t="s">
        <v>310</v>
      </c>
      <c r="O11" s="3">
        <v>0</v>
      </c>
      <c r="P11" s="3"/>
      <c r="Q11" s="3"/>
      <c r="R11" s="2">
        <v>8</v>
      </c>
      <c r="S11" s="2">
        <v>2</v>
      </c>
      <c r="T11" s="2"/>
      <c r="U11" s="2"/>
      <c r="V11" s="2"/>
      <c r="W11" s="2"/>
      <c r="X11" s="2" t="s">
        <v>71</v>
      </c>
      <c r="Y11" s="2">
        <v>0</v>
      </c>
      <c r="Z11" s="2"/>
      <c r="AA11" s="2"/>
      <c r="AB11" s="3" t="s">
        <v>311</v>
      </c>
      <c r="AC11" s="3">
        <v>2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>
        <v>0</v>
      </c>
      <c r="BJ11" s="3" t="s">
        <v>313</v>
      </c>
      <c r="BK11" s="3">
        <v>2</v>
      </c>
      <c r="BL11" s="3" t="s">
        <v>314</v>
      </c>
      <c r="BM11" s="3">
        <v>2</v>
      </c>
      <c r="BP11" s="3" t="s">
        <v>314</v>
      </c>
      <c r="BQ11" s="3">
        <v>0</v>
      </c>
    </row>
    <row r="12" spans="1:75" ht="28.95" customHeight="1" x14ac:dyDescent="0.3">
      <c r="A12" s="10" t="s">
        <v>315</v>
      </c>
      <c r="B12" s="9" t="s">
        <v>316</v>
      </c>
      <c r="C12" s="2">
        <v>2</v>
      </c>
      <c r="D12" s="2"/>
      <c r="E12" s="2"/>
      <c r="F12" s="2" t="s">
        <v>11</v>
      </c>
      <c r="G12" s="2">
        <v>0</v>
      </c>
      <c r="H12" s="2"/>
      <c r="I12" s="2"/>
      <c r="J12" s="2"/>
      <c r="K12" s="2"/>
      <c r="L12" s="3" t="s">
        <v>52</v>
      </c>
      <c r="M12" s="3">
        <v>0</v>
      </c>
      <c r="N12" s="3" t="s">
        <v>52</v>
      </c>
      <c r="O12" s="3">
        <v>0</v>
      </c>
      <c r="P12" s="3"/>
      <c r="Q12" s="3"/>
      <c r="R12" s="2">
        <v>9</v>
      </c>
      <c r="S12" s="2">
        <v>5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>
        <v>0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>
        <v>0</v>
      </c>
      <c r="BL12" s="3" t="s">
        <v>319</v>
      </c>
      <c r="BM12" s="3">
        <v>2</v>
      </c>
      <c r="BP12" s="3" t="s">
        <v>319</v>
      </c>
      <c r="BQ12" s="3">
        <v>0</v>
      </c>
    </row>
    <row r="13" spans="1:75" ht="43.2" customHeight="1" x14ac:dyDescent="0.3">
      <c r="A13" s="10" t="s">
        <v>320</v>
      </c>
      <c r="B13" s="9" t="s">
        <v>321</v>
      </c>
      <c r="C13" s="2">
        <v>2</v>
      </c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>
        <v>0</v>
      </c>
      <c r="N13" s="3" t="s">
        <v>322</v>
      </c>
      <c r="O13" s="2">
        <v>0</v>
      </c>
      <c r="P13" s="3"/>
      <c r="Q13" s="3"/>
      <c r="R13" s="2">
        <v>10</v>
      </c>
      <c r="S13" s="2">
        <v>5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>
        <v>0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>
        <v>0</v>
      </c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>
        <v>0</v>
      </c>
      <c r="N14" s="3" t="s">
        <v>327</v>
      </c>
      <c r="O14" s="2">
        <v>0</v>
      </c>
      <c r="AB14" s="3" t="s">
        <v>71</v>
      </c>
      <c r="AC14" s="3">
        <v>0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>
        <v>0</v>
      </c>
      <c r="BL14" s="3" t="s">
        <v>328</v>
      </c>
      <c r="BM14" s="3">
        <v>2</v>
      </c>
      <c r="BP14" s="3" t="s">
        <v>329</v>
      </c>
      <c r="BQ14" s="3">
        <v>5</v>
      </c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>
        <v>0</v>
      </c>
      <c r="N15" s="3" t="s">
        <v>331</v>
      </c>
      <c r="O15" s="2">
        <v>0</v>
      </c>
    </row>
  </sheetData>
  <mergeCells count="72">
    <mergeCell ref="BV2:BW2"/>
    <mergeCell ref="BR2:BS2"/>
    <mergeCell ref="B2:C2"/>
    <mergeCell ref="D2:E2"/>
    <mergeCell ref="F2:G2"/>
    <mergeCell ref="AH2:AI2"/>
    <mergeCell ref="AJ2:AK2"/>
    <mergeCell ref="AL2:AM2"/>
    <mergeCell ref="BN2:BO2"/>
    <mergeCell ref="BP2:BQ2"/>
    <mergeCell ref="H2:I2"/>
    <mergeCell ref="J2:K2"/>
    <mergeCell ref="L2:M2"/>
    <mergeCell ref="N2:O2"/>
    <mergeCell ref="P2:Q2"/>
    <mergeCell ref="R2:S2"/>
    <mergeCell ref="BR1:BS1"/>
    <mergeCell ref="BV1:BW1"/>
    <mergeCell ref="BN1:BO1"/>
    <mergeCell ref="BP1:BQ1"/>
    <mergeCell ref="B1:C1"/>
    <mergeCell ref="D1:E1"/>
    <mergeCell ref="F1:G1"/>
    <mergeCell ref="AH1:AI1"/>
    <mergeCell ref="AJ1:AK1"/>
    <mergeCell ref="AL1:AM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T2:U2"/>
    <mergeCell ref="V2:W2"/>
    <mergeCell ref="X2:Y2"/>
    <mergeCell ref="Z2:AA2"/>
    <mergeCell ref="AB2:AC2"/>
    <mergeCell ref="AD2:AE2"/>
    <mergeCell ref="AF2:AG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2FE2-6DF5-4872-9A31-DAB817767019}">
  <dimension ref="A1:BW15"/>
  <sheetViews>
    <sheetView zoomScale="80" zoomScaleNormal="80" workbookViewId="0">
      <pane xSplit="1" ySplit="3" topLeftCell="BP10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19" t="s">
        <v>386</v>
      </c>
      <c r="B1" s="56" t="s">
        <v>355</v>
      </c>
      <c r="C1" s="56"/>
      <c r="D1" s="56" t="s">
        <v>356</v>
      </c>
      <c r="E1" s="56"/>
      <c r="F1" s="56" t="s">
        <v>357</v>
      </c>
      <c r="G1" s="56"/>
      <c r="H1" s="56" t="s">
        <v>358</v>
      </c>
      <c r="I1" s="56"/>
      <c r="J1" s="56" t="s">
        <v>359</v>
      </c>
      <c r="K1" s="56"/>
      <c r="L1" s="56" t="s">
        <v>45</v>
      </c>
      <c r="M1" s="56"/>
      <c r="N1" s="50" t="s">
        <v>49</v>
      </c>
      <c r="O1" s="50"/>
      <c r="P1" s="56" t="s">
        <v>53</v>
      </c>
      <c r="Q1" s="56"/>
      <c r="R1" s="56" t="s">
        <v>57</v>
      </c>
      <c r="S1" s="56"/>
      <c r="T1" s="56" t="s">
        <v>59</v>
      </c>
      <c r="U1" s="56"/>
      <c r="V1" s="56" t="s">
        <v>63</v>
      </c>
      <c r="W1" s="56"/>
      <c r="X1" s="56" t="s">
        <v>68</v>
      </c>
      <c r="Y1" s="56"/>
      <c r="Z1" s="56" t="s">
        <v>72</v>
      </c>
      <c r="AA1" s="56"/>
      <c r="AB1" s="56" t="s">
        <v>75</v>
      </c>
      <c r="AC1" s="56"/>
      <c r="AD1" s="56" t="s">
        <v>78</v>
      </c>
      <c r="AE1" s="56"/>
      <c r="AF1" s="56" t="s">
        <v>81</v>
      </c>
      <c r="AG1" s="56"/>
      <c r="AH1" s="56" t="s">
        <v>84</v>
      </c>
      <c r="AI1" s="56"/>
      <c r="AJ1" s="56" t="s">
        <v>87</v>
      </c>
      <c r="AK1" s="56"/>
      <c r="AL1" s="56" t="s">
        <v>90</v>
      </c>
      <c r="AM1" s="56"/>
      <c r="AN1" s="56" t="s">
        <v>93</v>
      </c>
      <c r="AO1" s="56"/>
      <c r="AP1" s="56" t="s">
        <v>96</v>
      </c>
      <c r="AQ1" s="56"/>
      <c r="AR1" s="56" t="s">
        <v>99</v>
      </c>
      <c r="AS1" s="56"/>
      <c r="AT1" s="56" t="s">
        <v>102</v>
      </c>
      <c r="AU1" s="56"/>
      <c r="AV1" s="56" t="s">
        <v>105</v>
      </c>
      <c r="AW1" s="56"/>
      <c r="AX1" s="56" t="s">
        <v>108</v>
      </c>
      <c r="AY1" s="56"/>
      <c r="AZ1" s="56" t="s">
        <v>111</v>
      </c>
      <c r="BA1" s="56"/>
      <c r="BB1" s="56" t="s">
        <v>114</v>
      </c>
      <c r="BC1" s="56"/>
      <c r="BD1" s="56" t="s">
        <v>117</v>
      </c>
      <c r="BE1" s="56"/>
      <c r="BF1" s="56" t="s">
        <v>120</v>
      </c>
      <c r="BG1" s="56"/>
      <c r="BH1" s="56" t="s">
        <v>123</v>
      </c>
      <c r="BI1" s="56"/>
      <c r="BJ1" s="56" t="s">
        <v>125</v>
      </c>
      <c r="BK1" s="56"/>
      <c r="BL1" s="56" t="s">
        <v>128</v>
      </c>
      <c r="BM1" s="56"/>
      <c r="BN1" s="56" t="s">
        <v>132</v>
      </c>
      <c r="BO1" s="56"/>
      <c r="BP1" s="56" t="s">
        <v>135</v>
      </c>
      <c r="BQ1" s="56"/>
      <c r="BR1" s="56" t="s">
        <v>138</v>
      </c>
      <c r="BS1" s="56"/>
      <c r="BT1" s="50" t="s">
        <v>141</v>
      </c>
      <c r="BU1" s="50"/>
      <c r="BV1" s="56" t="s">
        <v>144</v>
      </c>
      <c r="BW1" s="56"/>
    </row>
    <row r="2" spans="1:75" ht="14.4" customHeight="1" x14ac:dyDescent="0.3">
      <c r="A2" s="6" t="s">
        <v>14</v>
      </c>
      <c r="B2" s="54" t="s">
        <v>20</v>
      </c>
      <c r="C2" s="54"/>
      <c r="D2" s="54" t="s">
        <v>23</v>
      </c>
      <c r="E2" s="54"/>
      <c r="F2" s="54" t="s">
        <v>26</v>
      </c>
      <c r="G2" s="54"/>
      <c r="H2" s="54" t="s">
        <v>387</v>
      </c>
      <c r="I2" s="54"/>
      <c r="J2" s="54" t="s">
        <v>388</v>
      </c>
      <c r="K2" s="54"/>
      <c r="L2" s="54" t="s">
        <v>332</v>
      </c>
      <c r="M2" s="54"/>
      <c r="N2" s="52" t="s">
        <v>332</v>
      </c>
      <c r="O2" s="52"/>
      <c r="P2" s="54" t="s">
        <v>373</v>
      </c>
      <c r="Q2" s="54"/>
      <c r="R2" s="54" t="s">
        <v>58</v>
      </c>
      <c r="S2" s="54"/>
      <c r="T2" s="54" t="s">
        <v>374</v>
      </c>
      <c r="U2" s="54"/>
      <c r="V2" s="54" t="s">
        <v>375</v>
      </c>
      <c r="W2" s="54"/>
      <c r="X2" s="54" t="s">
        <v>376</v>
      </c>
      <c r="Y2" s="54"/>
      <c r="Z2" s="54" t="s">
        <v>377</v>
      </c>
      <c r="AA2" s="54"/>
      <c r="AB2" s="54" t="s">
        <v>389</v>
      </c>
      <c r="AC2" s="54"/>
      <c r="AD2" s="54" t="s">
        <v>199</v>
      </c>
      <c r="AE2" s="54"/>
      <c r="AF2" s="54" t="s">
        <v>390</v>
      </c>
      <c r="AG2" s="54"/>
      <c r="AH2" s="54" t="s">
        <v>391</v>
      </c>
      <c r="AI2" s="54"/>
      <c r="AJ2" s="54" t="s">
        <v>6</v>
      </c>
      <c r="AK2" s="54"/>
      <c r="AL2" s="54" t="s">
        <v>392</v>
      </c>
      <c r="AM2" s="54"/>
      <c r="AN2" s="54" t="s">
        <v>393</v>
      </c>
      <c r="AO2" s="54"/>
      <c r="AP2" s="54" t="s">
        <v>394</v>
      </c>
      <c r="AQ2" s="54"/>
      <c r="AR2" s="54" t="s">
        <v>311</v>
      </c>
      <c r="AS2" s="54"/>
      <c r="AT2" s="54" t="s">
        <v>317</v>
      </c>
      <c r="AU2" s="54"/>
      <c r="AV2" s="54" t="s">
        <v>323</v>
      </c>
      <c r="AW2" s="54"/>
      <c r="AX2" s="54" t="s">
        <v>395</v>
      </c>
      <c r="AY2" s="54"/>
      <c r="AZ2" s="54" t="s">
        <v>396</v>
      </c>
      <c r="BA2" s="54"/>
      <c r="BB2" s="54" t="s">
        <v>397</v>
      </c>
      <c r="BC2" s="54"/>
      <c r="BD2" s="54" t="s">
        <v>398</v>
      </c>
      <c r="BE2" s="54"/>
      <c r="BF2" s="54" t="s">
        <v>390</v>
      </c>
      <c r="BG2" s="54"/>
      <c r="BH2" s="54" t="s">
        <v>399</v>
      </c>
      <c r="BI2" s="54"/>
      <c r="BJ2" s="54" t="s">
        <v>400</v>
      </c>
      <c r="BK2" s="54"/>
      <c r="BL2" s="54" t="s">
        <v>378</v>
      </c>
      <c r="BM2" s="54"/>
      <c r="BN2" s="54" t="s">
        <v>379</v>
      </c>
      <c r="BO2" s="54"/>
      <c r="BP2" s="54" t="s">
        <v>380</v>
      </c>
      <c r="BQ2" s="54"/>
      <c r="BR2" s="54" t="s">
        <v>381</v>
      </c>
      <c r="BS2" s="54"/>
      <c r="BT2" s="52" t="s">
        <v>401</v>
      </c>
      <c r="BU2" s="52"/>
      <c r="BV2" s="54" t="s">
        <v>382</v>
      </c>
      <c r="BW2" s="54"/>
    </row>
    <row r="3" spans="1:75" ht="14.4" customHeight="1" x14ac:dyDescent="0.3">
      <c r="A3" s="41"/>
      <c r="B3" s="41" t="s">
        <v>383</v>
      </c>
      <c r="C3" s="41" t="s">
        <v>384</v>
      </c>
      <c r="D3" s="41" t="s">
        <v>383</v>
      </c>
      <c r="E3" s="41" t="s">
        <v>384</v>
      </c>
      <c r="F3" s="41" t="s">
        <v>383</v>
      </c>
      <c r="G3" s="41" t="s">
        <v>384</v>
      </c>
      <c r="H3" s="41" t="s">
        <v>383</v>
      </c>
      <c r="I3" s="41" t="s">
        <v>384</v>
      </c>
      <c r="J3" s="41" t="s">
        <v>383</v>
      </c>
      <c r="K3" s="41" t="s">
        <v>384</v>
      </c>
      <c r="L3" s="41" t="s">
        <v>383</v>
      </c>
      <c r="M3" s="41" t="s">
        <v>384</v>
      </c>
      <c r="N3" s="41" t="s">
        <v>383</v>
      </c>
      <c r="O3" s="41" t="s">
        <v>384</v>
      </c>
      <c r="P3" s="41" t="s">
        <v>383</v>
      </c>
      <c r="Q3" s="41" t="s">
        <v>384</v>
      </c>
      <c r="R3" s="41" t="s">
        <v>383</v>
      </c>
      <c r="S3" s="41" t="s">
        <v>384</v>
      </c>
      <c r="T3" s="41" t="s">
        <v>383</v>
      </c>
      <c r="U3" s="41" t="s">
        <v>384</v>
      </c>
      <c r="V3" s="41" t="s">
        <v>383</v>
      </c>
      <c r="W3" s="41" t="s">
        <v>384</v>
      </c>
      <c r="X3" s="41" t="s">
        <v>383</v>
      </c>
      <c r="Y3" s="41" t="s">
        <v>384</v>
      </c>
      <c r="Z3" s="41" t="s">
        <v>383</v>
      </c>
      <c r="AA3" s="41" t="s">
        <v>384</v>
      </c>
      <c r="AB3" s="41" t="s">
        <v>383</v>
      </c>
      <c r="AC3" s="41" t="s">
        <v>384</v>
      </c>
      <c r="AD3" s="41" t="s">
        <v>383</v>
      </c>
      <c r="AE3" s="41" t="s">
        <v>384</v>
      </c>
      <c r="AF3" s="41" t="s">
        <v>383</v>
      </c>
      <c r="AG3" s="41" t="s">
        <v>384</v>
      </c>
      <c r="AH3" s="41" t="s">
        <v>383</v>
      </c>
      <c r="AI3" s="41" t="s">
        <v>384</v>
      </c>
      <c r="AJ3" s="41" t="s">
        <v>383</v>
      </c>
      <c r="AK3" s="41" t="s">
        <v>384</v>
      </c>
      <c r="AL3" s="41" t="s">
        <v>383</v>
      </c>
      <c r="AM3" s="41" t="s">
        <v>384</v>
      </c>
      <c r="AN3" s="41" t="s">
        <v>383</v>
      </c>
      <c r="AO3" s="41" t="s">
        <v>384</v>
      </c>
      <c r="AP3" s="41" t="s">
        <v>383</v>
      </c>
      <c r="AQ3" s="41" t="s">
        <v>384</v>
      </c>
      <c r="AR3" s="41" t="s">
        <v>383</v>
      </c>
      <c r="AS3" s="41" t="s">
        <v>384</v>
      </c>
      <c r="AT3" s="41" t="s">
        <v>383</v>
      </c>
      <c r="AU3" s="41" t="s">
        <v>384</v>
      </c>
      <c r="AV3" s="41" t="s">
        <v>383</v>
      </c>
      <c r="AW3" s="41" t="s">
        <v>384</v>
      </c>
      <c r="AX3" s="41" t="s">
        <v>383</v>
      </c>
      <c r="AY3" s="41" t="s">
        <v>384</v>
      </c>
      <c r="AZ3" s="41" t="s">
        <v>383</v>
      </c>
      <c r="BA3" s="41" t="s">
        <v>384</v>
      </c>
      <c r="BB3" s="41" t="s">
        <v>383</v>
      </c>
      <c r="BC3" s="41" t="s">
        <v>384</v>
      </c>
      <c r="BD3" s="41" t="s">
        <v>383</v>
      </c>
      <c r="BE3" s="41" t="s">
        <v>384</v>
      </c>
      <c r="BF3" s="41" t="s">
        <v>383</v>
      </c>
      <c r="BG3" s="41" t="s">
        <v>384</v>
      </c>
      <c r="BH3" s="41" t="s">
        <v>383</v>
      </c>
      <c r="BI3" s="41" t="s">
        <v>384</v>
      </c>
      <c r="BJ3" s="41" t="s">
        <v>383</v>
      </c>
      <c r="BK3" s="41" t="s">
        <v>384</v>
      </c>
      <c r="BL3" s="41" t="s">
        <v>383</v>
      </c>
      <c r="BM3" s="41" t="s">
        <v>384</v>
      </c>
      <c r="BN3" s="41" t="s">
        <v>383</v>
      </c>
      <c r="BO3" s="41" t="s">
        <v>384</v>
      </c>
      <c r="BP3" s="41" t="s">
        <v>383</v>
      </c>
      <c r="BQ3" s="41" t="s">
        <v>384</v>
      </c>
      <c r="BR3" s="41" t="s">
        <v>383</v>
      </c>
      <c r="BS3" s="41" t="s">
        <v>384</v>
      </c>
      <c r="BT3" s="41" t="s">
        <v>383</v>
      </c>
      <c r="BU3" s="41" t="s">
        <v>384</v>
      </c>
      <c r="BV3" s="41" t="s">
        <v>383</v>
      </c>
      <c r="BW3" s="41" t="s">
        <v>384</v>
      </c>
    </row>
    <row r="4" spans="1:75" ht="43.2" customHeight="1" x14ac:dyDescent="0.3">
      <c r="A4" s="10" t="s">
        <v>188</v>
      </c>
      <c r="B4" s="9" t="s">
        <v>189</v>
      </c>
      <c r="C4" s="2">
        <v>0</v>
      </c>
      <c r="D4" s="2" t="s">
        <v>402</v>
      </c>
      <c r="E4" s="2"/>
      <c r="F4" s="3" t="s">
        <v>403</v>
      </c>
      <c r="G4" s="2">
        <v>0</v>
      </c>
      <c r="H4" s="2" t="s">
        <v>31</v>
      </c>
      <c r="I4" s="2">
        <v>0</v>
      </c>
      <c r="J4" s="2" t="s">
        <v>192</v>
      </c>
      <c r="K4" s="2">
        <v>0</v>
      </c>
      <c r="L4" s="2" t="s">
        <v>193</v>
      </c>
      <c r="M4" s="2">
        <v>0</v>
      </c>
      <c r="N4" s="3" t="s">
        <v>193</v>
      </c>
      <c r="O4" s="2">
        <v>0</v>
      </c>
      <c r="P4" s="3" t="s">
        <v>194</v>
      </c>
      <c r="Q4" s="3">
        <v>0</v>
      </c>
      <c r="R4" s="2">
        <v>1</v>
      </c>
      <c r="S4" s="2">
        <v>0</v>
      </c>
      <c r="T4" s="2" t="s">
        <v>195</v>
      </c>
      <c r="U4" s="2">
        <v>0</v>
      </c>
      <c r="V4" s="3" t="s">
        <v>196</v>
      </c>
      <c r="W4" s="3">
        <v>2</v>
      </c>
      <c r="X4" s="2" t="s">
        <v>197</v>
      </c>
      <c r="Y4" s="2">
        <v>0</v>
      </c>
      <c r="Z4" s="3" t="s">
        <v>198</v>
      </c>
      <c r="AA4" s="3">
        <v>5</v>
      </c>
      <c r="AB4" s="3" t="s">
        <v>199</v>
      </c>
      <c r="AC4" s="3">
        <v>0</v>
      </c>
      <c r="AD4" s="3" t="s">
        <v>200</v>
      </c>
      <c r="AE4" s="3">
        <v>0</v>
      </c>
      <c r="AF4" s="3" t="s">
        <v>201</v>
      </c>
      <c r="AG4" s="3">
        <v>0</v>
      </c>
      <c r="AH4" s="3" t="s">
        <v>202</v>
      </c>
      <c r="AI4" s="3">
        <v>0</v>
      </c>
      <c r="AJ4" s="3" t="s">
        <v>203</v>
      </c>
      <c r="AK4" s="3">
        <v>0</v>
      </c>
      <c r="AL4" s="3" t="s">
        <v>204</v>
      </c>
      <c r="AM4" s="3">
        <v>5</v>
      </c>
      <c r="AN4" s="3" t="s">
        <v>205</v>
      </c>
      <c r="AO4" s="3">
        <v>0</v>
      </c>
      <c r="AP4" s="3" t="s">
        <v>202</v>
      </c>
      <c r="AQ4" s="3">
        <v>0</v>
      </c>
      <c r="AR4" s="3" t="s">
        <v>206</v>
      </c>
      <c r="AS4" s="3">
        <v>0</v>
      </c>
      <c r="AT4" s="3" t="s">
        <v>207</v>
      </c>
      <c r="AU4" s="3">
        <v>0</v>
      </c>
      <c r="AV4" s="3" t="s">
        <v>208</v>
      </c>
      <c r="AW4" s="3">
        <v>0</v>
      </c>
      <c r="AX4" s="3" t="s">
        <v>209</v>
      </c>
      <c r="AY4" s="3">
        <v>0</v>
      </c>
      <c r="AZ4" s="3" t="s">
        <v>202</v>
      </c>
      <c r="BA4" s="3">
        <v>0</v>
      </c>
      <c r="BB4" s="3" t="s">
        <v>210</v>
      </c>
      <c r="BC4" s="3">
        <v>0</v>
      </c>
      <c r="BD4" s="3" t="s">
        <v>211</v>
      </c>
      <c r="BE4" s="3">
        <v>0</v>
      </c>
      <c r="BF4" s="3" t="s">
        <v>212</v>
      </c>
      <c r="BG4" s="3">
        <v>0</v>
      </c>
      <c r="BH4" s="3" t="s">
        <v>213</v>
      </c>
      <c r="BI4" s="3">
        <v>0</v>
      </c>
      <c r="BJ4" s="3" t="s">
        <v>214</v>
      </c>
      <c r="BK4" s="3">
        <v>2</v>
      </c>
      <c r="BL4" s="3" t="s">
        <v>130</v>
      </c>
      <c r="BM4" s="3">
        <v>2</v>
      </c>
      <c r="BN4" s="3" t="s">
        <v>140</v>
      </c>
      <c r="BO4" s="3">
        <v>5</v>
      </c>
      <c r="BP4" s="3" t="s">
        <v>215</v>
      </c>
      <c r="BQ4" s="3">
        <v>2</v>
      </c>
      <c r="BR4" s="3" t="s">
        <v>140</v>
      </c>
      <c r="BS4" s="3">
        <v>0</v>
      </c>
      <c r="BT4" s="3" t="s">
        <v>216</v>
      </c>
      <c r="BU4" s="3">
        <v>0</v>
      </c>
      <c r="BV4" s="3" t="s">
        <v>217</v>
      </c>
      <c r="BW4" s="3">
        <v>0</v>
      </c>
    </row>
    <row r="5" spans="1:75" ht="43.2" customHeight="1" x14ac:dyDescent="0.3">
      <c r="A5" s="10" t="s">
        <v>218</v>
      </c>
      <c r="B5" s="8" t="s">
        <v>219</v>
      </c>
      <c r="C5" s="2">
        <v>0</v>
      </c>
      <c r="D5" s="2" t="s">
        <v>190</v>
      </c>
      <c r="E5" s="2"/>
      <c r="F5" s="3" t="s">
        <v>191</v>
      </c>
      <c r="G5" s="2">
        <v>0</v>
      </c>
      <c r="H5" s="2" t="s">
        <v>221</v>
      </c>
      <c r="I5" s="2">
        <v>0</v>
      </c>
      <c r="J5" s="3" t="s">
        <v>38</v>
      </c>
      <c r="K5" s="2">
        <v>0</v>
      </c>
      <c r="L5" s="2" t="s">
        <v>222</v>
      </c>
      <c r="M5" s="2">
        <v>0</v>
      </c>
      <c r="N5" s="3" t="s">
        <v>222</v>
      </c>
      <c r="O5" s="2">
        <v>0</v>
      </c>
      <c r="P5" s="3" t="s">
        <v>223</v>
      </c>
      <c r="Q5" s="3">
        <v>0</v>
      </c>
      <c r="R5" s="2">
        <v>2</v>
      </c>
      <c r="S5" s="2">
        <v>0</v>
      </c>
      <c r="T5" s="2" t="s">
        <v>62</v>
      </c>
      <c r="U5" s="2">
        <v>2</v>
      </c>
      <c r="V5" s="3" t="s">
        <v>66</v>
      </c>
      <c r="W5" s="3">
        <v>2</v>
      </c>
      <c r="X5" s="2" t="s">
        <v>224</v>
      </c>
      <c r="Y5" s="2">
        <v>2</v>
      </c>
      <c r="Z5" s="3" t="s">
        <v>225</v>
      </c>
      <c r="AA5" s="3">
        <v>2</v>
      </c>
      <c r="AB5" s="3" t="s">
        <v>226</v>
      </c>
      <c r="AC5" s="3">
        <v>0</v>
      </c>
      <c r="AD5" s="3" t="s">
        <v>404</v>
      </c>
      <c r="AE5" s="3">
        <v>0</v>
      </c>
      <c r="AF5" s="3" t="s">
        <v>228</v>
      </c>
      <c r="AG5" s="3">
        <v>0</v>
      </c>
      <c r="AH5" s="3" t="s">
        <v>113</v>
      </c>
      <c r="AI5" s="3">
        <v>0</v>
      </c>
      <c r="AJ5" s="3" t="s">
        <v>229</v>
      </c>
      <c r="AK5" s="3">
        <v>0</v>
      </c>
      <c r="AL5" s="3" t="s">
        <v>230</v>
      </c>
      <c r="AM5" s="3">
        <v>2</v>
      </c>
      <c r="AN5" s="3" t="s">
        <v>231</v>
      </c>
      <c r="AO5" s="3">
        <v>0</v>
      </c>
      <c r="AP5" s="3" t="s">
        <v>113</v>
      </c>
      <c r="AQ5" s="3">
        <v>0</v>
      </c>
      <c r="AR5" s="3" t="s">
        <v>232</v>
      </c>
      <c r="AS5" s="3">
        <v>0</v>
      </c>
      <c r="AT5" s="3" t="s">
        <v>233</v>
      </c>
      <c r="AU5" s="3">
        <v>0</v>
      </c>
      <c r="AV5" s="3" t="s">
        <v>234</v>
      </c>
      <c r="AW5" s="3">
        <v>0</v>
      </c>
      <c r="AX5" s="3" t="s">
        <v>235</v>
      </c>
      <c r="AY5" s="3">
        <v>2</v>
      </c>
      <c r="AZ5" s="3" t="s">
        <v>113</v>
      </c>
      <c r="BA5" s="3">
        <v>0</v>
      </c>
      <c r="BB5" s="3" t="s">
        <v>236</v>
      </c>
      <c r="BC5" s="3">
        <v>0</v>
      </c>
      <c r="BD5" s="3" t="s">
        <v>237</v>
      </c>
      <c r="BE5" s="3">
        <v>0</v>
      </c>
      <c r="BF5" s="3" t="s">
        <v>238</v>
      </c>
      <c r="BG5" s="3">
        <v>0</v>
      </c>
      <c r="BH5" s="3" t="s">
        <v>239</v>
      </c>
      <c r="BI5" s="3">
        <v>0</v>
      </c>
      <c r="BJ5" s="3" t="s">
        <v>127</v>
      </c>
      <c r="BK5" s="3">
        <v>2</v>
      </c>
      <c r="BL5" s="3" t="s">
        <v>240</v>
      </c>
      <c r="BM5" s="3">
        <v>2</v>
      </c>
      <c r="BN5" s="3" t="s">
        <v>134</v>
      </c>
      <c r="BO5" s="3">
        <v>2</v>
      </c>
      <c r="BP5" s="3" t="s">
        <v>240</v>
      </c>
      <c r="BQ5" s="3">
        <v>2</v>
      </c>
      <c r="BR5" s="3" t="s">
        <v>134</v>
      </c>
      <c r="BS5" s="3">
        <v>2</v>
      </c>
      <c r="BT5" s="3" t="s">
        <v>143</v>
      </c>
      <c r="BU5" s="3">
        <v>2</v>
      </c>
      <c r="BV5" s="3" t="s">
        <v>241</v>
      </c>
      <c r="BW5" s="3">
        <v>5</v>
      </c>
    </row>
    <row r="6" spans="1:75" ht="57.6" customHeight="1" x14ac:dyDescent="0.3">
      <c r="A6" s="10" t="s">
        <v>242</v>
      </c>
      <c r="B6" s="9" t="s">
        <v>243</v>
      </c>
      <c r="C6" s="2">
        <v>0</v>
      </c>
      <c r="D6" s="2" t="s">
        <v>220</v>
      </c>
      <c r="E6" s="2"/>
      <c r="F6" s="3" t="s">
        <v>405</v>
      </c>
      <c r="G6" s="2">
        <v>0</v>
      </c>
      <c r="H6" s="3" t="s">
        <v>246</v>
      </c>
      <c r="I6" s="2">
        <v>0</v>
      </c>
      <c r="J6" s="3" t="s">
        <v>247</v>
      </c>
      <c r="K6" s="2">
        <v>0</v>
      </c>
      <c r="L6" s="3" t="s">
        <v>248</v>
      </c>
      <c r="M6" s="3">
        <v>0</v>
      </c>
      <c r="N6" s="3" t="s">
        <v>248</v>
      </c>
      <c r="O6" s="3">
        <v>0</v>
      </c>
      <c r="P6" s="3" t="s">
        <v>249</v>
      </c>
      <c r="Q6" s="3">
        <v>0</v>
      </c>
      <c r="R6" s="2">
        <v>3</v>
      </c>
      <c r="S6" s="2">
        <v>0</v>
      </c>
      <c r="T6" s="2"/>
      <c r="U6" s="2"/>
      <c r="V6" s="2" t="s">
        <v>67</v>
      </c>
      <c r="W6" s="2">
        <v>10</v>
      </c>
      <c r="X6" s="2" t="s">
        <v>250</v>
      </c>
      <c r="Y6" s="2">
        <v>5</v>
      </c>
      <c r="Z6" s="3" t="s">
        <v>74</v>
      </c>
      <c r="AA6" s="3">
        <v>5</v>
      </c>
      <c r="AB6" s="3" t="s">
        <v>251</v>
      </c>
      <c r="AC6" s="3">
        <v>0</v>
      </c>
      <c r="AD6" s="3"/>
      <c r="AE6" s="3"/>
      <c r="AF6" s="3"/>
      <c r="AG6" s="3"/>
      <c r="AH6" s="3"/>
      <c r="AI6" s="3"/>
      <c r="AJ6" s="3" t="s">
        <v>253</v>
      </c>
      <c r="AK6" s="43"/>
      <c r="AL6" s="3" t="s">
        <v>253</v>
      </c>
      <c r="AM6" s="3"/>
      <c r="AN6" s="3" t="s">
        <v>254</v>
      </c>
      <c r="AO6" s="3">
        <v>0</v>
      </c>
      <c r="AP6" s="3"/>
      <c r="AQ6" s="3"/>
      <c r="AR6" s="3" t="s">
        <v>255</v>
      </c>
      <c r="AS6" s="3">
        <v>0</v>
      </c>
      <c r="AT6" s="3"/>
      <c r="AU6" s="3"/>
      <c r="AV6" s="3"/>
      <c r="AW6" s="3"/>
      <c r="AX6" s="3" t="s">
        <v>110</v>
      </c>
      <c r="AY6" s="3">
        <v>2</v>
      </c>
      <c r="BB6" s="3" t="s">
        <v>256</v>
      </c>
      <c r="BC6" s="3">
        <v>0</v>
      </c>
      <c r="BD6" s="3" t="s">
        <v>257</v>
      </c>
      <c r="BE6" s="3">
        <v>0</v>
      </c>
      <c r="BF6" s="3" t="s">
        <v>258</v>
      </c>
      <c r="BG6" s="3">
        <v>0</v>
      </c>
      <c r="BJ6" s="3" t="s">
        <v>259</v>
      </c>
      <c r="BK6" s="3">
        <v>2</v>
      </c>
      <c r="BL6" s="3" t="s">
        <v>260</v>
      </c>
      <c r="BM6" s="3">
        <v>0</v>
      </c>
      <c r="BN6" s="3" t="s">
        <v>261</v>
      </c>
      <c r="BO6" s="3">
        <v>0</v>
      </c>
      <c r="BP6" s="3" t="s">
        <v>260</v>
      </c>
      <c r="BQ6" s="3">
        <v>0</v>
      </c>
      <c r="BR6" s="3" t="s">
        <v>261</v>
      </c>
      <c r="BS6" s="3">
        <v>5</v>
      </c>
      <c r="BT6" s="3" t="s">
        <v>262</v>
      </c>
      <c r="BU6" s="3">
        <v>0</v>
      </c>
      <c r="BV6" s="3" t="s">
        <v>263</v>
      </c>
      <c r="BW6" s="3">
        <v>2</v>
      </c>
    </row>
    <row r="7" spans="1:75" ht="43.2" customHeight="1" x14ac:dyDescent="0.3">
      <c r="A7" s="10" t="s">
        <v>264</v>
      </c>
      <c r="B7" s="9" t="s">
        <v>265</v>
      </c>
      <c r="C7" s="2">
        <v>0</v>
      </c>
      <c r="D7" s="2"/>
      <c r="E7" s="2"/>
      <c r="F7" s="3" t="s">
        <v>245</v>
      </c>
      <c r="G7" s="2">
        <v>0</v>
      </c>
      <c r="H7" s="2" t="s">
        <v>268</v>
      </c>
      <c r="I7" s="2">
        <v>0</v>
      </c>
      <c r="J7" s="2"/>
      <c r="K7" s="2"/>
      <c r="L7" s="3" t="s">
        <v>269</v>
      </c>
      <c r="M7" s="3">
        <v>0</v>
      </c>
      <c r="N7" s="3" t="s">
        <v>269</v>
      </c>
      <c r="O7" s="3">
        <v>0</v>
      </c>
      <c r="P7" s="3" t="s">
        <v>56</v>
      </c>
      <c r="Q7" s="3">
        <v>2</v>
      </c>
      <c r="R7" s="2">
        <v>4</v>
      </c>
      <c r="S7" s="2">
        <v>0</v>
      </c>
      <c r="T7" s="2"/>
      <c r="U7" s="2"/>
      <c r="V7" s="2"/>
      <c r="W7" s="2"/>
      <c r="X7" s="3" t="s">
        <v>270</v>
      </c>
      <c r="Y7" s="3">
        <v>5</v>
      </c>
      <c r="Z7" s="2"/>
      <c r="AA7" s="2"/>
      <c r="AB7" s="3" t="s">
        <v>271</v>
      </c>
      <c r="AC7" s="3">
        <v>0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>
        <v>0</v>
      </c>
      <c r="BD7" s="3" t="s">
        <v>272</v>
      </c>
      <c r="BE7" s="3">
        <v>0</v>
      </c>
      <c r="BF7" s="3" t="s">
        <v>273</v>
      </c>
      <c r="BG7" s="3">
        <v>0</v>
      </c>
      <c r="BJ7" s="3" t="s">
        <v>274</v>
      </c>
      <c r="BK7" s="3">
        <v>0</v>
      </c>
      <c r="BL7" s="3" t="s">
        <v>275</v>
      </c>
      <c r="BM7" s="3">
        <v>5</v>
      </c>
      <c r="BP7" s="3" t="s">
        <v>275</v>
      </c>
      <c r="BQ7" s="3">
        <v>0</v>
      </c>
      <c r="BT7" s="3" t="s">
        <v>276</v>
      </c>
      <c r="BU7" s="3">
        <v>0</v>
      </c>
      <c r="BV7" s="3" t="s">
        <v>146</v>
      </c>
      <c r="BW7" s="3">
        <v>0</v>
      </c>
    </row>
    <row r="8" spans="1:75" ht="43.2" customHeight="1" x14ac:dyDescent="0.3">
      <c r="A8" s="10" t="s">
        <v>277</v>
      </c>
      <c r="B8" s="9" t="s">
        <v>278</v>
      </c>
      <c r="C8" s="2">
        <v>0</v>
      </c>
      <c r="D8" s="2"/>
      <c r="E8" s="2"/>
      <c r="F8" s="3" t="s">
        <v>267</v>
      </c>
      <c r="G8" s="2">
        <v>0</v>
      </c>
      <c r="H8" s="2" t="s">
        <v>274</v>
      </c>
      <c r="I8" s="2">
        <v>0</v>
      </c>
      <c r="J8" s="2"/>
      <c r="K8" s="2"/>
      <c r="L8" s="2" t="s">
        <v>280</v>
      </c>
      <c r="M8" s="2">
        <v>0</v>
      </c>
      <c r="N8" s="3" t="s">
        <v>280</v>
      </c>
      <c r="O8" s="2">
        <v>0</v>
      </c>
      <c r="P8" s="3" t="s">
        <v>281</v>
      </c>
      <c r="Q8" s="3">
        <v>2</v>
      </c>
      <c r="R8" s="2">
        <v>5</v>
      </c>
      <c r="S8" s="2">
        <v>0</v>
      </c>
      <c r="T8" s="2"/>
      <c r="U8" s="2"/>
      <c r="V8" s="2"/>
      <c r="W8" s="2"/>
      <c r="X8" s="2" t="s">
        <v>282</v>
      </c>
      <c r="Y8" s="2">
        <v>10</v>
      </c>
      <c r="Z8" s="2"/>
      <c r="AA8" s="2"/>
      <c r="AB8" s="3" t="s">
        <v>283</v>
      </c>
      <c r="AC8" s="3">
        <v>0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>
        <v>0</v>
      </c>
      <c r="BD8" s="3" t="s">
        <v>119</v>
      </c>
      <c r="BE8" s="3">
        <v>0</v>
      </c>
      <c r="BF8" s="3" t="s">
        <v>285</v>
      </c>
      <c r="BG8" s="3">
        <v>0</v>
      </c>
      <c r="BJ8" s="3" t="s">
        <v>286</v>
      </c>
      <c r="BK8" s="3">
        <v>0</v>
      </c>
      <c r="BL8" s="3" t="s">
        <v>287</v>
      </c>
      <c r="BM8" s="3">
        <v>5</v>
      </c>
      <c r="BP8" s="3" t="s">
        <v>287</v>
      </c>
      <c r="BQ8" s="3">
        <v>0</v>
      </c>
      <c r="BT8" s="3" t="s">
        <v>288</v>
      </c>
      <c r="BU8" s="3">
        <v>0</v>
      </c>
      <c r="BV8" s="3" t="s">
        <v>289</v>
      </c>
      <c r="BW8" s="3">
        <v>0</v>
      </c>
    </row>
    <row r="9" spans="1:75" ht="43.2" customHeight="1" x14ac:dyDescent="0.3">
      <c r="A9" s="10" t="s">
        <v>290</v>
      </c>
      <c r="B9" s="9" t="s">
        <v>291</v>
      </c>
      <c r="C9" s="2">
        <v>0</v>
      </c>
      <c r="D9" s="2"/>
      <c r="E9" s="2"/>
      <c r="F9" s="3" t="s">
        <v>279</v>
      </c>
      <c r="G9" s="2">
        <v>0</v>
      </c>
      <c r="H9" s="3" t="s">
        <v>293</v>
      </c>
      <c r="I9" s="2">
        <v>0</v>
      </c>
      <c r="J9" s="2"/>
      <c r="K9" s="2"/>
      <c r="L9" s="2" t="s">
        <v>48</v>
      </c>
      <c r="M9" s="2">
        <v>2</v>
      </c>
      <c r="N9" s="3" t="s">
        <v>48</v>
      </c>
      <c r="O9" s="2">
        <v>2</v>
      </c>
      <c r="P9" s="3"/>
      <c r="Q9" s="3"/>
      <c r="R9" s="2">
        <v>6</v>
      </c>
      <c r="S9" s="2">
        <v>0</v>
      </c>
      <c r="T9" s="2"/>
      <c r="U9" s="2"/>
      <c r="V9" s="2"/>
      <c r="W9" s="2"/>
      <c r="X9" s="2" t="s">
        <v>294</v>
      </c>
      <c r="Y9" s="2">
        <v>0</v>
      </c>
      <c r="Z9" s="2"/>
      <c r="AA9" s="2"/>
      <c r="AB9" s="3" t="s">
        <v>406</v>
      </c>
      <c r="AC9" s="3">
        <v>0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>
        <v>0</v>
      </c>
      <c r="BF9" s="3" t="s">
        <v>122</v>
      </c>
      <c r="BG9" s="3">
        <v>0</v>
      </c>
      <c r="BJ9" s="3" t="s">
        <v>297</v>
      </c>
      <c r="BK9" s="3">
        <v>2</v>
      </c>
      <c r="BL9" s="3" t="s">
        <v>137</v>
      </c>
      <c r="BM9" s="3">
        <v>0</v>
      </c>
      <c r="BP9" s="3" t="s">
        <v>137</v>
      </c>
      <c r="BQ9" s="3">
        <v>2</v>
      </c>
      <c r="BT9" s="3" t="s">
        <v>298</v>
      </c>
      <c r="BU9" s="3">
        <v>0</v>
      </c>
    </row>
    <row r="10" spans="1:75" ht="72" customHeight="1" x14ac:dyDescent="0.3">
      <c r="A10" s="10" t="s">
        <v>299</v>
      </c>
      <c r="B10" s="9" t="s">
        <v>300</v>
      </c>
      <c r="C10" s="2">
        <v>2</v>
      </c>
      <c r="D10" s="2"/>
      <c r="E10" s="2"/>
      <c r="F10" s="3" t="s">
        <v>292</v>
      </c>
      <c r="G10" s="2">
        <v>0</v>
      </c>
      <c r="H10" s="2"/>
      <c r="I10" s="2"/>
      <c r="J10" s="2"/>
      <c r="K10" s="2"/>
      <c r="L10" s="2" t="s">
        <v>302</v>
      </c>
      <c r="M10" s="2">
        <v>0</v>
      </c>
      <c r="N10" s="3" t="s">
        <v>302</v>
      </c>
      <c r="O10" s="2">
        <v>0</v>
      </c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>
        <v>0</v>
      </c>
      <c r="Z10" s="2"/>
      <c r="AA10" s="2"/>
      <c r="AB10" s="3" t="s">
        <v>304</v>
      </c>
      <c r="AC10" s="3">
        <v>2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>
        <v>0</v>
      </c>
      <c r="BJ10" s="3" t="s">
        <v>306</v>
      </c>
      <c r="BK10" s="3">
        <v>0</v>
      </c>
      <c r="BL10" s="3" t="s">
        <v>131</v>
      </c>
      <c r="BM10" s="3">
        <v>2</v>
      </c>
      <c r="BP10" s="3" t="s">
        <v>131</v>
      </c>
      <c r="BQ10" s="3">
        <v>0</v>
      </c>
      <c r="BT10" s="3" t="s">
        <v>307</v>
      </c>
      <c r="BU10" s="3">
        <v>0</v>
      </c>
    </row>
    <row r="11" spans="1:75" ht="57.6" x14ac:dyDescent="0.3">
      <c r="A11" s="10" t="s">
        <v>308</v>
      </c>
      <c r="B11" s="9" t="s">
        <v>309</v>
      </c>
      <c r="C11" s="2">
        <v>2</v>
      </c>
      <c r="D11" s="2"/>
      <c r="E11" s="2"/>
      <c r="F11" s="3" t="s">
        <v>301</v>
      </c>
      <c r="G11" s="2">
        <v>0</v>
      </c>
      <c r="H11" s="2"/>
      <c r="I11" s="2"/>
      <c r="J11" s="2"/>
      <c r="K11" s="2"/>
      <c r="L11" s="3" t="s">
        <v>310</v>
      </c>
      <c r="M11" s="3">
        <v>5</v>
      </c>
      <c r="N11" s="3" t="s">
        <v>310</v>
      </c>
      <c r="O11" s="3">
        <v>5</v>
      </c>
      <c r="P11" s="3"/>
      <c r="Q11" s="3"/>
      <c r="R11" s="2">
        <v>8</v>
      </c>
      <c r="S11" s="2">
        <v>2</v>
      </c>
      <c r="T11" s="2"/>
      <c r="U11" s="2"/>
      <c r="V11" s="2"/>
      <c r="W11" s="2"/>
      <c r="X11" s="2" t="s">
        <v>71</v>
      </c>
      <c r="Y11" s="2">
        <v>0</v>
      </c>
      <c r="Z11" s="2"/>
      <c r="AA11" s="2"/>
      <c r="AB11" s="3" t="s">
        <v>311</v>
      </c>
      <c r="AC11" s="3">
        <v>0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>
        <v>0</v>
      </c>
      <c r="BJ11" s="3" t="s">
        <v>313</v>
      </c>
      <c r="BK11" s="3">
        <v>0</v>
      </c>
      <c r="BL11" s="3" t="s">
        <v>314</v>
      </c>
      <c r="BM11" s="3">
        <v>2</v>
      </c>
      <c r="BP11" s="3" t="s">
        <v>314</v>
      </c>
      <c r="BQ11" s="3">
        <v>0</v>
      </c>
    </row>
    <row r="12" spans="1:75" ht="28.8" x14ac:dyDescent="0.3">
      <c r="A12" s="10" t="s">
        <v>315</v>
      </c>
      <c r="B12" s="9" t="s">
        <v>316</v>
      </c>
      <c r="C12" s="2">
        <v>2</v>
      </c>
      <c r="D12" s="2"/>
      <c r="E12" s="2"/>
      <c r="F12" s="2" t="s">
        <v>11</v>
      </c>
      <c r="G12" s="2">
        <v>0</v>
      </c>
      <c r="H12" s="2"/>
      <c r="I12" s="2"/>
      <c r="J12" s="2"/>
      <c r="K12" s="2"/>
      <c r="L12" s="3" t="s">
        <v>52</v>
      </c>
      <c r="M12" s="3">
        <v>5</v>
      </c>
      <c r="N12" s="3" t="s">
        <v>52</v>
      </c>
      <c r="O12" s="3">
        <v>5</v>
      </c>
      <c r="P12" s="3"/>
      <c r="Q12" s="3"/>
      <c r="R12" s="2">
        <v>9</v>
      </c>
      <c r="S12" s="2">
        <v>5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>
        <v>0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>
        <v>0</v>
      </c>
      <c r="BL12" s="3" t="s">
        <v>319</v>
      </c>
      <c r="BM12" s="3">
        <v>2</v>
      </c>
      <c r="BP12" s="3" t="s">
        <v>319</v>
      </c>
      <c r="BQ12" s="3">
        <v>0</v>
      </c>
    </row>
    <row r="13" spans="1:75" ht="43.2" customHeight="1" x14ac:dyDescent="0.3">
      <c r="A13" s="10" t="s">
        <v>320</v>
      </c>
      <c r="B13" s="9" t="s">
        <v>321</v>
      </c>
      <c r="C13" s="2">
        <v>2</v>
      </c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>
        <v>0</v>
      </c>
      <c r="N13" s="3" t="s">
        <v>322</v>
      </c>
      <c r="O13" s="2">
        <v>0</v>
      </c>
      <c r="P13" s="3"/>
      <c r="Q13" s="3"/>
      <c r="R13" s="2">
        <v>10</v>
      </c>
      <c r="S13" s="2">
        <v>5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>
        <v>0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>
        <v>0</v>
      </c>
      <c r="BL13" s="3" t="s">
        <v>325</v>
      </c>
      <c r="BM13" s="3"/>
      <c r="BP13" s="3" t="s">
        <v>325</v>
      </c>
      <c r="BQ13" s="3"/>
    </row>
    <row r="14" spans="1:75" ht="28.95" customHeight="1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>
        <v>0</v>
      </c>
      <c r="N14" s="3" t="s">
        <v>327</v>
      </c>
      <c r="O14" s="2">
        <v>0</v>
      </c>
      <c r="AB14" s="3" t="s">
        <v>71</v>
      </c>
      <c r="AC14" s="3">
        <v>0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>
        <v>0</v>
      </c>
      <c r="BL14" s="3" t="s">
        <v>328</v>
      </c>
      <c r="BM14" s="3">
        <v>0</v>
      </c>
      <c r="BP14" s="3" t="s">
        <v>329</v>
      </c>
      <c r="BQ14" s="3">
        <v>5</v>
      </c>
    </row>
    <row r="15" spans="1:75" ht="14.4" customHeight="1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>
        <v>0</v>
      </c>
      <c r="N15" s="3" t="s">
        <v>331</v>
      </c>
      <c r="O15" s="2">
        <v>0</v>
      </c>
    </row>
  </sheetData>
  <mergeCells count="70">
    <mergeCell ref="X1:Y1"/>
    <mergeCell ref="AB1:AC1"/>
    <mergeCell ref="AD1:AE1"/>
    <mergeCell ref="AF1:AG1"/>
    <mergeCell ref="AH1:AI1"/>
    <mergeCell ref="AN2:AO2"/>
    <mergeCell ref="AP2:AQ2"/>
    <mergeCell ref="BR2:BS2"/>
    <mergeCell ref="BR1:BS1"/>
    <mergeCell ref="AV1:AW1"/>
    <mergeCell ref="AX1:AY1"/>
    <mergeCell ref="AR1:AS1"/>
    <mergeCell ref="AT1:AU1"/>
    <mergeCell ref="AZ1:BA1"/>
    <mergeCell ref="BB1:BC1"/>
    <mergeCell ref="BD1:BE1"/>
    <mergeCell ref="BF1:BG1"/>
    <mergeCell ref="BJ1:BK1"/>
    <mergeCell ref="BP1:BQ1"/>
    <mergeCell ref="AD2:AE2"/>
    <mergeCell ref="AF2:AG2"/>
    <mergeCell ref="AH2:AI2"/>
    <mergeCell ref="AJ2:AK2"/>
    <mergeCell ref="AL2:AM2"/>
    <mergeCell ref="L2:M2"/>
    <mergeCell ref="BH1:BI1"/>
    <mergeCell ref="BL1:BM1"/>
    <mergeCell ref="BN1:BO1"/>
    <mergeCell ref="P2:Q2"/>
    <mergeCell ref="AV2:AW2"/>
    <mergeCell ref="Z2:AA2"/>
    <mergeCell ref="BH2:BI2"/>
    <mergeCell ref="BL2:BM2"/>
    <mergeCell ref="BN2:BO2"/>
    <mergeCell ref="AJ1:AK1"/>
    <mergeCell ref="AL1:AM1"/>
    <mergeCell ref="AN1:AO1"/>
    <mergeCell ref="AP1:AQ1"/>
    <mergeCell ref="V1:W1"/>
    <mergeCell ref="Z1:AA1"/>
    <mergeCell ref="B2:C2"/>
    <mergeCell ref="D2:E2"/>
    <mergeCell ref="F2:G2"/>
    <mergeCell ref="H2:I2"/>
    <mergeCell ref="J2:K2"/>
    <mergeCell ref="L1:M1"/>
    <mergeCell ref="P1:Q1"/>
    <mergeCell ref="T1:U1"/>
    <mergeCell ref="B1:C1"/>
    <mergeCell ref="D1:E1"/>
    <mergeCell ref="F1:G1"/>
    <mergeCell ref="H1:I1"/>
    <mergeCell ref="J1:K1"/>
    <mergeCell ref="R1:S1"/>
    <mergeCell ref="BV1:BW1"/>
    <mergeCell ref="R2:S2"/>
    <mergeCell ref="AR2:AS2"/>
    <mergeCell ref="AT2:AU2"/>
    <mergeCell ref="AZ2:BA2"/>
    <mergeCell ref="BB2:BC2"/>
    <mergeCell ref="BD2:BE2"/>
    <mergeCell ref="BF2:BG2"/>
    <mergeCell ref="BJ2:BK2"/>
    <mergeCell ref="BP2:BQ2"/>
    <mergeCell ref="BV2:BW2"/>
    <mergeCell ref="T2:U2"/>
    <mergeCell ref="V2:W2"/>
    <mergeCell ref="X2:Y2"/>
    <mergeCell ref="AX2:AY2"/>
    <mergeCell ref="AB2:AC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C821-1BDE-4E92-B156-74E1A272E6DB}">
  <dimension ref="A1:BW15"/>
  <sheetViews>
    <sheetView zoomScale="80" zoomScaleNormal="80" workbookViewId="0">
      <pane xSplit="1" ySplit="3" topLeftCell="BP13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x14ac:dyDescent="0.3">
      <c r="A1" s="19" t="s">
        <v>386</v>
      </c>
      <c r="B1" s="56" t="s">
        <v>355</v>
      </c>
      <c r="C1" s="56"/>
      <c r="D1" s="56" t="s">
        <v>356</v>
      </c>
      <c r="E1" s="56"/>
      <c r="F1" s="56" t="s">
        <v>357</v>
      </c>
      <c r="G1" s="56"/>
      <c r="H1" s="56" t="s">
        <v>358</v>
      </c>
      <c r="I1" s="56"/>
      <c r="J1" s="56" t="s">
        <v>359</v>
      </c>
      <c r="K1" s="56"/>
      <c r="L1" s="56" t="s">
        <v>45</v>
      </c>
      <c r="M1" s="56"/>
      <c r="N1" s="56" t="s">
        <v>49</v>
      </c>
      <c r="O1" s="56"/>
      <c r="P1" s="56" t="s">
        <v>53</v>
      </c>
      <c r="Q1" s="56"/>
      <c r="R1" s="56" t="s">
        <v>57</v>
      </c>
      <c r="S1" s="56"/>
      <c r="T1" s="56" t="s">
        <v>59</v>
      </c>
      <c r="U1" s="56"/>
      <c r="V1" s="56" t="s">
        <v>63</v>
      </c>
      <c r="W1" s="56"/>
      <c r="X1" s="56" t="s">
        <v>68</v>
      </c>
      <c r="Y1" s="56"/>
      <c r="Z1" s="56" t="s">
        <v>72</v>
      </c>
      <c r="AA1" s="56"/>
      <c r="AB1" s="56" t="s">
        <v>75</v>
      </c>
      <c r="AC1" s="56"/>
      <c r="AD1" s="56" t="s">
        <v>78</v>
      </c>
      <c r="AE1" s="56"/>
      <c r="AF1" s="56" t="s">
        <v>81</v>
      </c>
      <c r="AG1" s="56"/>
      <c r="AH1" s="56" t="s">
        <v>84</v>
      </c>
      <c r="AI1" s="56"/>
      <c r="AJ1" s="56" t="s">
        <v>87</v>
      </c>
      <c r="AK1" s="56"/>
      <c r="AL1" s="56" t="s">
        <v>90</v>
      </c>
      <c r="AM1" s="56"/>
      <c r="AN1" s="56" t="s">
        <v>93</v>
      </c>
      <c r="AO1" s="56"/>
      <c r="AP1" s="56" t="s">
        <v>96</v>
      </c>
      <c r="AQ1" s="56"/>
      <c r="AR1" s="56" t="s">
        <v>99</v>
      </c>
      <c r="AS1" s="56"/>
      <c r="AT1" s="56" t="s">
        <v>102</v>
      </c>
      <c r="AU1" s="56"/>
      <c r="AV1" s="56" t="s">
        <v>105</v>
      </c>
      <c r="AW1" s="56"/>
      <c r="AX1" s="56" t="s">
        <v>108</v>
      </c>
      <c r="AY1" s="56"/>
      <c r="AZ1" s="56" t="s">
        <v>111</v>
      </c>
      <c r="BA1" s="56"/>
      <c r="BB1" s="56" t="s">
        <v>114</v>
      </c>
      <c r="BC1" s="56"/>
      <c r="BD1" s="56" t="s">
        <v>117</v>
      </c>
      <c r="BE1" s="56"/>
      <c r="BF1" s="56" t="s">
        <v>120</v>
      </c>
      <c r="BG1" s="56"/>
      <c r="BH1" s="56" t="s">
        <v>123</v>
      </c>
      <c r="BI1" s="56"/>
      <c r="BJ1" s="56" t="s">
        <v>125</v>
      </c>
      <c r="BK1" s="56"/>
      <c r="BL1" s="56" t="s">
        <v>128</v>
      </c>
      <c r="BM1" s="56"/>
      <c r="BN1" s="56" t="s">
        <v>132</v>
      </c>
      <c r="BO1" s="56"/>
      <c r="BP1" s="56" t="s">
        <v>135</v>
      </c>
      <c r="BQ1" s="56"/>
      <c r="BR1" s="56" t="s">
        <v>138</v>
      </c>
      <c r="BS1" s="56"/>
      <c r="BT1" s="56" t="s">
        <v>141</v>
      </c>
      <c r="BU1" s="56"/>
      <c r="BV1" s="56" t="s">
        <v>144</v>
      </c>
      <c r="BW1" s="56"/>
    </row>
    <row r="2" spans="1:75" x14ac:dyDescent="0.3">
      <c r="A2" s="6" t="s">
        <v>14</v>
      </c>
      <c r="B2" s="54" t="s">
        <v>20</v>
      </c>
      <c r="C2" s="54"/>
      <c r="D2" s="54" t="s">
        <v>23</v>
      </c>
      <c r="E2" s="54"/>
      <c r="F2" s="54" t="s">
        <v>26</v>
      </c>
      <c r="G2" s="54"/>
      <c r="H2" s="54" t="s">
        <v>387</v>
      </c>
      <c r="I2" s="54"/>
      <c r="J2" s="54" t="s">
        <v>388</v>
      </c>
      <c r="K2" s="54"/>
      <c r="L2" s="54" t="s">
        <v>332</v>
      </c>
      <c r="M2" s="54"/>
      <c r="N2" s="54" t="s">
        <v>332</v>
      </c>
      <c r="O2" s="54"/>
      <c r="P2" s="54" t="s">
        <v>373</v>
      </c>
      <c r="Q2" s="54"/>
      <c r="R2" s="54" t="s">
        <v>58</v>
      </c>
      <c r="S2" s="54"/>
      <c r="T2" s="54" t="s">
        <v>374</v>
      </c>
      <c r="U2" s="54"/>
      <c r="V2" s="54" t="s">
        <v>375</v>
      </c>
      <c r="W2" s="54"/>
      <c r="X2" s="54" t="s">
        <v>376</v>
      </c>
      <c r="Y2" s="54"/>
      <c r="Z2" s="54" t="s">
        <v>377</v>
      </c>
      <c r="AA2" s="54"/>
      <c r="AB2" s="54" t="s">
        <v>389</v>
      </c>
      <c r="AC2" s="54"/>
      <c r="AD2" s="54" t="s">
        <v>199</v>
      </c>
      <c r="AE2" s="54"/>
      <c r="AF2" s="54" t="s">
        <v>390</v>
      </c>
      <c r="AG2" s="54"/>
      <c r="AH2" s="54" t="s">
        <v>391</v>
      </c>
      <c r="AI2" s="54"/>
      <c r="AJ2" s="54" t="s">
        <v>6</v>
      </c>
      <c r="AK2" s="54"/>
      <c r="AL2" s="54" t="s">
        <v>392</v>
      </c>
      <c r="AM2" s="54"/>
      <c r="AN2" s="54" t="s">
        <v>393</v>
      </c>
      <c r="AO2" s="54"/>
      <c r="AP2" s="54" t="s">
        <v>394</v>
      </c>
      <c r="AQ2" s="54"/>
      <c r="AR2" s="54" t="s">
        <v>311</v>
      </c>
      <c r="AS2" s="54"/>
      <c r="AT2" s="54" t="s">
        <v>317</v>
      </c>
      <c r="AU2" s="54"/>
      <c r="AV2" s="54" t="s">
        <v>323</v>
      </c>
      <c r="AW2" s="54"/>
      <c r="AX2" s="54" t="s">
        <v>395</v>
      </c>
      <c r="AY2" s="54"/>
      <c r="AZ2" s="54" t="s">
        <v>396</v>
      </c>
      <c r="BA2" s="54"/>
      <c r="BB2" s="54" t="s">
        <v>397</v>
      </c>
      <c r="BC2" s="54"/>
      <c r="BD2" s="54" t="s">
        <v>398</v>
      </c>
      <c r="BE2" s="54"/>
      <c r="BF2" s="54" t="s">
        <v>390</v>
      </c>
      <c r="BG2" s="54"/>
      <c r="BH2" s="54" t="s">
        <v>399</v>
      </c>
      <c r="BI2" s="54"/>
      <c r="BJ2" s="54" t="s">
        <v>400</v>
      </c>
      <c r="BK2" s="54"/>
      <c r="BL2" s="54" t="s">
        <v>378</v>
      </c>
      <c r="BM2" s="54"/>
      <c r="BN2" s="54" t="s">
        <v>379</v>
      </c>
      <c r="BO2" s="54"/>
      <c r="BP2" s="54" t="s">
        <v>380</v>
      </c>
      <c r="BQ2" s="54"/>
      <c r="BR2" s="54" t="s">
        <v>381</v>
      </c>
      <c r="BS2" s="54"/>
      <c r="BT2" s="54" t="s">
        <v>401</v>
      </c>
      <c r="BU2" s="54"/>
      <c r="BV2" s="54" t="s">
        <v>382</v>
      </c>
      <c r="BW2" s="54"/>
    </row>
    <row r="3" spans="1:75" x14ac:dyDescent="0.3">
      <c r="A3" s="41"/>
      <c r="B3" s="41" t="s">
        <v>383</v>
      </c>
      <c r="C3" s="41" t="s">
        <v>384</v>
      </c>
      <c r="D3" s="41" t="s">
        <v>383</v>
      </c>
      <c r="E3" s="41" t="s">
        <v>384</v>
      </c>
      <c r="F3" s="41" t="s">
        <v>383</v>
      </c>
      <c r="G3" s="41" t="s">
        <v>384</v>
      </c>
      <c r="H3" s="41" t="s">
        <v>383</v>
      </c>
      <c r="I3" s="41" t="s">
        <v>384</v>
      </c>
      <c r="J3" s="41" t="s">
        <v>383</v>
      </c>
      <c r="K3" s="41" t="s">
        <v>384</v>
      </c>
      <c r="L3" s="41" t="s">
        <v>383</v>
      </c>
      <c r="M3" s="41" t="s">
        <v>384</v>
      </c>
      <c r="N3" s="41" t="s">
        <v>383</v>
      </c>
      <c r="O3" s="41" t="s">
        <v>384</v>
      </c>
      <c r="P3" s="41" t="s">
        <v>383</v>
      </c>
      <c r="Q3" s="41" t="s">
        <v>384</v>
      </c>
      <c r="R3" s="41" t="s">
        <v>383</v>
      </c>
      <c r="S3" s="41" t="s">
        <v>384</v>
      </c>
      <c r="T3" s="41" t="s">
        <v>383</v>
      </c>
      <c r="U3" s="41" t="s">
        <v>384</v>
      </c>
      <c r="V3" s="41" t="s">
        <v>383</v>
      </c>
      <c r="W3" s="41" t="s">
        <v>384</v>
      </c>
      <c r="X3" s="41" t="s">
        <v>383</v>
      </c>
      <c r="Y3" s="41" t="s">
        <v>384</v>
      </c>
      <c r="Z3" s="41" t="s">
        <v>383</v>
      </c>
      <c r="AA3" s="41" t="s">
        <v>384</v>
      </c>
      <c r="AB3" s="41" t="s">
        <v>383</v>
      </c>
      <c r="AC3" s="41" t="s">
        <v>384</v>
      </c>
      <c r="AD3" s="41" t="s">
        <v>383</v>
      </c>
      <c r="AE3" s="41" t="s">
        <v>384</v>
      </c>
      <c r="AF3" s="41" t="s">
        <v>383</v>
      </c>
      <c r="AG3" s="41" t="s">
        <v>384</v>
      </c>
      <c r="AH3" s="41" t="s">
        <v>383</v>
      </c>
      <c r="AI3" s="41" t="s">
        <v>384</v>
      </c>
      <c r="AJ3" s="41" t="s">
        <v>383</v>
      </c>
      <c r="AK3" s="41" t="s">
        <v>384</v>
      </c>
      <c r="AL3" s="41" t="s">
        <v>383</v>
      </c>
      <c r="AM3" s="41" t="s">
        <v>384</v>
      </c>
      <c r="AN3" s="41" t="s">
        <v>383</v>
      </c>
      <c r="AO3" s="41" t="s">
        <v>384</v>
      </c>
      <c r="AP3" s="41" t="s">
        <v>383</v>
      </c>
      <c r="AQ3" s="41" t="s">
        <v>384</v>
      </c>
      <c r="AR3" s="41" t="s">
        <v>383</v>
      </c>
      <c r="AS3" s="41" t="s">
        <v>384</v>
      </c>
      <c r="AT3" s="41" t="s">
        <v>383</v>
      </c>
      <c r="AU3" s="41" t="s">
        <v>384</v>
      </c>
      <c r="AV3" s="41" t="s">
        <v>383</v>
      </c>
      <c r="AW3" s="41" t="s">
        <v>384</v>
      </c>
      <c r="AX3" s="41" t="s">
        <v>383</v>
      </c>
      <c r="AY3" s="41" t="s">
        <v>384</v>
      </c>
      <c r="AZ3" s="41" t="s">
        <v>383</v>
      </c>
      <c r="BA3" s="41" t="s">
        <v>384</v>
      </c>
      <c r="BB3" s="41" t="s">
        <v>383</v>
      </c>
      <c r="BC3" s="41" t="s">
        <v>384</v>
      </c>
      <c r="BD3" s="41" t="s">
        <v>383</v>
      </c>
      <c r="BE3" s="41" t="s">
        <v>384</v>
      </c>
      <c r="BF3" s="41" t="s">
        <v>383</v>
      </c>
      <c r="BG3" s="41" t="s">
        <v>384</v>
      </c>
      <c r="BH3" s="41" t="s">
        <v>383</v>
      </c>
      <c r="BI3" s="41" t="s">
        <v>384</v>
      </c>
      <c r="BJ3" s="41" t="s">
        <v>383</v>
      </c>
      <c r="BK3" s="41" t="s">
        <v>384</v>
      </c>
      <c r="BL3" s="41" t="s">
        <v>383</v>
      </c>
      <c r="BM3" s="41" t="s">
        <v>384</v>
      </c>
      <c r="BN3" s="41" t="s">
        <v>383</v>
      </c>
      <c r="BO3" s="41" t="s">
        <v>384</v>
      </c>
      <c r="BP3" s="41" t="s">
        <v>383</v>
      </c>
      <c r="BQ3" s="41" t="s">
        <v>384</v>
      </c>
      <c r="BR3" s="41" t="s">
        <v>383</v>
      </c>
      <c r="BS3" s="41" t="s">
        <v>384</v>
      </c>
      <c r="BT3" s="41" t="s">
        <v>383</v>
      </c>
      <c r="BU3" s="41" t="s">
        <v>384</v>
      </c>
      <c r="BV3" s="41" t="s">
        <v>383</v>
      </c>
      <c r="BW3" s="41" t="s">
        <v>384</v>
      </c>
    </row>
    <row r="4" spans="1:75" ht="43.2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/>
      <c r="N4" s="3" t="s">
        <v>193</v>
      </c>
      <c r="O4" s="3"/>
      <c r="P4" s="3" t="s">
        <v>194</v>
      </c>
      <c r="Q4" s="3">
        <v>2</v>
      </c>
      <c r="R4" s="2">
        <v>1</v>
      </c>
      <c r="S4" s="2">
        <v>2</v>
      </c>
      <c r="T4" s="2" t="s">
        <v>195</v>
      </c>
      <c r="U4" s="2">
        <v>0</v>
      </c>
      <c r="V4" s="3" t="s">
        <v>196</v>
      </c>
      <c r="W4" s="3">
        <v>5</v>
      </c>
      <c r="X4" s="2" t="s">
        <v>197</v>
      </c>
      <c r="Y4" s="2"/>
      <c r="Z4" s="3" t="s">
        <v>198</v>
      </c>
      <c r="AA4" s="3"/>
      <c r="AB4" s="3" t="s">
        <v>199</v>
      </c>
      <c r="AC4" s="3">
        <v>2</v>
      </c>
      <c r="AD4" s="3" t="s">
        <v>200</v>
      </c>
      <c r="AE4" s="3">
        <v>2</v>
      </c>
      <c r="AF4" s="3" t="s">
        <v>201</v>
      </c>
      <c r="AG4" s="3">
        <v>2</v>
      </c>
      <c r="AH4" s="3" t="s">
        <v>202</v>
      </c>
      <c r="AI4" s="3"/>
      <c r="AJ4" s="3" t="s">
        <v>203</v>
      </c>
      <c r="AK4" s="3"/>
      <c r="AL4" s="3" t="s">
        <v>204</v>
      </c>
      <c r="AM4" s="3"/>
      <c r="AN4" s="3" t="s">
        <v>205</v>
      </c>
      <c r="AO4" s="3"/>
      <c r="AP4" s="3" t="s">
        <v>202</v>
      </c>
      <c r="AQ4" s="3">
        <v>5</v>
      </c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/>
      <c r="AZ4" s="3" t="s">
        <v>202</v>
      </c>
      <c r="BA4" s="3">
        <v>2</v>
      </c>
      <c r="BB4" s="3" t="s">
        <v>210</v>
      </c>
      <c r="BC4" s="3">
        <v>2</v>
      </c>
      <c r="BD4" s="3" t="s">
        <v>211</v>
      </c>
      <c r="BE4" s="3"/>
      <c r="BF4" s="3" t="s">
        <v>212</v>
      </c>
      <c r="BG4" s="3"/>
      <c r="BH4" s="3" t="s">
        <v>213</v>
      </c>
      <c r="BI4" s="3"/>
      <c r="BJ4" s="3" t="s">
        <v>214</v>
      </c>
      <c r="BK4" s="3"/>
      <c r="BL4" s="3" t="s">
        <v>130</v>
      </c>
      <c r="BM4" s="3"/>
      <c r="BN4" s="3" t="s">
        <v>140</v>
      </c>
      <c r="BO4" s="3">
        <v>5</v>
      </c>
      <c r="BP4" s="3" t="s">
        <v>215</v>
      </c>
      <c r="BQ4" s="3"/>
      <c r="BR4" s="3" t="s">
        <v>140</v>
      </c>
      <c r="BS4" s="3">
        <v>5</v>
      </c>
      <c r="BT4" s="3" t="s">
        <v>216</v>
      </c>
      <c r="BU4" s="3"/>
      <c r="BV4" s="3" t="s">
        <v>217</v>
      </c>
      <c r="BW4" s="3"/>
    </row>
    <row r="5" spans="1:75" ht="43.2" x14ac:dyDescent="0.3">
      <c r="A5" s="10" t="s">
        <v>218</v>
      </c>
      <c r="B5" s="8" t="s">
        <v>219</v>
      </c>
      <c r="C5" s="2"/>
      <c r="D5" s="2" t="s">
        <v>190</v>
      </c>
      <c r="E5" s="2"/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3"/>
      <c r="P5" s="3" t="s">
        <v>223</v>
      </c>
      <c r="Q5" s="3">
        <v>2</v>
      </c>
      <c r="R5" s="2">
        <v>2</v>
      </c>
      <c r="S5" s="2">
        <v>2</v>
      </c>
      <c r="T5" s="2" t="s">
        <v>62</v>
      </c>
      <c r="U5" s="2">
        <v>2</v>
      </c>
      <c r="V5" s="3" t="s">
        <v>66</v>
      </c>
      <c r="W5" s="3">
        <v>2</v>
      </c>
      <c r="X5" s="2" t="s">
        <v>224</v>
      </c>
      <c r="Y5" s="2">
        <v>2</v>
      </c>
      <c r="Z5" s="3" t="s">
        <v>225</v>
      </c>
      <c r="AA5" s="3"/>
      <c r="AB5" s="3" t="s">
        <v>226</v>
      </c>
      <c r="AC5" s="3">
        <v>2</v>
      </c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/>
      <c r="AL5" s="3" t="s">
        <v>230</v>
      </c>
      <c r="AM5" s="3"/>
      <c r="AN5" s="3" t="s">
        <v>231</v>
      </c>
      <c r="AO5" s="3"/>
      <c r="AP5" s="3" t="s">
        <v>113</v>
      </c>
      <c r="AQ5" s="3">
        <v>2</v>
      </c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/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/>
      <c r="BL5" s="3" t="s">
        <v>240</v>
      </c>
      <c r="BM5" s="3"/>
      <c r="BN5" s="3" t="s">
        <v>134</v>
      </c>
      <c r="BO5" s="3"/>
      <c r="BP5" s="3" t="s">
        <v>240</v>
      </c>
      <c r="BQ5" s="3">
        <v>5</v>
      </c>
      <c r="BR5" s="3" t="s">
        <v>134</v>
      </c>
      <c r="BS5" s="3"/>
      <c r="BT5" s="3" t="s">
        <v>143</v>
      </c>
      <c r="BU5" s="3"/>
      <c r="BV5" s="3" t="s">
        <v>241</v>
      </c>
      <c r="BW5" s="3">
        <v>2</v>
      </c>
    </row>
    <row r="6" spans="1:75" ht="57.6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/>
      <c r="N6" s="3" t="s">
        <v>248</v>
      </c>
      <c r="O6" s="3"/>
      <c r="P6" s="3" t="s">
        <v>249</v>
      </c>
      <c r="Q6" s="3">
        <v>2</v>
      </c>
      <c r="R6" s="2">
        <v>3</v>
      </c>
      <c r="S6" s="2">
        <v>2</v>
      </c>
      <c r="T6" s="2"/>
      <c r="U6" s="2"/>
      <c r="V6" s="2" t="s">
        <v>67</v>
      </c>
      <c r="W6" s="2">
        <v>0</v>
      </c>
      <c r="X6" s="2" t="s">
        <v>250</v>
      </c>
      <c r="Y6" s="2">
        <v>2</v>
      </c>
      <c r="Z6" s="3" t="s">
        <v>74</v>
      </c>
      <c r="AA6" s="3"/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43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>
        <v>2</v>
      </c>
      <c r="BB6" s="3" t="s">
        <v>256</v>
      </c>
      <c r="BC6" s="3"/>
      <c r="BD6" s="3" t="s">
        <v>257</v>
      </c>
      <c r="BE6" s="3"/>
      <c r="BF6" s="3" t="s">
        <v>258</v>
      </c>
      <c r="BG6" s="3"/>
      <c r="BJ6" s="3" t="s">
        <v>259</v>
      </c>
      <c r="BK6" s="3"/>
      <c r="BL6" s="3" t="s">
        <v>260</v>
      </c>
      <c r="BM6" s="3"/>
      <c r="BN6" s="3" t="s">
        <v>261</v>
      </c>
      <c r="BO6" s="3"/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/>
    </row>
    <row r="7" spans="1:75" ht="43.2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>
        <v>5</v>
      </c>
      <c r="N7" s="3" t="s">
        <v>269</v>
      </c>
      <c r="O7" s="3">
        <v>5</v>
      </c>
      <c r="P7" s="3" t="s">
        <v>56</v>
      </c>
      <c r="Q7" s="3">
        <v>5</v>
      </c>
      <c r="R7" s="2">
        <v>4</v>
      </c>
      <c r="S7" s="2">
        <v>2</v>
      </c>
      <c r="T7" s="2"/>
      <c r="U7" s="2"/>
      <c r="V7" s="2"/>
      <c r="W7" s="2"/>
      <c r="X7" s="3" t="s">
        <v>270</v>
      </c>
      <c r="Y7" s="3">
        <v>2</v>
      </c>
      <c r="Z7" s="2"/>
      <c r="AA7" s="2"/>
      <c r="AB7" s="3" t="s">
        <v>271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/>
      <c r="BP7" s="3" t="s">
        <v>275</v>
      </c>
      <c r="BQ7" s="3">
        <v>2</v>
      </c>
      <c r="BT7" s="3" t="s">
        <v>276</v>
      </c>
      <c r="BU7" s="3"/>
      <c r="BV7" s="3" t="s">
        <v>146</v>
      </c>
      <c r="BW7" s="3"/>
    </row>
    <row r="8" spans="1:75" ht="43.2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/>
      <c r="N8" s="3" t="s">
        <v>280</v>
      </c>
      <c r="O8" s="3"/>
      <c r="P8" s="3" t="s">
        <v>281</v>
      </c>
      <c r="Q8" s="3">
        <v>2</v>
      </c>
      <c r="R8" s="2">
        <v>5</v>
      </c>
      <c r="S8" s="2">
        <v>2</v>
      </c>
      <c r="T8" s="2"/>
      <c r="U8" s="2"/>
      <c r="V8" s="2"/>
      <c r="W8" s="2"/>
      <c r="X8" s="2" t="s">
        <v>282</v>
      </c>
      <c r="Y8" s="2"/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/>
      <c r="BD8" s="3" t="s">
        <v>119</v>
      </c>
      <c r="BE8" s="3"/>
      <c r="BF8" s="3" t="s">
        <v>285</v>
      </c>
      <c r="BG8" s="3"/>
      <c r="BJ8" s="3" t="s">
        <v>286</v>
      </c>
      <c r="BK8" s="3"/>
      <c r="BL8" s="3" t="s">
        <v>287</v>
      </c>
      <c r="BM8" s="3">
        <v>5</v>
      </c>
      <c r="BP8" s="3" t="s">
        <v>287</v>
      </c>
      <c r="BQ8" s="3"/>
      <c r="BT8" s="3" t="s">
        <v>288</v>
      </c>
      <c r="BU8" s="3"/>
      <c r="BV8" s="3" t="s">
        <v>289</v>
      </c>
      <c r="BW8" s="3"/>
    </row>
    <row r="9" spans="1:75" ht="43.2" x14ac:dyDescent="0.3">
      <c r="A9" s="10" t="s">
        <v>290</v>
      </c>
      <c r="B9" s="9" t="s">
        <v>291</v>
      </c>
      <c r="C9" s="2"/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/>
      <c r="N9" s="3" t="s">
        <v>48</v>
      </c>
      <c r="O9" s="3"/>
      <c r="P9" s="3"/>
      <c r="Q9" s="3"/>
      <c r="R9" s="2">
        <v>6</v>
      </c>
      <c r="S9" s="2">
        <v>2</v>
      </c>
      <c r="T9" s="2"/>
      <c r="U9" s="2"/>
      <c r="V9" s="2"/>
      <c r="W9" s="2"/>
      <c r="X9" s="2" t="s">
        <v>294</v>
      </c>
      <c r="Y9" s="2"/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>
        <v>2</v>
      </c>
      <c r="BP9" s="3" t="s">
        <v>137</v>
      </c>
      <c r="BQ9" s="3"/>
      <c r="BT9" s="3" t="s">
        <v>298</v>
      </c>
      <c r="BU9" s="3"/>
    </row>
    <row r="10" spans="1:75" ht="72" x14ac:dyDescent="0.3">
      <c r="A10" s="10" t="s">
        <v>299</v>
      </c>
      <c r="B10" s="9" t="s">
        <v>300</v>
      </c>
      <c r="C10" s="2"/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/>
      <c r="N10" s="3" t="s">
        <v>302</v>
      </c>
      <c r="O10" s="3"/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>
        <v>2</v>
      </c>
      <c r="Z10" s="2"/>
      <c r="AA10" s="2"/>
      <c r="AB10" s="3" t="s">
        <v>304</v>
      </c>
      <c r="AC10" s="3">
        <v>2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/>
      <c r="BL10" s="3" t="s">
        <v>131</v>
      </c>
      <c r="BM10" s="3"/>
      <c r="BP10" s="3" t="s">
        <v>131</v>
      </c>
      <c r="BQ10" s="3"/>
      <c r="BT10" s="3" t="s">
        <v>307</v>
      </c>
      <c r="BU10" s="3"/>
    </row>
    <row r="11" spans="1:75" ht="57.6" x14ac:dyDescent="0.3">
      <c r="A11" s="10" t="s">
        <v>308</v>
      </c>
      <c r="B11" s="9" t="s">
        <v>309</v>
      </c>
      <c r="C11" s="2"/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/>
      <c r="N11" s="3" t="s">
        <v>310</v>
      </c>
      <c r="O11" s="3"/>
      <c r="P11" s="3"/>
      <c r="Q11" s="3"/>
      <c r="R11" s="2">
        <v>8</v>
      </c>
      <c r="S11" s="2">
        <v>5</v>
      </c>
      <c r="T11" s="2"/>
      <c r="U11" s="2"/>
      <c r="V11" s="2"/>
      <c r="W11" s="2"/>
      <c r="X11" s="2" t="s">
        <v>71</v>
      </c>
      <c r="Y11" s="2"/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>
        <v>2</v>
      </c>
      <c r="BL11" s="3" t="s">
        <v>314</v>
      </c>
      <c r="BM11" s="3"/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/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>
        <v>5</v>
      </c>
      <c r="N12" s="3" t="s">
        <v>52</v>
      </c>
      <c r="O12" s="3">
        <v>5</v>
      </c>
      <c r="P12" s="3"/>
      <c r="Q12" s="3"/>
      <c r="R12" s="2">
        <v>9</v>
      </c>
      <c r="S12" s="2">
        <v>5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>
        <v>2</v>
      </c>
      <c r="BP12" s="3" t="s">
        <v>319</v>
      </c>
      <c r="BQ12" s="3"/>
    </row>
    <row r="13" spans="1:75" ht="43.2" x14ac:dyDescent="0.3">
      <c r="A13" s="10" t="s">
        <v>320</v>
      </c>
      <c r="B13" s="9" t="s">
        <v>321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/>
      <c r="N13" s="3" t="s">
        <v>322</v>
      </c>
      <c r="O13" s="3"/>
      <c r="P13" s="3"/>
      <c r="Q13" s="3"/>
      <c r="R13" s="2">
        <v>10</v>
      </c>
      <c r="S13" s="2">
        <v>5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3"/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/>
      <c r="BP14" s="3" t="s">
        <v>329</v>
      </c>
      <c r="BQ14" s="3"/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3"/>
    </row>
  </sheetData>
  <mergeCells count="74">
    <mergeCell ref="BV2:BW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R2:S2"/>
    <mergeCell ref="T2:U2"/>
    <mergeCell ref="V2:W2"/>
    <mergeCell ref="X2:Y2"/>
    <mergeCell ref="AX2:AY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Z2:AA2"/>
    <mergeCell ref="BT1:BU1"/>
    <mergeCell ref="BV1:BW1"/>
    <mergeCell ref="B2:C2"/>
    <mergeCell ref="D2:E2"/>
    <mergeCell ref="F2:G2"/>
    <mergeCell ref="H2:I2"/>
    <mergeCell ref="J2:K2"/>
    <mergeCell ref="L2:M2"/>
    <mergeCell ref="N2:O2"/>
    <mergeCell ref="BH1:BI1"/>
    <mergeCell ref="BJ1:BK1"/>
    <mergeCell ref="BL1:BM1"/>
    <mergeCell ref="BN1:BO1"/>
    <mergeCell ref="BP1:BQ1"/>
    <mergeCell ref="P2:Q2"/>
    <mergeCell ref="BR1:BS1"/>
    <mergeCell ref="AV1:AW1"/>
    <mergeCell ref="AX1:AY1"/>
    <mergeCell ref="AZ1:BA1"/>
    <mergeCell ref="BB1:BC1"/>
    <mergeCell ref="BD1:BE1"/>
    <mergeCell ref="BF1:BG1"/>
    <mergeCell ref="AT1:AU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V1:W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5D2D-D3C3-45ED-9A5B-7953A2483180}">
  <dimension ref="A1:BW15"/>
  <sheetViews>
    <sheetView zoomScale="80" zoomScaleNormal="80" workbookViewId="0">
      <pane xSplit="1" ySplit="3" topLeftCell="BP7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19" t="s">
        <v>386</v>
      </c>
      <c r="B1" s="56" t="s">
        <v>355</v>
      </c>
      <c r="C1" s="56"/>
      <c r="D1" s="56" t="s">
        <v>356</v>
      </c>
      <c r="E1" s="56"/>
      <c r="F1" s="56" t="s">
        <v>357</v>
      </c>
      <c r="G1" s="56"/>
      <c r="H1" s="56" t="s">
        <v>358</v>
      </c>
      <c r="I1" s="56"/>
      <c r="J1" s="56" t="s">
        <v>359</v>
      </c>
      <c r="K1" s="56"/>
      <c r="L1" s="56" t="s">
        <v>45</v>
      </c>
      <c r="M1" s="56"/>
      <c r="N1" s="50" t="s">
        <v>49</v>
      </c>
      <c r="O1" s="50"/>
      <c r="P1" s="56" t="s">
        <v>53</v>
      </c>
      <c r="Q1" s="56"/>
      <c r="R1" s="50" t="s">
        <v>57</v>
      </c>
      <c r="S1" s="50"/>
      <c r="T1" s="56" t="s">
        <v>59</v>
      </c>
      <c r="U1" s="56"/>
      <c r="V1" s="56" t="s">
        <v>63</v>
      </c>
      <c r="W1" s="56"/>
      <c r="X1" s="56" t="s">
        <v>68</v>
      </c>
      <c r="Y1" s="56"/>
      <c r="Z1" s="56" t="s">
        <v>72</v>
      </c>
      <c r="AA1" s="56"/>
      <c r="AB1" s="56" t="s">
        <v>75</v>
      </c>
      <c r="AC1" s="56"/>
      <c r="AD1" s="56" t="s">
        <v>78</v>
      </c>
      <c r="AE1" s="56"/>
      <c r="AF1" s="56" t="s">
        <v>81</v>
      </c>
      <c r="AG1" s="56"/>
      <c r="AH1" s="56" t="s">
        <v>84</v>
      </c>
      <c r="AI1" s="56"/>
      <c r="AJ1" s="56" t="s">
        <v>87</v>
      </c>
      <c r="AK1" s="56"/>
      <c r="AL1" s="56" t="s">
        <v>90</v>
      </c>
      <c r="AM1" s="56"/>
      <c r="AN1" s="56" t="s">
        <v>93</v>
      </c>
      <c r="AO1" s="56"/>
      <c r="AP1" s="56" t="s">
        <v>96</v>
      </c>
      <c r="AQ1" s="56"/>
      <c r="AR1" s="56" t="s">
        <v>99</v>
      </c>
      <c r="AS1" s="56"/>
      <c r="AT1" s="56" t="s">
        <v>102</v>
      </c>
      <c r="AU1" s="56"/>
      <c r="AV1" s="56" t="s">
        <v>105</v>
      </c>
      <c r="AW1" s="56"/>
      <c r="AX1" s="56" t="s">
        <v>108</v>
      </c>
      <c r="AY1" s="56"/>
      <c r="AZ1" s="56" t="s">
        <v>111</v>
      </c>
      <c r="BA1" s="56"/>
      <c r="BB1" s="56" t="s">
        <v>114</v>
      </c>
      <c r="BC1" s="56"/>
      <c r="BD1" s="50" t="s">
        <v>117</v>
      </c>
      <c r="BE1" s="50"/>
      <c r="BF1" s="50" t="s">
        <v>120</v>
      </c>
      <c r="BG1" s="50"/>
      <c r="BH1" s="56" t="s">
        <v>123</v>
      </c>
      <c r="BI1" s="56"/>
      <c r="BJ1" s="56" t="s">
        <v>125</v>
      </c>
      <c r="BK1" s="56"/>
      <c r="BL1" s="56" t="s">
        <v>128</v>
      </c>
      <c r="BM1" s="56"/>
      <c r="BN1" s="56" t="s">
        <v>132</v>
      </c>
      <c r="BO1" s="56"/>
      <c r="BP1" s="56" t="s">
        <v>135</v>
      </c>
      <c r="BQ1" s="56"/>
      <c r="BR1" s="56" t="s">
        <v>138</v>
      </c>
      <c r="BS1" s="56"/>
      <c r="BT1" s="50" t="s">
        <v>141</v>
      </c>
      <c r="BU1" s="50"/>
      <c r="BV1" s="50" t="s">
        <v>144</v>
      </c>
      <c r="BW1" s="50"/>
    </row>
    <row r="2" spans="1:75" ht="14.4" customHeight="1" x14ac:dyDescent="0.3">
      <c r="A2" s="6" t="s">
        <v>14</v>
      </c>
      <c r="B2" s="54" t="s">
        <v>20</v>
      </c>
      <c r="C2" s="54"/>
      <c r="D2" s="54" t="s">
        <v>23</v>
      </c>
      <c r="E2" s="54"/>
      <c r="F2" s="54" t="s">
        <v>26</v>
      </c>
      <c r="G2" s="54"/>
      <c r="H2" s="54" t="s">
        <v>387</v>
      </c>
      <c r="I2" s="54"/>
      <c r="J2" s="54" t="s">
        <v>388</v>
      </c>
      <c r="K2" s="54"/>
      <c r="L2" s="54" t="s">
        <v>332</v>
      </c>
      <c r="M2" s="54"/>
      <c r="N2" s="52" t="s">
        <v>332</v>
      </c>
      <c r="O2" s="52"/>
      <c r="P2" s="54" t="s">
        <v>373</v>
      </c>
      <c r="Q2" s="54"/>
      <c r="R2" s="52" t="s">
        <v>58</v>
      </c>
      <c r="S2" s="52"/>
      <c r="T2" s="54" t="s">
        <v>374</v>
      </c>
      <c r="U2" s="54"/>
      <c r="V2" s="54" t="s">
        <v>375</v>
      </c>
      <c r="W2" s="54"/>
      <c r="X2" s="54" t="s">
        <v>376</v>
      </c>
      <c r="Y2" s="54"/>
      <c r="Z2" s="54" t="s">
        <v>377</v>
      </c>
      <c r="AA2" s="54"/>
      <c r="AB2" s="54" t="s">
        <v>389</v>
      </c>
      <c r="AC2" s="54"/>
      <c r="AD2" s="54" t="s">
        <v>199</v>
      </c>
      <c r="AE2" s="54"/>
      <c r="AF2" s="54" t="s">
        <v>390</v>
      </c>
      <c r="AG2" s="54"/>
      <c r="AH2" s="54" t="s">
        <v>391</v>
      </c>
      <c r="AI2" s="54"/>
      <c r="AJ2" s="54" t="s">
        <v>6</v>
      </c>
      <c r="AK2" s="54"/>
      <c r="AL2" s="54" t="s">
        <v>392</v>
      </c>
      <c r="AM2" s="54"/>
      <c r="AN2" s="54" t="s">
        <v>393</v>
      </c>
      <c r="AO2" s="54"/>
      <c r="AP2" s="54" t="s">
        <v>394</v>
      </c>
      <c r="AQ2" s="54"/>
      <c r="AR2" s="54" t="s">
        <v>311</v>
      </c>
      <c r="AS2" s="54"/>
      <c r="AT2" s="54" t="s">
        <v>317</v>
      </c>
      <c r="AU2" s="54"/>
      <c r="AV2" s="54" t="s">
        <v>323</v>
      </c>
      <c r="AW2" s="54"/>
      <c r="AX2" s="54" t="s">
        <v>395</v>
      </c>
      <c r="AY2" s="54"/>
      <c r="AZ2" s="54" t="s">
        <v>396</v>
      </c>
      <c r="BA2" s="54"/>
      <c r="BB2" s="54" t="s">
        <v>397</v>
      </c>
      <c r="BC2" s="54"/>
      <c r="BD2" s="52" t="s">
        <v>398</v>
      </c>
      <c r="BE2" s="52"/>
      <c r="BF2" s="52" t="s">
        <v>390</v>
      </c>
      <c r="BG2" s="52"/>
      <c r="BH2" s="54" t="s">
        <v>399</v>
      </c>
      <c r="BI2" s="54"/>
      <c r="BJ2" s="54" t="s">
        <v>400</v>
      </c>
      <c r="BK2" s="54"/>
      <c r="BL2" s="54" t="s">
        <v>378</v>
      </c>
      <c r="BM2" s="54"/>
      <c r="BN2" s="54" t="s">
        <v>379</v>
      </c>
      <c r="BO2" s="54"/>
      <c r="BP2" s="54" t="s">
        <v>380</v>
      </c>
      <c r="BQ2" s="54"/>
      <c r="BR2" s="54" t="s">
        <v>381</v>
      </c>
      <c r="BS2" s="54"/>
      <c r="BT2" s="52" t="s">
        <v>401</v>
      </c>
      <c r="BU2" s="52"/>
      <c r="BV2" s="52" t="s">
        <v>382</v>
      </c>
      <c r="BW2" s="52"/>
    </row>
    <row r="3" spans="1:75" ht="14.4" customHeight="1" x14ac:dyDescent="0.3">
      <c r="A3" s="41"/>
      <c r="B3" s="41" t="s">
        <v>383</v>
      </c>
      <c r="C3" s="41" t="s">
        <v>384</v>
      </c>
      <c r="D3" s="41" t="s">
        <v>383</v>
      </c>
      <c r="E3" s="41" t="s">
        <v>384</v>
      </c>
      <c r="F3" s="41" t="s">
        <v>383</v>
      </c>
      <c r="G3" s="41" t="s">
        <v>384</v>
      </c>
      <c r="H3" s="41" t="s">
        <v>383</v>
      </c>
      <c r="I3" s="41" t="s">
        <v>384</v>
      </c>
      <c r="J3" s="41" t="s">
        <v>383</v>
      </c>
      <c r="K3" s="41" t="s">
        <v>384</v>
      </c>
      <c r="L3" s="41" t="s">
        <v>383</v>
      </c>
      <c r="M3" s="41" t="s">
        <v>384</v>
      </c>
      <c r="N3" s="41" t="s">
        <v>383</v>
      </c>
      <c r="O3" s="41" t="s">
        <v>384</v>
      </c>
      <c r="P3" s="41" t="s">
        <v>383</v>
      </c>
      <c r="Q3" s="41" t="s">
        <v>384</v>
      </c>
      <c r="R3" s="41" t="s">
        <v>383</v>
      </c>
      <c r="S3" s="41" t="s">
        <v>384</v>
      </c>
      <c r="T3" s="41" t="s">
        <v>383</v>
      </c>
      <c r="U3" s="41" t="s">
        <v>384</v>
      </c>
      <c r="V3" s="41" t="s">
        <v>383</v>
      </c>
      <c r="W3" s="41" t="s">
        <v>384</v>
      </c>
      <c r="X3" s="41" t="s">
        <v>383</v>
      </c>
      <c r="Y3" s="41" t="s">
        <v>384</v>
      </c>
      <c r="Z3" s="41" t="s">
        <v>383</v>
      </c>
      <c r="AA3" s="41" t="s">
        <v>384</v>
      </c>
      <c r="AB3" s="41" t="s">
        <v>383</v>
      </c>
      <c r="AC3" s="41" t="s">
        <v>384</v>
      </c>
      <c r="AD3" s="41" t="s">
        <v>383</v>
      </c>
      <c r="AE3" s="41" t="s">
        <v>384</v>
      </c>
      <c r="AF3" s="41" t="s">
        <v>383</v>
      </c>
      <c r="AG3" s="41" t="s">
        <v>384</v>
      </c>
      <c r="AH3" s="41" t="s">
        <v>383</v>
      </c>
      <c r="AI3" s="41" t="s">
        <v>384</v>
      </c>
      <c r="AJ3" s="41" t="s">
        <v>383</v>
      </c>
      <c r="AK3" s="41" t="s">
        <v>384</v>
      </c>
      <c r="AL3" s="41" t="s">
        <v>383</v>
      </c>
      <c r="AM3" s="41" t="s">
        <v>384</v>
      </c>
      <c r="AN3" s="41" t="s">
        <v>383</v>
      </c>
      <c r="AO3" s="41" t="s">
        <v>384</v>
      </c>
      <c r="AP3" s="41" t="s">
        <v>383</v>
      </c>
      <c r="AQ3" s="41" t="s">
        <v>384</v>
      </c>
      <c r="AR3" s="41" t="s">
        <v>383</v>
      </c>
      <c r="AS3" s="41" t="s">
        <v>384</v>
      </c>
      <c r="AT3" s="41" t="s">
        <v>383</v>
      </c>
      <c r="AU3" s="41" t="s">
        <v>384</v>
      </c>
      <c r="AV3" s="41" t="s">
        <v>383</v>
      </c>
      <c r="AW3" s="41" t="s">
        <v>384</v>
      </c>
      <c r="AX3" s="41" t="s">
        <v>383</v>
      </c>
      <c r="AY3" s="41" t="s">
        <v>384</v>
      </c>
      <c r="AZ3" s="41" t="s">
        <v>383</v>
      </c>
      <c r="BA3" s="41" t="s">
        <v>384</v>
      </c>
      <c r="BB3" s="41" t="s">
        <v>383</v>
      </c>
      <c r="BC3" s="41" t="s">
        <v>384</v>
      </c>
      <c r="BD3" s="41" t="s">
        <v>383</v>
      </c>
      <c r="BE3" s="41" t="s">
        <v>384</v>
      </c>
      <c r="BF3" s="41" t="s">
        <v>383</v>
      </c>
      <c r="BG3" s="41" t="s">
        <v>384</v>
      </c>
      <c r="BH3" s="41" t="s">
        <v>383</v>
      </c>
      <c r="BI3" s="41" t="s">
        <v>384</v>
      </c>
      <c r="BJ3" s="41" t="s">
        <v>383</v>
      </c>
      <c r="BK3" s="41" t="s">
        <v>384</v>
      </c>
      <c r="BL3" s="41" t="s">
        <v>383</v>
      </c>
      <c r="BM3" s="41" t="s">
        <v>384</v>
      </c>
      <c r="BN3" s="41" t="s">
        <v>383</v>
      </c>
      <c r="BO3" s="41" t="s">
        <v>384</v>
      </c>
      <c r="BP3" s="41" t="s">
        <v>383</v>
      </c>
      <c r="BQ3" s="41" t="s">
        <v>384</v>
      </c>
      <c r="BR3" s="41" t="s">
        <v>383</v>
      </c>
      <c r="BS3" s="41" t="s">
        <v>384</v>
      </c>
      <c r="BT3" s="41" t="s">
        <v>383</v>
      </c>
      <c r="BU3" s="41" t="s">
        <v>384</v>
      </c>
      <c r="BV3" s="41" t="s">
        <v>383</v>
      </c>
      <c r="BW3" s="41" t="s">
        <v>384</v>
      </c>
    </row>
    <row r="4" spans="1:75" ht="43.2" customHeight="1" x14ac:dyDescent="0.3">
      <c r="A4" s="10" t="s">
        <v>188</v>
      </c>
      <c r="B4" s="9" t="s">
        <v>189</v>
      </c>
      <c r="C4" s="2">
        <v>0</v>
      </c>
      <c r="D4" s="2" t="s">
        <v>402</v>
      </c>
      <c r="E4" s="2">
        <v>0</v>
      </c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>
        <v>2</v>
      </c>
      <c r="N4" s="3" t="s">
        <v>193</v>
      </c>
      <c r="O4" s="2">
        <v>2</v>
      </c>
      <c r="P4" s="3" t="s">
        <v>194</v>
      </c>
      <c r="Q4" s="3">
        <v>2</v>
      </c>
      <c r="R4" s="2">
        <v>1</v>
      </c>
      <c r="S4" s="2">
        <v>2</v>
      </c>
      <c r="T4" s="2" t="s">
        <v>195</v>
      </c>
      <c r="U4" s="2"/>
      <c r="V4" s="3" t="s">
        <v>196</v>
      </c>
      <c r="W4" s="3">
        <v>2</v>
      </c>
      <c r="X4" s="2" t="s">
        <v>197</v>
      </c>
      <c r="Y4" s="2">
        <v>0</v>
      </c>
      <c r="Z4" s="3" t="s">
        <v>198</v>
      </c>
      <c r="AA4" s="3">
        <v>2</v>
      </c>
      <c r="AB4" s="3" t="s">
        <v>199</v>
      </c>
      <c r="AC4" s="3">
        <v>0</v>
      </c>
      <c r="AD4" s="3" t="s">
        <v>200</v>
      </c>
      <c r="AE4" s="3">
        <v>0</v>
      </c>
      <c r="AF4" s="3" t="s">
        <v>201</v>
      </c>
      <c r="AG4" s="3">
        <v>0</v>
      </c>
      <c r="AH4" s="3" t="s">
        <v>202</v>
      </c>
      <c r="AI4" s="3">
        <v>2</v>
      </c>
      <c r="AJ4" s="3" t="s">
        <v>203</v>
      </c>
      <c r="AK4" s="3">
        <v>0</v>
      </c>
      <c r="AL4" s="3" t="s">
        <v>204</v>
      </c>
      <c r="AM4" s="3">
        <v>0</v>
      </c>
      <c r="AN4" s="3" t="s">
        <v>205</v>
      </c>
      <c r="AO4" s="3">
        <v>0</v>
      </c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>
        <v>0</v>
      </c>
      <c r="AX4" s="3" t="s">
        <v>209</v>
      </c>
      <c r="AY4" s="3">
        <v>2</v>
      </c>
      <c r="AZ4" s="3" t="s">
        <v>202</v>
      </c>
      <c r="BA4" s="3"/>
      <c r="BB4" s="3" t="s">
        <v>210</v>
      </c>
      <c r="BC4" s="3">
        <v>0</v>
      </c>
      <c r="BD4" s="3" t="s">
        <v>211</v>
      </c>
      <c r="BE4" s="3"/>
      <c r="BF4" s="3" t="s">
        <v>212</v>
      </c>
      <c r="BG4" s="3">
        <v>0</v>
      </c>
      <c r="BH4" s="3" t="s">
        <v>213</v>
      </c>
      <c r="BI4" s="3">
        <v>0</v>
      </c>
      <c r="BJ4" s="3" t="s">
        <v>214</v>
      </c>
      <c r="BK4" s="3">
        <v>0</v>
      </c>
      <c r="BL4" s="3" t="s">
        <v>130</v>
      </c>
      <c r="BM4" s="3">
        <v>2</v>
      </c>
      <c r="BN4" s="3" t="s">
        <v>140</v>
      </c>
      <c r="BO4" s="3">
        <v>2</v>
      </c>
      <c r="BP4" s="3" t="s">
        <v>215</v>
      </c>
      <c r="BQ4" s="3">
        <v>2</v>
      </c>
      <c r="BR4" s="3" t="s">
        <v>140</v>
      </c>
      <c r="BS4" s="3">
        <v>0</v>
      </c>
      <c r="BT4" s="3" t="s">
        <v>216</v>
      </c>
      <c r="BU4" s="3">
        <v>0</v>
      </c>
      <c r="BV4" s="3" t="s">
        <v>217</v>
      </c>
      <c r="BW4" s="3">
        <v>2</v>
      </c>
    </row>
    <row r="5" spans="1:75" ht="43.2" customHeight="1" x14ac:dyDescent="0.3">
      <c r="A5" s="10" t="s">
        <v>218</v>
      </c>
      <c r="B5" s="8" t="s">
        <v>219</v>
      </c>
      <c r="C5" s="2">
        <v>0</v>
      </c>
      <c r="D5" s="2" t="s">
        <v>190</v>
      </c>
      <c r="E5" s="2">
        <v>2</v>
      </c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>
        <v>2</v>
      </c>
      <c r="N5" s="3" t="s">
        <v>222</v>
      </c>
      <c r="O5" s="2">
        <v>2</v>
      </c>
      <c r="P5" s="3" t="s">
        <v>223</v>
      </c>
      <c r="Q5" s="3">
        <v>2</v>
      </c>
      <c r="R5" s="2">
        <v>2</v>
      </c>
      <c r="S5" s="2">
        <v>2</v>
      </c>
      <c r="T5" s="2" t="s">
        <v>62</v>
      </c>
      <c r="U5" s="2">
        <v>2</v>
      </c>
      <c r="V5" s="3" t="s">
        <v>66</v>
      </c>
      <c r="W5" s="3">
        <v>5</v>
      </c>
      <c r="X5" s="2" t="s">
        <v>224</v>
      </c>
      <c r="Y5" s="2">
        <v>0</v>
      </c>
      <c r="Z5" s="3" t="s">
        <v>225</v>
      </c>
      <c r="AA5" s="3">
        <v>2</v>
      </c>
      <c r="AB5" s="3" t="s">
        <v>226</v>
      </c>
      <c r="AC5" s="3">
        <v>0</v>
      </c>
      <c r="AD5" s="3" t="s">
        <v>404</v>
      </c>
      <c r="AE5" s="3">
        <v>0</v>
      </c>
      <c r="AF5" s="3" t="s">
        <v>228</v>
      </c>
      <c r="AG5" s="3">
        <v>0</v>
      </c>
      <c r="AH5" s="3" t="s">
        <v>113</v>
      </c>
      <c r="AI5" s="3">
        <v>0</v>
      </c>
      <c r="AJ5" s="3" t="s">
        <v>229</v>
      </c>
      <c r="AK5" s="3">
        <v>0</v>
      </c>
      <c r="AL5" s="3" t="s">
        <v>230</v>
      </c>
      <c r="AM5" s="3">
        <v>0</v>
      </c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>
        <v>0</v>
      </c>
      <c r="AX5" s="3" t="s">
        <v>235</v>
      </c>
      <c r="AY5" s="3">
        <v>2</v>
      </c>
      <c r="AZ5" s="3" t="s">
        <v>113</v>
      </c>
      <c r="BA5" s="3"/>
      <c r="BB5" s="3" t="s">
        <v>236</v>
      </c>
      <c r="BC5" s="3">
        <v>0</v>
      </c>
      <c r="BD5" s="3" t="s">
        <v>237</v>
      </c>
      <c r="BE5" s="3"/>
      <c r="BF5" s="3" t="s">
        <v>238</v>
      </c>
      <c r="BG5" s="3">
        <v>0</v>
      </c>
      <c r="BH5" s="3" t="s">
        <v>239</v>
      </c>
      <c r="BI5" s="3">
        <v>0</v>
      </c>
      <c r="BJ5" s="3" t="s">
        <v>127</v>
      </c>
      <c r="BK5" s="3">
        <v>0</v>
      </c>
      <c r="BL5" s="3" t="s">
        <v>240</v>
      </c>
      <c r="BM5" s="3"/>
      <c r="BN5" s="3" t="s">
        <v>134</v>
      </c>
      <c r="BO5" s="3"/>
      <c r="BP5" s="3" t="s">
        <v>240</v>
      </c>
      <c r="BQ5" s="3"/>
      <c r="BR5" s="3" t="s">
        <v>134</v>
      </c>
      <c r="BS5" s="3">
        <v>2</v>
      </c>
      <c r="BT5" s="3" t="s">
        <v>143</v>
      </c>
      <c r="BU5" s="3">
        <v>0</v>
      </c>
      <c r="BV5" s="3" t="s">
        <v>241</v>
      </c>
      <c r="BW5" s="3">
        <v>2</v>
      </c>
    </row>
    <row r="6" spans="1:75" ht="57.6" customHeight="1" x14ac:dyDescent="0.3">
      <c r="A6" s="10" t="s">
        <v>242</v>
      </c>
      <c r="B6" s="9" t="s">
        <v>243</v>
      </c>
      <c r="C6" s="2">
        <v>0</v>
      </c>
      <c r="D6" s="2" t="s">
        <v>220</v>
      </c>
      <c r="E6" s="2">
        <v>0</v>
      </c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>
        <v>0</v>
      </c>
      <c r="N6" s="3" t="s">
        <v>248</v>
      </c>
      <c r="O6" s="3">
        <v>0</v>
      </c>
      <c r="P6" s="3" t="s">
        <v>249</v>
      </c>
      <c r="Q6" s="3">
        <v>5</v>
      </c>
      <c r="R6" s="2">
        <v>3</v>
      </c>
      <c r="S6" s="2">
        <v>2</v>
      </c>
      <c r="T6" s="2"/>
      <c r="U6" s="2"/>
      <c r="V6" s="2" t="s">
        <v>67</v>
      </c>
      <c r="W6" s="2">
        <v>2</v>
      </c>
      <c r="X6" s="2" t="s">
        <v>250</v>
      </c>
      <c r="Y6" s="2">
        <v>0</v>
      </c>
      <c r="Z6" s="3" t="s">
        <v>74</v>
      </c>
      <c r="AA6" s="3">
        <v>2</v>
      </c>
      <c r="AB6" s="3" t="s">
        <v>251</v>
      </c>
      <c r="AC6" s="3">
        <v>0</v>
      </c>
      <c r="AD6" s="3"/>
      <c r="AE6" s="3"/>
      <c r="AF6" s="3"/>
      <c r="AG6" s="3"/>
      <c r="AH6" s="3"/>
      <c r="AI6" s="3"/>
      <c r="AJ6" s="3" t="s">
        <v>253</v>
      </c>
      <c r="AK6" s="43"/>
      <c r="AL6" s="3" t="s">
        <v>253</v>
      </c>
      <c r="AM6" s="3"/>
      <c r="AN6" s="3" t="s">
        <v>254</v>
      </c>
      <c r="AO6" s="3">
        <v>0</v>
      </c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>
        <v>5</v>
      </c>
      <c r="BB6" s="3" t="s">
        <v>256</v>
      </c>
      <c r="BC6" s="3">
        <v>0</v>
      </c>
      <c r="BD6" s="3" t="s">
        <v>257</v>
      </c>
      <c r="BE6" s="3"/>
      <c r="BF6" s="3" t="s">
        <v>258</v>
      </c>
      <c r="BG6" s="3">
        <v>0</v>
      </c>
      <c r="BJ6" s="3" t="s">
        <v>259</v>
      </c>
      <c r="BK6" s="3">
        <v>0</v>
      </c>
      <c r="BL6" s="3" t="s">
        <v>260</v>
      </c>
      <c r="BM6" s="3"/>
      <c r="BN6" s="3" t="s">
        <v>261</v>
      </c>
      <c r="BO6" s="3"/>
      <c r="BP6" s="3" t="s">
        <v>260</v>
      </c>
      <c r="BQ6" s="3"/>
      <c r="BR6" s="3" t="s">
        <v>261</v>
      </c>
      <c r="BS6" s="3"/>
      <c r="BT6" s="3" t="s">
        <v>262</v>
      </c>
      <c r="BU6" s="3">
        <v>0</v>
      </c>
      <c r="BV6" s="3" t="s">
        <v>263</v>
      </c>
      <c r="BW6" s="3"/>
    </row>
    <row r="7" spans="1:75" ht="43.2" customHeight="1" x14ac:dyDescent="0.3">
      <c r="A7" s="10" t="s">
        <v>264</v>
      </c>
      <c r="B7" s="9" t="s">
        <v>265</v>
      </c>
      <c r="C7" s="2">
        <v>0</v>
      </c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>
        <v>0</v>
      </c>
      <c r="N7" s="3" t="s">
        <v>269</v>
      </c>
      <c r="O7" s="3">
        <v>0</v>
      </c>
      <c r="P7" s="3" t="s">
        <v>56</v>
      </c>
      <c r="Q7" s="3">
        <v>5</v>
      </c>
      <c r="R7" s="2">
        <v>4</v>
      </c>
      <c r="S7" s="2">
        <v>2</v>
      </c>
      <c r="T7" s="2"/>
      <c r="U7" s="2"/>
      <c r="V7" s="2"/>
      <c r="W7" s="2"/>
      <c r="X7" s="3" t="s">
        <v>270</v>
      </c>
      <c r="Y7" s="3">
        <v>0</v>
      </c>
      <c r="Z7" s="2"/>
      <c r="AA7" s="2"/>
      <c r="AB7" s="3" t="s">
        <v>271</v>
      </c>
      <c r="AC7" s="3">
        <v>0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>
        <v>5</v>
      </c>
      <c r="BD7" s="3" t="s">
        <v>272</v>
      </c>
      <c r="BE7" s="3"/>
      <c r="BF7" s="3" t="s">
        <v>273</v>
      </c>
      <c r="BG7" s="3">
        <v>0</v>
      </c>
      <c r="BJ7" s="3" t="s">
        <v>274</v>
      </c>
      <c r="BK7" s="3">
        <v>0</v>
      </c>
      <c r="BL7" s="3" t="s">
        <v>275</v>
      </c>
      <c r="BM7" s="3"/>
      <c r="BP7" s="3" t="s">
        <v>275</v>
      </c>
      <c r="BQ7" s="3"/>
      <c r="BT7" s="3" t="s">
        <v>276</v>
      </c>
      <c r="BU7" s="3">
        <v>0</v>
      </c>
      <c r="BV7" s="3" t="s">
        <v>146</v>
      </c>
      <c r="BW7" s="3"/>
    </row>
    <row r="8" spans="1:75" ht="43.2" customHeight="1" x14ac:dyDescent="0.3">
      <c r="A8" s="10" t="s">
        <v>277</v>
      </c>
      <c r="B8" s="9" t="s">
        <v>278</v>
      </c>
      <c r="C8" s="2">
        <v>0</v>
      </c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>
        <v>2</v>
      </c>
      <c r="N8" s="3" t="s">
        <v>280</v>
      </c>
      <c r="O8" s="2">
        <v>2</v>
      </c>
      <c r="P8" s="3" t="s">
        <v>281</v>
      </c>
      <c r="Q8" s="3">
        <v>2</v>
      </c>
      <c r="R8" s="2">
        <v>5</v>
      </c>
      <c r="S8" s="2">
        <v>2</v>
      </c>
      <c r="T8" s="2"/>
      <c r="U8" s="2"/>
      <c r="V8" s="2"/>
      <c r="W8" s="2"/>
      <c r="X8" s="2" t="s">
        <v>282</v>
      </c>
      <c r="Y8" s="2">
        <v>0</v>
      </c>
      <c r="Z8" s="2"/>
      <c r="AA8" s="2"/>
      <c r="AB8" s="3" t="s">
        <v>283</v>
      </c>
      <c r="AC8" s="3">
        <v>0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>
        <v>0</v>
      </c>
      <c r="BD8" s="3" t="s">
        <v>119</v>
      </c>
      <c r="BE8" s="3"/>
      <c r="BF8" s="3" t="s">
        <v>285</v>
      </c>
      <c r="BG8" s="3">
        <v>0</v>
      </c>
      <c r="BJ8" s="3" t="s">
        <v>286</v>
      </c>
      <c r="BK8" s="3">
        <v>0</v>
      </c>
      <c r="BL8" s="3" t="s">
        <v>287</v>
      </c>
      <c r="BM8" s="3"/>
      <c r="BP8" s="3" t="s">
        <v>287</v>
      </c>
      <c r="BQ8" s="3">
        <v>2</v>
      </c>
      <c r="BT8" s="3" t="s">
        <v>288</v>
      </c>
      <c r="BU8" s="3">
        <v>0</v>
      </c>
      <c r="BV8" s="3" t="s">
        <v>289</v>
      </c>
      <c r="BW8" s="3"/>
    </row>
    <row r="9" spans="1:75" ht="43.2" customHeight="1" x14ac:dyDescent="0.3">
      <c r="A9" s="10" t="s">
        <v>290</v>
      </c>
      <c r="B9" s="9" t="s">
        <v>291</v>
      </c>
      <c r="C9" s="2">
        <v>0</v>
      </c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2</v>
      </c>
      <c r="N9" s="3" t="s">
        <v>48</v>
      </c>
      <c r="O9" s="2">
        <v>2</v>
      </c>
      <c r="P9" s="3"/>
      <c r="Q9" s="3"/>
      <c r="R9" s="2">
        <v>6</v>
      </c>
      <c r="S9" s="2">
        <v>2</v>
      </c>
      <c r="T9" s="2"/>
      <c r="U9" s="2"/>
      <c r="V9" s="2"/>
      <c r="W9" s="2"/>
      <c r="X9" s="2" t="s">
        <v>294</v>
      </c>
      <c r="Y9" s="2">
        <v>2</v>
      </c>
      <c r="Z9" s="2"/>
      <c r="AA9" s="2"/>
      <c r="AB9" s="3" t="s">
        <v>406</v>
      </c>
      <c r="AC9" s="3">
        <v>0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>
        <v>0</v>
      </c>
      <c r="BF9" s="3" t="s">
        <v>122</v>
      </c>
      <c r="BG9" s="3">
        <v>0</v>
      </c>
      <c r="BJ9" s="3" t="s">
        <v>297</v>
      </c>
      <c r="BK9" s="3">
        <v>0</v>
      </c>
      <c r="BL9" s="3" t="s">
        <v>137</v>
      </c>
      <c r="BM9" s="3"/>
      <c r="BP9" s="3" t="s">
        <v>137</v>
      </c>
      <c r="BQ9" s="3"/>
      <c r="BT9" s="3" t="s">
        <v>298</v>
      </c>
      <c r="BU9" s="3">
        <v>0</v>
      </c>
    </row>
    <row r="10" spans="1:75" ht="72" customHeight="1" x14ac:dyDescent="0.3">
      <c r="A10" s="10" t="s">
        <v>299</v>
      </c>
      <c r="B10" s="9" t="s">
        <v>300</v>
      </c>
      <c r="C10" s="2">
        <v>0</v>
      </c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>
        <v>0</v>
      </c>
      <c r="N10" s="3" t="s">
        <v>302</v>
      </c>
      <c r="O10" s="2">
        <v>0</v>
      </c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>
        <v>0</v>
      </c>
      <c r="Z10" s="2"/>
      <c r="AA10" s="2"/>
      <c r="AB10" s="3" t="s">
        <v>304</v>
      </c>
      <c r="AC10" s="3">
        <v>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>
        <v>0</v>
      </c>
      <c r="BJ10" s="3" t="s">
        <v>306</v>
      </c>
      <c r="BK10" s="3">
        <v>0</v>
      </c>
      <c r="BL10" s="3" t="s">
        <v>131</v>
      </c>
      <c r="BM10" s="3"/>
      <c r="BP10" s="3" t="s">
        <v>131</v>
      </c>
      <c r="BQ10" s="3"/>
      <c r="BT10" s="3" t="s">
        <v>307</v>
      </c>
      <c r="BU10" s="3">
        <v>0</v>
      </c>
    </row>
    <row r="11" spans="1:75" ht="57.6" customHeight="1" x14ac:dyDescent="0.3">
      <c r="A11" s="10" t="s">
        <v>308</v>
      </c>
      <c r="B11" s="9" t="s">
        <v>309</v>
      </c>
      <c r="C11" s="2">
        <v>0</v>
      </c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>
        <v>0</v>
      </c>
      <c r="N11" s="3" t="s">
        <v>310</v>
      </c>
      <c r="O11" s="3">
        <v>0</v>
      </c>
      <c r="P11" s="3"/>
      <c r="Q11" s="3"/>
      <c r="R11" s="2">
        <v>8</v>
      </c>
      <c r="S11" s="2">
        <v>5</v>
      </c>
      <c r="T11" s="2"/>
      <c r="U11" s="2"/>
      <c r="V11" s="2"/>
      <c r="W11" s="2"/>
      <c r="X11" s="2" t="s">
        <v>71</v>
      </c>
      <c r="Y11" s="2">
        <v>0</v>
      </c>
      <c r="Z11" s="2"/>
      <c r="AA11" s="2"/>
      <c r="AB11" s="3" t="s">
        <v>311</v>
      </c>
      <c r="AC11" s="3">
        <v>0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>
        <v>0</v>
      </c>
      <c r="BJ11" s="3" t="s">
        <v>313</v>
      </c>
      <c r="BK11" s="3">
        <v>2</v>
      </c>
      <c r="BL11" s="3" t="s">
        <v>314</v>
      </c>
      <c r="BM11" s="3"/>
      <c r="BP11" s="3" t="s">
        <v>314</v>
      </c>
      <c r="BQ11" s="3"/>
    </row>
    <row r="12" spans="1:75" ht="28.95" customHeight="1" x14ac:dyDescent="0.3">
      <c r="A12" s="10" t="s">
        <v>315</v>
      </c>
      <c r="B12" s="9" t="s">
        <v>316</v>
      </c>
      <c r="C12" s="2">
        <v>0</v>
      </c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>
        <v>0</v>
      </c>
      <c r="N12" s="3" t="s">
        <v>52</v>
      </c>
      <c r="O12" s="3">
        <v>0</v>
      </c>
      <c r="P12" s="3"/>
      <c r="Q12" s="3"/>
      <c r="R12" s="2">
        <v>9</v>
      </c>
      <c r="S12" s="2">
        <v>5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>
        <v>0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>
        <v>2</v>
      </c>
      <c r="BL12" s="3" t="s">
        <v>319</v>
      </c>
      <c r="BM12" s="3">
        <v>2</v>
      </c>
      <c r="BP12" s="3" t="s">
        <v>319</v>
      </c>
      <c r="BQ12" s="3"/>
    </row>
    <row r="13" spans="1:75" ht="43.2" customHeight="1" x14ac:dyDescent="0.3">
      <c r="A13" s="10" t="s">
        <v>320</v>
      </c>
      <c r="B13" s="9" t="s">
        <v>321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>
        <v>0</v>
      </c>
      <c r="N13" s="3" t="s">
        <v>322</v>
      </c>
      <c r="O13" s="2">
        <v>0</v>
      </c>
      <c r="P13" s="3"/>
      <c r="Q13" s="3"/>
      <c r="R13" s="2">
        <v>10</v>
      </c>
      <c r="S13" s="2">
        <v>5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>
        <v>0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>
        <v>10</v>
      </c>
      <c r="BL13" s="3" t="s">
        <v>325</v>
      </c>
      <c r="BM13" s="3"/>
      <c r="BP13" s="3" t="s">
        <v>325</v>
      </c>
      <c r="BQ13" s="3"/>
    </row>
    <row r="14" spans="1:75" ht="28.95" customHeight="1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>
        <v>0</v>
      </c>
      <c r="N14" s="3" t="s">
        <v>327</v>
      </c>
      <c r="O14" s="2">
        <v>0</v>
      </c>
      <c r="AB14" s="3" t="s">
        <v>71</v>
      </c>
      <c r="AC14" s="3">
        <v>0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>
        <v>0</v>
      </c>
      <c r="BL14" s="3" t="s">
        <v>328</v>
      </c>
      <c r="BM14" s="3"/>
      <c r="BP14" s="3" t="s">
        <v>329</v>
      </c>
      <c r="BQ14" s="3">
        <v>2</v>
      </c>
    </row>
    <row r="15" spans="1:75" ht="14.4" customHeight="1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>
        <v>0</v>
      </c>
      <c r="N15" s="3" t="s">
        <v>331</v>
      </c>
      <c r="O15" s="2">
        <v>0</v>
      </c>
    </row>
  </sheetData>
  <mergeCells count="62">
    <mergeCell ref="AZ2:BA2"/>
    <mergeCell ref="BB2:BC2"/>
    <mergeCell ref="BH2:BI2"/>
    <mergeCell ref="BJ2:BK2"/>
    <mergeCell ref="BL2:BM2"/>
    <mergeCell ref="BN2:BO2"/>
    <mergeCell ref="BP2:BQ2"/>
    <mergeCell ref="BR2:BS2"/>
    <mergeCell ref="T2:U2"/>
    <mergeCell ref="V2:W2"/>
    <mergeCell ref="X2:Y2"/>
    <mergeCell ref="AX2:AY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Z2:AA2"/>
    <mergeCell ref="B2:C2"/>
    <mergeCell ref="D2:E2"/>
    <mergeCell ref="F2:G2"/>
    <mergeCell ref="H2:I2"/>
    <mergeCell ref="J2:K2"/>
    <mergeCell ref="L2:M2"/>
    <mergeCell ref="P2:Q2"/>
    <mergeCell ref="BR1:BS1"/>
    <mergeCell ref="AV1:AW1"/>
    <mergeCell ref="AX1:AY1"/>
    <mergeCell ref="AZ1:BA1"/>
    <mergeCell ref="BB1:BC1"/>
    <mergeCell ref="BH1:BI1"/>
    <mergeCell ref="BJ1:BK1"/>
    <mergeCell ref="BL1:BM1"/>
    <mergeCell ref="BN1:BO1"/>
    <mergeCell ref="BP1:BQ1"/>
    <mergeCell ref="AT1:AU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V1:W1"/>
    <mergeCell ref="B1:C1"/>
    <mergeCell ref="D1:E1"/>
    <mergeCell ref="F1:G1"/>
    <mergeCell ref="H1:I1"/>
    <mergeCell ref="J1:K1"/>
    <mergeCell ref="L1:M1"/>
    <mergeCell ref="P1:Q1"/>
    <mergeCell ref="T1:U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9A14F-82D1-474B-AF20-C3DB192870A3}">
  <dimension ref="A1:BW15"/>
  <sheetViews>
    <sheetView zoomScale="80" zoomScaleNormal="80" workbookViewId="0">
      <pane xSplit="1" ySplit="3" topLeftCell="BP15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19" t="s">
        <v>386</v>
      </c>
      <c r="B1" s="56" t="s">
        <v>355</v>
      </c>
      <c r="C1" s="56"/>
      <c r="D1" s="56" t="s">
        <v>356</v>
      </c>
      <c r="E1" s="56"/>
      <c r="F1" s="56" t="s">
        <v>357</v>
      </c>
      <c r="G1" s="56"/>
      <c r="H1" s="56" t="s">
        <v>358</v>
      </c>
      <c r="I1" s="56"/>
      <c r="J1" s="56" t="s">
        <v>359</v>
      </c>
      <c r="K1" s="56"/>
      <c r="L1" s="56" t="s">
        <v>45</v>
      </c>
      <c r="M1" s="56"/>
      <c r="N1" s="50" t="s">
        <v>49</v>
      </c>
      <c r="O1" s="50"/>
      <c r="P1" s="56" t="s">
        <v>53</v>
      </c>
      <c r="Q1" s="56"/>
      <c r="R1" s="50" t="s">
        <v>57</v>
      </c>
      <c r="S1" s="50"/>
      <c r="T1" s="56" t="s">
        <v>59</v>
      </c>
      <c r="U1" s="56"/>
      <c r="V1" s="56" t="s">
        <v>63</v>
      </c>
      <c r="W1" s="56"/>
      <c r="X1" s="56" t="s">
        <v>68</v>
      </c>
      <c r="Y1" s="56"/>
      <c r="Z1" s="56" t="s">
        <v>72</v>
      </c>
      <c r="AA1" s="56"/>
      <c r="AB1" s="56" t="s">
        <v>75</v>
      </c>
      <c r="AC1" s="56"/>
      <c r="AD1" s="56" t="s">
        <v>78</v>
      </c>
      <c r="AE1" s="56"/>
      <c r="AF1" s="56" t="s">
        <v>81</v>
      </c>
      <c r="AG1" s="56"/>
      <c r="AH1" s="56" t="s">
        <v>84</v>
      </c>
      <c r="AI1" s="56"/>
      <c r="AJ1" s="56" t="s">
        <v>87</v>
      </c>
      <c r="AK1" s="56"/>
      <c r="AL1" s="56" t="s">
        <v>90</v>
      </c>
      <c r="AM1" s="56"/>
      <c r="AN1" s="56" t="s">
        <v>93</v>
      </c>
      <c r="AO1" s="56"/>
      <c r="AP1" s="56" t="s">
        <v>96</v>
      </c>
      <c r="AQ1" s="56"/>
      <c r="AR1" s="56" t="s">
        <v>99</v>
      </c>
      <c r="AS1" s="56"/>
      <c r="AT1" s="56" t="s">
        <v>102</v>
      </c>
      <c r="AU1" s="56"/>
      <c r="AV1" s="56" t="s">
        <v>105</v>
      </c>
      <c r="AW1" s="56"/>
      <c r="AX1" s="56" t="s">
        <v>108</v>
      </c>
      <c r="AY1" s="56"/>
      <c r="AZ1" s="56" t="s">
        <v>111</v>
      </c>
      <c r="BA1" s="56"/>
      <c r="BB1" s="56" t="s">
        <v>114</v>
      </c>
      <c r="BC1" s="56"/>
      <c r="BD1" s="50" t="s">
        <v>117</v>
      </c>
      <c r="BE1" s="50"/>
      <c r="BF1" s="50" t="s">
        <v>120</v>
      </c>
      <c r="BG1" s="50"/>
      <c r="BH1" s="56" t="s">
        <v>123</v>
      </c>
      <c r="BI1" s="56"/>
      <c r="BJ1" s="56" t="s">
        <v>125</v>
      </c>
      <c r="BK1" s="56"/>
      <c r="BL1" s="56" t="s">
        <v>128</v>
      </c>
      <c r="BM1" s="56"/>
      <c r="BN1" s="56" t="s">
        <v>132</v>
      </c>
      <c r="BO1" s="56"/>
      <c r="BP1" s="56" t="s">
        <v>135</v>
      </c>
      <c r="BQ1" s="56"/>
      <c r="BR1" s="56" t="s">
        <v>138</v>
      </c>
      <c r="BS1" s="56"/>
      <c r="BT1" s="50" t="s">
        <v>141</v>
      </c>
      <c r="BU1" s="50"/>
      <c r="BV1" s="50" t="s">
        <v>144</v>
      </c>
      <c r="BW1" s="50"/>
    </row>
    <row r="2" spans="1:75" ht="14.4" customHeight="1" x14ac:dyDescent="0.3">
      <c r="A2" s="6" t="s">
        <v>14</v>
      </c>
      <c r="B2" s="54" t="s">
        <v>20</v>
      </c>
      <c r="C2" s="54"/>
      <c r="D2" s="54" t="s">
        <v>23</v>
      </c>
      <c r="E2" s="54"/>
      <c r="F2" s="54" t="s">
        <v>26</v>
      </c>
      <c r="G2" s="54"/>
      <c r="H2" s="54" t="s">
        <v>387</v>
      </c>
      <c r="I2" s="54"/>
      <c r="J2" s="54" t="s">
        <v>388</v>
      </c>
      <c r="K2" s="54"/>
      <c r="L2" s="54" t="s">
        <v>332</v>
      </c>
      <c r="M2" s="54"/>
      <c r="N2" s="52" t="s">
        <v>332</v>
      </c>
      <c r="O2" s="52"/>
      <c r="P2" s="54" t="s">
        <v>373</v>
      </c>
      <c r="Q2" s="54"/>
      <c r="R2" s="52" t="s">
        <v>58</v>
      </c>
      <c r="S2" s="52"/>
      <c r="T2" s="54" t="s">
        <v>374</v>
      </c>
      <c r="U2" s="54"/>
      <c r="V2" s="54" t="s">
        <v>375</v>
      </c>
      <c r="W2" s="54"/>
      <c r="X2" s="54" t="s">
        <v>376</v>
      </c>
      <c r="Y2" s="54"/>
      <c r="Z2" s="54" t="s">
        <v>377</v>
      </c>
      <c r="AA2" s="54"/>
      <c r="AB2" s="54" t="s">
        <v>389</v>
      </c>
      <c r="AC2" s="54"/>
      <c r="AD2" s="54" t="s">
        <v>199</v>
      </c>
      <c r="AE2" s="54"/>
      <c r="AF2" s="54" t="s">
        <v>390</v>
      </c>
      <c r="AG2" s="54"/>
      <c r="AH2" s="54" t="s">
        <v>391</v>
      </c>
      <c r="AI2" s="54"/>
      <c r="AJ2" s="54" t="s">
        <v>6</v>
      </c>
      <c r="AK2" s="54"/>
      <c r="AL2" s="54" t="s">
        <v>392</v>
      </c>
      <c r="AM2" s="54"/>
      <c r="AN2" s="54" t="s">
        <v>393</v>
      </c>
      <c r="AO2" s="54"/>
      <c r="AP2" s="54" t="s">
        <v>394</v>
      </c>
      <c r="AQ2" s="54"/>
      <c r="AR2" s="54" t="s">
        <v>311</v>
      </c>
      <c r="AS2" s="54"/>
      <c r="AT2" s="54" t="s">
        <v>317</v>
      </c>
      <c r="AU2" s="54"/>
      <c r="AV2" s="54" t="s">
        <v>323</v>
      </c>
      <c r="AW2" s="54"/>
      <c r="AX2" s="54" t="s">
        <v>395</v>
      </c>
      <c r="AY2" s="54"/>
      <c r="AZ2" s="54" t="s">
        <v>396</v>
      </c>
      <c r="BA2" s="54"/>
      <c r="BB2" s="54" t="s">
        <v>397</v>
      </c>
      <c r="BC2" s="54"/>
      <c r="BD2" s="52" t="s">
        <v>398</v>
      </c>
      <c r="BE2" s="52"/>
      <c r="BF2" s="52" t="s">
        <v>390</v>
      </c>
      <c r="BG2" s="52"/>
      <c r="BH2" s="54" t="s">
        <v>399</v>
      </c>
      <c r="BI2" s="54"/>
      <c r="BJ2" s="54" t="s">
        <v>400</v>
      </c>
      <c r="BK2" s="54"/>
      <c r="BL2" s="54" t="s">
        <v>378</v>
      </c>
      <c r="BM2" s="54"/>
      <c r="BN2" s="54" t="s">
        <v>379</v>
      </c>
      <c r="BO2" s="54"/>
      <c r="BP2" s="54" t="s">
        <v>380</v>
      </c>
      <c r="BQ2" s="54"/>
      <c r="BR2" s="54" t="s">
        <v>381</v>
      </c>
      <c r="BS2" s="54"/>
      <c r="BT2" s="52" t="s">
        <v>401</v>
      </c>
      <c r="BU2" s="52"/>
      <c r="BV2" s="52" t="s">
        <v>382</v>
      </c>
      <c r="BW2" s="52"/>
    </row>
    <row r="3" spans="1:75" ht="14.4" customHeight="1" x14ac:dyDescent="0.3">
      <c r="A3" s="41"/>
      <c r="B3" s="41" t="s">
        <v>383</v>
      </c>
      <c r="C3" s="41" t="s">
        <v>384</v>
      </c>
      <c r="D3" s="41" t="s">
        <v>383</v>
      </c>
      <c r="E3" s="41" t="s">
        <v>384</v>
      </c>
      <c r="F3" s="41" t="s">
        <v>383</v>
      </c>
      <c r="G3" s="41" t="s">
        <v>384</v>
      </c>
      <c r="H3" s="41" t="s">
        <v>383</v>
      </c>
      <c r="I3" s="41" t="s">
        <v>384</v>
      </c>
      <c r="J3" s="41" t="s">
        <v>383</v>
      </c>
      <c r="K3" s="41" t="s">
        <v>384</v>
      </c>
      <c r="L3" s="41" t="s">
        <v>383</v>
      </c>
      <c r="M3" s="41" t="s">
        <v>384</v>
      </c>
      <c r="N3" s="41" t="s">
        <v>383</v>
      </c>
      <c r="O3" s="41" t="s">
        <v>384</v>
      </c>
      <c r="P3" s="41" t="s">
        <v>383</v>
      </c>
      <c r="Q3" s="41" t="s">
        <v>384</v>
      </c>
      <c r="R3" s="41" t="s">
        <v>383</v>
      </c>
      <c r="S3" s="41" t="s">
        <v>384</v>
      </c>
      <c r="T3" s="41" t="s">
        <v>383</v>
      </c>
      <c r="U3" s="41" t="s">
        <v>384</v>
      </c>
      <c r="V3" s="41" t="s">
        <v>383</v>
      </c>
      <c r="W3" s="41" t="s">
        <v>384</v>
      </c>
      <c r="X3" s="41" t="s">
        <v>383</v>
      </c>
      <c r="Y3" s="41" t="s">
        <v>384</v>
      </c>
      <c r="Z3" s="41" t="s">
        <v>383</v>
      </c>
      <c r="AA3" s="41" t="s">
        <v>384</v>
      </c>
      <c r="AB3" s="41" t="s">
        <v>383</v>
      </c>
      <c r="AC3" s="41" t="s">
        <v>384</v>
      </c>
      <c r="AD3" s="41" t="s">
        <v>383</v>
      </c>
      <c r="AE3" s="41" t="s">
        <v>384</v>
      </c>
      <c r="AF3" s="41" t="s">
        <v>383</v>
      </c>
      <c r="AG3" s="41" t="s">
        <v>384</v>
      </c>
      <c r="AH3" s="41" t="s">
        <v>383</v>
      </c>
      <c r="AI3" s="41" t="s">
        <v>384</v>
      </c>
      <c r="AJ3" s="41" t="s">
        <v>383</v>
      </c>
      <c r="AK3" s="41" t="s">
        <v>384</v>
      </c>
      <c r="AL3" s="41" t="s">
        <v>383</v>
      </c>
      <c r="AM3" s="41" t="s">
        <v>384</v>
      </c>
      <c r="AN3" s="41" t="s">
        <v>383</v>
      </c>
      <c r="AO3" s="41" t="s">
        <v>384</v>
      </c>
      <c r="AP3" s="41" t="s">
        <v>383</v>
      </c>
      <c r="AQ3" s="41" t="s">
        <v>384</v>
      </c>
      <c r="AR3" s="41" t="s">
        <v>383</v>
      </c>
      <c r="AS3" s="41" t="s">
        <v>384</v>
      </c>
      <c r="AT3" s="41" t="s">
        <v>383</v>
      </c>
      <c r="AU3" s="41" t="s">
        <v>384</v>
      </c>
      <c r="AV3" s="41" t="s">
        <v>383</v>
      </c>
      <c r="AW3" s="41" t="s">
        <v>384</v>
      </c>
      <c r="AX3" s="41" t="s">
        <v>383</v>
      </c>
      <c r="AY3" s="41" t="s">
        <v>384</v>
      </c>
      <c r="AZ3" s="41" t="s">
        <v>383</v>
      </c>
      <c r="BA3" s="41" t="s">
        <v>384</v>
      </c>
      <c r="BB3" s="41" t="s">
        <v>383</v>
      </c>
      <c r="BC3" s="41" t="s">
        <v>384</v>
      </c>
      <c r="BD3" s="41" t="s">
        <v>383</v>
      </c>
      <c r="BE3" s="41" t="s">
        <v>384</v>
      </c>
      <c r="BF3" s="41" t="s">
        <v>383</v>
      </c>
      <c r="BG3" s="41" t="s">
        <v>384</v>
      </c>
      <c r="BH3" s="41" t="s">
        <v>383</v>
      </c>
      <c r="BI3" s="41" t="s">
        <v>384</v>
      </c>
      <c r="BJ3" s="41" t="s">
        <v>383</v>
      </c>
      <c r="BK3" s="41" t="s">
        <v>384</v>
      </c>
      <c r="BL3" s="41" t="s">
        <v>383</v>
      </c>
      <c r="BM3" s="41" t="s">
        <v>384</v>
      </c>
      <c r="BN3" s="41" t="s">
        <v>383</v>
      </c>
      <c r="BO3" s="41" t="s">
        <v>384</v>
      </c>
      <c r="BP3" s="41" t="s">
        <v>383</v>
      </c>
      <c r="BQ3" s="41" t="s">
        <v>384</v>
      </c>
      <c r="BR3" s="41" t="s">
        <v>383</v>
      </c>
      <c r="BS3" s="41" t="s">
        <v>384</v>
      </c>
      <c r="BT3" s="41" t="s">
        <v>383</v>
      </c>
      <c r="BU3" s="41" t="s">
        <v>384</v>
      </c>
      <c r="BV3" s="41" t="s">
        <v>383</v>
      </c>
      <c r="BW3" s="41" t="s">
        <v>384</v>
      </c>
    </row>
    <row r="4" spans="1:75" ht="43.2" customHeight="1" x14ac:dyDescent="0.3">
      <c r="A4" s="10" t="s">
        <v>188</v>
      </c>
      <c r="B4" s="9" t="s">
        <v>189</v>
      </c>
      <c r="C4" s="2">
        <v>0</v>
      </c>
      <c r="D4" s="2" t="s">
        <v>402</v>
      </c>
      <c r="E4" s="2">
        <v>0</v>
      </c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>
        <v>2</v>
      </c>
      <c r="N4" s="3" t="s">
        <v>193</v>
      </c>
      <c r="O4" s="2">
        <v>2</v>
      </c>
      <c r="P4" s="3" t="s">
        <v>194</v>
      </c>
      <c r="Q4" s="3">
        <v>2</v>
      </c>
      <c r="R4" s="2">
        <v>1</v>
      </c>
      <c r="S4" s="2">
        <v>2</v>
      </c>
      <c r="T4" s="2" t="s">
        <v>195</v>
      </c>
      <c r="U4" s="2">
        <v>0</v>
      </c>
      <c r="V4" s="3" t="s">
        <v>196</v>
      </c>
      <c r="W4" s="3">
        <v>2</v>
      </c>
      <c r="X4" s="2" t="s">
        <v>197</v>
      </c>
      <c r="Y4" s="2">
        <v>0</v>
      </c>
      <c r="Z4" s="3" t="s">
        <v>198</v>
      </c>
      <c r="AA4" s="3">
        <v>2</v>
      </c>
      <c r="AB4" s="3" t="s">
        <v>199</v>
      </c>
      <c r="AC4" s="3">
        <v>0</v>
      </c>
      <c r="AD4" s="3" t="s">
        <v>200</v>
      </c>
      <c r="AE4" s="3">
        <v>0</v>
      </c>
      <c r="AF4" s="3" t="s">
        <v>201</v>
      </c>
      <c r="AG4" s="3">
        <v>0</v>
      </c>
      <c r="AH4" s="3" t="s">
        <v>202</v>
      </c>
      <c r="AI4" s="3">
        <v>0</v>
      </c>
      <c r="AJ4" s="3" t="s">
        <v>203</v>
      </c>
      <c r="AK4" s="3">
        <v>0</v>
      </c>
      <c r="AL4" s="3" t="s">
        <v>204</v>
      </c>
      <c r="AM4" s="3">
        <v>0</v>
      </c>
      <c r="AN4" s="3" t="s">
        <v>205</v>
      </c>
      <c r="AO4" s="3">
        <v>0</v>
      </c>
      <c r="AP4" s="3" t="s">
        <v>202</v>
      </c>
      <c r="AQ4" s="3">
        <v>2</v>
      </c>
      <c r="AR4" s="3" t="s">
        <v>206</v>
      </c>
      <c r="AS4" s="3">
        <v>0</v>
      </c>
      <c r="AT4" s="3" t="s">
        <v>207</v>
      </c>
      <c r="AU4" s="3">
        <v>5</v>
      </c>
      <c r="AV4" s="3" t="s">
        <v>208</v>
      </c>
      <c r="AW4" s="3">
        <v>0</v>
      </c>
      <c r="AX4" s="3" t="s">
        <v>209</v>
      </c>
      <c r="AY4" s="3">
        <v>2</v>
      </c>
      <c r="AZ4" s="3" t="s">
        <v>202</v>
      </c>
      <c r="BA4" s="3">
        <v>2</v>
      </c>
      <c r="BB4" s="3" t="s">
        <v>210</v>
      </c>
      <c r="BC4" s="3">
        <v>0</v>
      </c>
      <c r="BD4" s="3" t="s">
        <v>211</v>
      </c>
      <c r="BE4" s="3">
        <v>0</v>
      </c>
      <c r="BF4" s="3" t="s">
        <v>212</v>
      </c>
      <c r="BG4" s="3">
        <v>0</v>
      </c>
      <c r="BH4" s="3" t="s">
        <v>213</v>
      </c>
      <c r="BI4" s="3">
        <v>0</v>
      </c>
      <c r="BJ4" s="3" t="s">
        <v>214</v>
      </c>
      <c r="BK4" s="3">
        <v>0</v>
      </c>
      <c r="BL4" s="3" t="s">
        <v>130</v>
      </c>
      <c r="BM4" s="3">
        <v>5</v>
      </c>
      <c r="BN4" s="3" t="s">
        <v>140</v>
      </c>
      <c r="BO4" s="3">
        <v>2</v>
      </c>
      <c r="BP4" s="3" t="s">
        <v>215</v>
      </c>
      <c r="BQ4" s="3">
        <v>2</v>
      </c>
      <c r="BR4" s="3" t="s">
        <v>140</v>
      </c>
      <c r="BS4" s="3">
        <v>0</v>
      </c>
      <c r="BT4" s="3" t="s">
        <v>216</v>
      </c>
      <c r="BU4" s="3">
        <v>0</v>
      </c>
      <c r="BV4" s="3" t="s">
        <v>217</v>
      </c>
      <c r="BW4" s="3">
        <v>5</v>
      </c>
    </row>
    <row r="5" spans="1:75" ht="43.2" customHeight="1" x14ac:dyDescent="0.3">
      <c r="A5" s="10" t="s">
        <v>218</v>
      </c>
      <c r="B5" s="8" t="s">
        <v>219</v>
      </c>
      <c r="C5" s="2">
        <v>0</v>
      </c>
      <c r="D5" s="2" t="s">
        <v>190</v>
      </c>
      <c r="E5" s="2">
        <v>0</v>
      </c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>
        <v>2</v>
      </c>
      <c r="N5" s="3" t="s">
        <v>222</v>
      </c>
      <c r="O5" s="2">
        <v>2</v>
      </c>
      <c r="P5" s="3" t="s">
        <v>223</v>
      </c>
      <c r="Q5" s="3">
        <v>5</v>
      </c>
      <c r="R5" s="2">
        <v>2</v>
      </c>
      <c r="S5" s="2">
        <v>2</v>
      </c>
      <c r="T5" s="2" t="s">
        <v>62</v>
      </c>
      <c r="U5" s="2">
        <v>5</v>
      </c>
      <c r="V5" s="3" t="s">
        <v>66</v>
      </c>
      <c r="W5" s="3">
        <v>5</v>
      </c>
      <c r="X5" s="2" t="s">
        <v>224</v>
      </c>
      <c r="Y5" s="2">
        <v>0</v>
      </c>
      <c r="Z5" s="3" t="s">
        <v>225</v>
      </c>
      <c r="AA5" s="3">
        <v>0</v>
      </c>
      <c r="AB5" s="3" t="s">
        <v>226</v>
      </c>
      <c r="AC5" s="3">
        <v>0</v>
      </c>
      <c r="AD5" s="3" t="s">
        <v>404</v>
      </c>
      <c r="AE5" s="3">
        <v>0</v>
      </c>
      <c r="AF5" s="3" t="s">
        <v>228</v>
      </c>
      <c r="AG5" s="3">
        <v>0</v>
      </c>
      <c r="AH5" s="3" t="s">
        <v>113</v>
      </c>
      <c r="AI5" s="3">
        <v>0</v>
      </c>
      <c r="AJ5" s="3" t="s">
        <v>229</v>
      </c>
      <c r="AK5" s="3">
        <v>0</v>
      </c>
      <c r="AL5" s="3" t="s">
        <v>230</v>
      </c>
      <c r="AM5" s="3">
        <v>0</v>
      </c>
      <c r="AN5" s="3" t="s">
        <v>231</v>
      </c>
      <c r="AO5" s="3">
        <v>0</v>
      </c>
      <c r="AP5" s="3" t="s">
        <v>113</v>
      </c>
      <c r="AQ5" s="3">
        <v>0</v>
      </c>
      <c r="AR5" s="3" t="s">
        <v>232</v>
      </c>
      <c r="AS5" s="3">
        <v>0</v>
      </c>
      <c r="AT5" s="3" t="s">
        <v>233</v>
      </c>
      <c r="AU5" s="3">
        <v>2</v>
      </c>
      <c r="AV5" s="3" t="s">
        <v>234</v>
      </c>
      <c r="AW5" s="3">
        <v>0</v>
      </c>
      <c r="AX5" s="3" t="s">
        <v>235</v>
      </c>
      <c r="AY5" s="3">
        <v>2</v>
      </c>
      <c r="AZ5" s="3" t="s">
        <v>113</v>
      </c>
      <c r="BA5" s="3">
        <v>0</v>
      </c>
      <c r="BB5" s="3" t="s">
        <v>236</v>
      </c>
      <c r="BC5" s="3">
        <v>0</v>
      </c>
      <c r="BD5" s="3" t="s">
        <v>237</v>
      </c>
      <c r="BE5" s="3">
        <v>0</v>
      </c>
      <c r="BF5" s="3" t="s">
        <v>238</v>
      </c>
      <c r="BG5" s="3">
        <v>0</v>
      </c>
      <c r="BH5" s="3" t="s">
        <v>239</v>
      </c>
      <c r="BI5" s="3">
        <v>0</v>
      </c>
      <c r="BJ5" s="3" t="s">
        <v>127</v>
      </c>
      <c r="BK5" s="3">
        <v>0</v>
      </c>
      <c r="BL5" s="3" t="s">
        <v>240</v>
      </c>
      <c r="BM5" s="3"/>
      <c r="BN5" s="3" t="s">
        <v>134</v>
      </c>
      <c r="BO5" s="3">
        <v>5</v>
      </c>
      <c r="BP5" s="3" t="s">
        <v>240</v>
      </c>
      <c r="BQ5" s="3"/>
      <c r="BR5" s="3" t="s">
        <v>134</v>
      </c>
      <c r="BS5" s="3">
        <v>2</v>
      </c>
      <c r="BT5" s="3" t="s">
        <v>143</v>
      </c>
      <c r="BU5" s="3">
        <v>0</v>
      </c>
      <c r="BV5" s="3" t="s">
        <v>241</v>
      </c>
      <c r="BW5" s="3">
        <v>5</v>
      </c>
    </row>
    <row r="6" spans="1:75" ht="57.6" x14ac:dyDescent="0.3">
      <c r="A6" s="10" t="s">
        <v>242</v>
      </c>
      <c r="B6" s="9" t="s">
        <v>243</v>
      </c>
      <c r="C6" s="2">
        <v>10</v>
      </c>
      <c r="D6" s="2" t="s">
        <v>220</v>
      </c>
      <c r="E6" s="2">
        <v>2</v>
      </c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>
        <v>0</v>
      </c>
      <c r="N6" s="3" t="s">
        <v>248</v>
      </c>
      <c r="O6" s="3">
        <v>0</v>
      </c>
      <c r="P6" s="3" t="s">
        <v>249</v>
      </c>
      <c r="Q6" s="3">
        <v>5</v>
      </c>
      <c r="R6" s="2">
        <v>3</v>
      </c>
      <c r="S6" s="2">
        <v>2</v>
      </c>
      <c r="T6" s="2"/>
      <c r="U6" s="2"/>
      <c r="V6" s="2" t="s">
        <v>67</v>
      </c>
      <c r="W6" s="2">
        <v>2</v>
      </c>
      <c r="X6" s="2" t="s">
        <v>250</v>
      </c>
      <c r="Y6" s="2">
        <v>0</v>
      </c>
      <c r="Z6" s="3" t="s">
        <v>74</v>
      </c>
      <c r="AA6" s="3">
        <v>5</v>
      </c>
      <c r="AB6" s="3" t="s">
        <v>251</v>
      </c>
      <c r="AC6" s="3">
        <v>0</v>
      </c>
      <c r="AD6" s="3"/>
      <c r="AE6" s="3"/>
      <c r="AF6" s="3"/>
      <c r="AG6" s="3"/>
      <c r="AH6" s="3"/>
      <c r="AI6" s="3"/>
      <c r="AJ6" s="3" t="s">
        <v>253</v>
      </c>
      <c r="AK6" s="43"/>
      <c r="AL6" s="3" t="s">
        <v>253</v>
      </c>
      <c r="AM6" s="3"/>
      <c r="AN6" s="3" t="s">
        <v>254</v>
      </c>
      <c r="AO6" s="3">
        <v>0</v>
      </c>
      <c r="AP6" s="3"/>
      <c r="AQ6" s="3"/>
      <c r="AR6" s="3" t="s">
        <v>255</v>
      </c>
      <c r="AS6" s="3">
        <v>2</v>
      </c>
      <c r="AT6" s="3"/>
      <c r="AU6" s="3"/>
      <c r="AV6" s="3"/>
      <c r="AW6" s="3"/>
      <c r="AX6" s="3" t="s">
        <v>110</v>
      </c>
      <c r="AY6" s="3">
        <v>5</v>
      </c>
      <c r="BB6" s="3" t="s">
        <v>256</v>
      </c>
      <c r="BC6" s="3">
        <v>0</v>
      </c>
      <c r="BD6" s="3" t="s">
        <v>257</v>
      </c>
      <c r="BE6" s="3">
        <v>0</v>
      </c>
      <c r="BF6" s="3" t="s">
        <v>258</v>
      </c>
      <c r="BG6" s="3">
        <v>0</v>
      </c>
      <c r="BJ6" s="3" t="s">
        <v>259</v>
      </c>
      <c r="BK6" s="3">
        <v>0</v>
      </c>
      <c r="BL6" s="3" t="s">
        <v>260</v>
      </c>
      <c r="BM6" s="3"/>
      <c r="BN6" s="3" t="s">
        <v>261</v>
      </c>
      <c r="BO6" s="3">
        <v>2</v>
      </c>
      <c r="BP6" s="3" t="s">
        <v>260</v>
      </c>
      <c r="BQ6" s="3"/>
      <c r="BR6" s="3" t="s">
        <v>261</v>
      </c>
      <c r="BS6" s="3">
        <v>5</v>
      </c>
      <c r="BT6" s="3" t="s">
        <v>262</v>
      </c>
      <c r="BU6" s="3">
        <v>0</v>
      </c>
      <c r="BV6" s="3" t="s">
        <v>263</v>
      </c>
      <c r="BW6" s="3">
        <v>2</v>
      </c>
    </row>
    <row r="7" spans="1:75" ht="43.2" x14ac:dyDescent="0.3">
      <c r="A7" s="10" t="s">
        <v>264</v>
      </c>
      <c r="B7" s="9" t="s">
        <v>265</v>
      </c>
      <c r="C7" s="2">
        <v>5</v>
      </c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>
        <v>0</v>
      </c>
      <c r="N7" s="3" t="s">
        <v>269</v>
      </c>
      <c r="O7" s="3">
        <v>0</v>
      </c>
      <c r="P7" s="3" t="s">
        <v>56</v>
      </c>
      <c r="Q7" s="3">
        <v>5</v>
      </c>
      <c r="R7" s="2">
        <v>4</v>
      </c>
      <c r="S7" s="2">
        <v>2</v>
      </c>
      <c r="T7" s="2"/>
      <c r="U7" s="2"/>
      <c r="V7" s="2"/>
      <c r="W7" s="2"/>
      <c r="X7" s="3" t="s">
        <v>270</v>
      </c>
      <c r="Y7" s="3">
        <v>0</v>
      </c>
      <c r="Z7" s="2"/>
      <c r="AA7" s="2"/>
      <c r="AB7" s="3" t="s">
        <v>271</v>
      </c>
      <c r="AC7" s="3">
        <v>0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>
        <v>5</v>
      </c>
      <c r="BD7" s="3" t="s">
        <v>272</v>
      </c>
      <c r="BE7" s="3">
        <v>0</v>
      </c>
      <c r="BF7" s="3" t="s">
        <v>273</v>
      </c>
      <c r="BG7" s="3">
        <v>0</v>
      </c>
      <c r="BJ7" s="3" t="s">
        <v>274</v>
      </c>
      <c r="BK7" s="3">
        <v>0</v>
      </c>
      <c r="BL7" s="3" t="s">
        <v>275</v>
      </c>
      <c r="BM7" s="3"/>
      <c r="BP7" s="3" t="s">
        <v>275</v>
      </c>
      <c r="BQ7" s="3"/>
      <c r="BT7" s="3" t="s">
        <v>276</v>
      </c>
      <c r="BU7" s="3">
        <v>0</v>
      </c>
      <c r="BV7" s="3" t="s">
        <v>146</v>
      </c>
      <c r="BW7" s="3">
        <v>0</v>
      </c>
    </row>
    <row r="8" spans="1:75" ht="43.2" customHeight="1" x14ac:dyDescent="0.3">
      <c r="A8" s="10" t="s">
        <v>277</v>
      </c>
      <c r="B8" s="9" t="s">
        <v>278</v>
      </c>
      <c r="C8" s="2">
        <v>5</v>
      </c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>
        <v>2</v>
      </c>
      <c r="N8" s="3" t="s">
        <v>280</v>
      </c>
      <c r="O8" s="2">
        <v>2</v>
      </c>
      <c r="P8" s="3" t="s">
        <v>281</v>
      </c>
      <c r="Q8" s="3">
        <v>5</v>
      </c>
      <c r="R8" s="2">
        <v>5</v>
      </c>
      <c r="S8" s="2">
        <v>2</v>
      </c>
      <c r="T8" s="2"/>
      <c r="U8" s="2"/>
      <c r="V8" s="2"/>
      <c r="W8" s="2"/>
      <c r="X8" s="2" t="s">
        <v>282</v>
      </c>
      <c r="Y8" s="2">
        <v>0</v>
      </c>
      <c r="Z8" s="2"/>
      <c r="AA8" s="2"/>
      <c r="AB8" s="3" t="s">
        <v>283</v>
      </c>
      <c r="AC8" s="3">
        <v>0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>
        <v>0</v>
      </c>
      <c r="BD8" s="3" t="s">
        <v>119</v>
      </c>
      <c r="BE8" s="3">
        <v>0</v>
      </c>
      <c r="BF8" s="3" t="s">
        <v>285</v>
      </c>
      <c r="BG8" s="3">
        <v>0</v>
      </c>
      <c r="BJ8" s="3" t="s">
        <v>286</v>
      </c>
      <c r="BK8" s="3">
        <v>0</v>
      </c>
      <c r="BL8" s="3" t="s">
        <v>287</v>
      </c>
      <c r="BM8" s="3"/>
      <c r="BP8" s="3" t="s">
        <v>287</v>
      </c>
      <c r="BQ8" s="3">
        <v>2</v>
      </c>
      <c r="BT8" s="3" t="s">
        <v>288</v>
      </c>
      <c r="BU8" s="3">
        <v>0</v>
      </c>
      <c r="BV8" s="3" t="s">
        <v>289</v>
      </c>
      <c r="BW8" s="3">
        <v>0</v>
      </c>
    </row>
    <row r="9" spans="1:75" ht="43.2" customHeight="1" x14ac:dyDescent="0.3">
      <c r="A9" s="10" t="s">
        <v>290</v>
      </c>
      <c r="B9" s="9" t="s">
        <v>291</v>
      </c>
      <c r="C9" s="2">
        <v>2</v>
      </c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2</v>
      </c>
      <c r="N9" s="3" t="s">
        <v>48</v>
      </c>
      <c r="O9" s="2">
        <v>2</v>
      </c>
      <c r="P9" s="3"/>
      <c r="Q9" s="3"/>
      <c r="R9" s="2">
        <v>6</v>
      </c>
      <c r="S9" s="2">
        <v>2</v>
      </c>
      <c r="T9" s="2"/>
      <c r="U9" s="2"/>
      <c r="V9" s="2"/>
      <c r="W9" s="2"/>
      <c r="X9" s="2" t="s">
        <v>294</v>
      </c>
      <c r="Y9" s="2">
        <v>10</v>
      </c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>
        <v>0</v>
      </c>
      <c r="BF9" s="3" t="s">
        <v>122</v>
      </c>
      <c r="BG9" s="3">
        <v>0</v>
      </c>
      <c r="BJ9" s="3" t="s">
        <v>297</v>
      </c>
      <c r="BK9" s="3">
        <v>0</v>
      </c>
      <c r="BL9" s="3" t="s">
        <v>137</v>
      </c>
      <c r="BM9" s="3">
        <v>5</v>
      </c>
      <c r="BP9" s="3" t="s">
        <v>137</v>
      </c>
      <c r="BQ9" s="3"/>
      <c r="BT9" s="3" t="s">
        <v>298</v>
      </c>
      <c r="BU9" s="3">
        <v>0</v>
      </c>
    </row>
    <row r="10" spans="1:75" ht="72" customHeight="1" x14ac:dyDescent="0.3">
      <c r="A10" s="10" t="s">
        <v>299</v>
      </c>
      <c r="B10" s="9" t="s">
        <v>300</v>
      </c>
      <c r="C10" s="2">
        <v>2</v>
      </c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>
        <v>5</v>
      </c>
      <c r="N10" s="3" t="s">
        <v>302</v>
      </c>
      <c r="O10" s="2">
        <v>5</v>
      </c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>
        <v>0</v>
      </c>
      <c r="Z10" s="2"/>
      <c r="AA10" s="2"/>
      <c r="AB10" s="3" t="s">
        <v>304</v>
      </c>
      <c r="AC10" s="3">
        <v>5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>
        <v>0</v>
      </c>
      <c r="BJ10" s="3" t="s">
        <v>306</v>
      </c>
      <c r="BK10" s="3">
        <v>0</v>
      </c>
      <c r="BL10" s="3" t="s">
        <v>131</v>
      </c>
      <c r="BM10" s="3"/>
      <c r="BP10" s="3" t="s">
        <v>131</v>
      </c>
      <c r="BQ10" s="3"/>
      <c r="BT10" s="3" t="s">
        <v>307</v>
      </c>
      <c r="BU10" s="3">
        <v>0</v>
      </c>
    </row>
    <row r="11" spans="1:75" ht="57.6" x14ac:dyDescent="0.3">
      <c r="A11" s="10" t="s">
        <v>308</v>
      </c>
      <c r="B11" s="9" t="s">
        <v>309</v>
      </c>
      <c r="C11" s="2">
        <v>0</v>
      </c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>
        <v>0</v>
      </c>
      <c r="N11" s="3" t="s">
        <v>310</v>
      </c>
      <c r="O11" s="3">
        <v>0</v>
      </c>
      <c r="P11" s="3"/>
      <c r="Q11" s="3"/>
      <c r="R11" s="2">
        <v>8</v>
      </c>
      <c r="S11" s="2">
        <v>5</v>
      </c>
      <c r="T11" s="2"/>
      <c r="U11" s="2"/>
      <c r="V11" s="2"/>
      <c r="W11" s="2"/>
      <c r="X11" s="2" t="s">
        <v>71</v>
      </c>
      <c r="Y11" s="2">
        <v>0</v>
      </c>
      <c r="Z11" s="2"/>
      <c r="AA11" s="2"/>
      <c r="AB11" s="3" t="s">
        <v>311</v>
      </c>
      <c r="AC11" s="3">
        <v>0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>
        <v>0</v>
      </c>
      <c r="BJ11" s="3" t="s">
        <v>313</v>
      </c>
      <c r="BK11" s="3">
        <v>2</v>
      </c>
      <c r="BL11" s="3" t="s">
        <v>314</v>
      </c>
      <c r="BM11" s="3">
        <v>2</v>
      </c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>
        <v>0</v>
      </c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>
        <v>0</v>
      </c>
      <c r="N12" s="3" t="s">
        <v>52</v>
      </c>
      <c r="O12" s="3">
        <v>0</v>
      </c>
      <c r="P12" s="3"/>
      <c r="Q12" s="3"/>
      <c r="R12" s="2">
        <v>9</v>
      </c>
      <c r="S12" s="2">
        <v>5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>
        <v>2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>
        <v>0</v>
      </c>
      <c r="BL12" s="3" t="s">
        <v>319</v>
      </c>
      <c r="BM12" s="3">
        <v>2</v>
      </c>
      <c r="BP12" s="3" t="s">
        <v>319</v>
      </c>
      <c r="BQ12" s="3"/>
    </row>
    <row r="13" spans="1:75" ht="43.2" customHeight="1" x14ac:dyDescent="0.3">
      <c r="A13" s="10" t="s">
        <v>320</v>
      </c>
      <c r="B13" s="9" t="s">
        <v>321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>
        <v>0</v>
      </c>
      <c r="N13" s="3" t="s">
        <v>322</v>
      </c>
      <c r="O13" s="2">
        <v>0</v>
      </c>
      <c r="P13" s="3"/>
      <c r="Q13" s="3"/>
      <c r="R13" s="2">
        <v>10</v>
      </c>
      <c r="S13" s="2">
        <v>5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>
        <v>0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>
        <v>10</v>
      </c>
      <c r="BL13" s="3" t="s">
        <v>325</v>
      </c>
      <c r="BM13" s="3"/>
      <c r="BP13" s="3" t="s">
        <v>325</v>
      </c>
      <c r="BQ13" s="3"/>
    </row>
    <row r="14" spans="1:75" ht="28.95" customHeight="1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2"/>
      <c r="AB14" s="3" t="s">
        <v>71</v>
      </c>
      <c r="AC14" s="3">
        <v>0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>
        <v>0</v>
      </c>
      <c r="BL14" s="3" t="s">
        <v>328</v>
      </c>
      <c r="BM14" s="3"/>
      <c r="BP14" s="3" t="s">
        <v>329</v>
      </c>
      <c r="BQ14" s="3">
        <v>2</v>
      </c>
    </row>
    <row r="15" spans="1:75" ht="14.4" customHeight="1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>
        <v>2</v>
      </c>
      <c r="N15" s="3" t="s">
        <v>331</v>
      </c>
      <c r="O15" s="2">
        <v>2</v>
      </c>
    </row>
  </sheetData>
  <mergeCells count="62">
    <mergeCell ref="BN2:BO2"/>
    <mergeCell ref="BP2:BQ2"/>
    <mergeCell ref="BR2:BS2"/>
    <mergeCell ref="AZ2:BA2"/>
    <mergeCell ref="BB2:BC2"/>
    <mergeCell ref="BH2:BI2"/>
    <mergeCell ref="BJ2:BK2"/>
    <mergeCell ref="BL2:BM2"/>
    <mergeCell ref="AX2:AY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Z2:AA2"/>
    <mergeCell ref="B2:C2"/>
    <mergeCell ref="D2:E2"/>
    <mergeCell ref="F2:G2"/>
    <mergeCell ref="H2:I2"/>
    <mergeCell ref="J2:K2"/>
    <mergeCell ref="L2:M2"/>
    <mergeCell ref="P2:Q2"/>
    <mergeCell ref="T2:U2"/>
    <mergeCell ref="V2:W2"/>
    <mergeCell ref="X2:Y2"/>
    <mergeCell ref="BR1:BS1"/>
    <mergeCell ref="AV1:AW1"/>
    <mergeCell ref="AX1:AY1"/>
    <mergeCell ref="AZ1:BA1"/>
    <mergeCell ref="BB1:BC1"/>
    <mergeCell ref="BH1:BI1"/>
    <mergeCell ref="BJ1:BK1"/>
    <mergeCell ref="BL1:BM1"/>
    <mergeCell ref="BN1:BO1"/>
    <mergeCell ref="BP1:BQ1"/>
    <mergeCell ref="AT1:AU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V1:W1"/>
    <mergeCell ref="B1:C1"/>
    <mergeCell ref="D1:E1"/>
    <mergeCell ref="F1:G1"/>
    <mergeCell ref="H1:I1"/>
    <mergeCell ref="J1:K1"/>
    <mergeCell ref="L1:M1"/>
    <mergeCell ref="P1:Q1"/>
    <mergeCell ref="T1:U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57A1-1520-44F1-B182-9C895E6C6149}">
  <dimension ref="A1:BW15"/>
  <sheetViews>
    <sheetView zoomScale="80" zoomScaleNormal="80" workbookViewId="0">
      <pane xSplit="1" ySplit="3" topLeftCell="BP4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x14ac:dyDescent="0.3">
      <c r="A1" s="19" t="s">
        <v>386</v>
      </c>
      <c r="B1" s="56" t="s">
        <v>355</v>
      </c>
      <c r="C1" s="56"/>
      <c r="D1" s="56" t="s">
        <v>356</v>
      </c>
      <c r="E1" s="56"/>
      <c r="F1" s="56" t="s">
        <v>357</v>
      </c>
      <c r="G1" s="56"/>
      <c r="H1" s="56" t="s">
        <v>358</v>
      </c>
      <c r="I1" s="56"/>
      <c r="J1" s="56" t="s">
        <v>359</v>
      </c>
      <c r="K1" s="56"/>
      <c r="L1" s="56" t="s">
        <v>45</v>
      </c>
      <c r="M1" s="56"/>
      <c r="N1" s="56" t="s">
        <v>49</v>
      </c>
      <c r="O1" s="56"/>
      <c r="P1" s="56" t="s">
        <v>53</v>
      </c>
      <c r="Q1" s="56"/>
      <c r="R1" s="56" t="s">
        <v>57</v>
      </c>
      <c r="S1" s="56"/>
      <c r="T1" s="56" t="s">
        <v>59</v>
      </c>
      <c r="U1" s="56"/>
      <c r="V1" s="56" t="s">
        <v>63</v>
      </c>
      <c r="W1" s="56"/>
      <c r="X1" s="56" t="s">
        <v>68</v>
      </c>
      <c r="Y1" s="56"/>
      <c r="Z1" s="56" t="s">
        <v>72</v>
      </c>
      <c r="AA1" s="56"/>
      <c r="AB1" s="56" t="s">
        <v>75</v>
      </c>
      <c r="AC1" s="56"/>
      <c r="AD1" s="56" t="s">
        <v>78</v>
      </c>
      <c r="AE1" s="56"/>
      <c r="AF1" s="56" t="s">
        <v>81</v>
      </c>
      <c r="AG1" s="56"/>
      <c r="AH1" s="56" t="s">
        <v>84</v>
      </c>
      <c r="AI1" s="56"/>
      <c r="AJ1" s="56" t="s">
        <v>87</v>
      </c>
      <c r="AK1" s="56"/>
      <c r="AL1" s="56" t="s">
        <v>90</v>
      </c>
      <c r="AM1" s="56"/>
      <c r="AN1" s="56" t="s">
        <v>93</v>
      </c>
      <c r="AO1" s="56"/>
      <c r="AP1" s="56" t="s">
        <v>96</v>
      </c>
      <c r="AQ1" s="56"/>
      <c r="AR1" s="56" t="s">
        <v>99</v>
      </c>
      <c r="AS1" s="56"/>
      <c r="AT1" s="56" t="s">
        <v>102</v>
      </c>
      <c r="AU1" s="56"/>
      <c r="AV1" s="56" t="s">
        <v>105</v>
      </c>
      <c r="AW1" s="56"/>
      <c r="AX1" s="56" t="s">
        <v>108</v>
      </c>
      <c r="AY1" s="56"/>
      <c r="AZ1" s="56" t="s">
        <v>111</v>
      </c>
      <c r="BA1" s="56"/>
      <c r="BB1" s="56" t="s">
        <v>114</v>
      </c>
      <c r="BC1" s="56"/>
      <c r="BD1" s="56" t="s">
        <v>117</v>
      </c>
      <c r="BE1" s="56"/>
      <c r="BF1" s="56" t="s">
        <v>120</v>
      </c>
      <c r="BG1" s="56"/>
      <c r="BH1" s="56" t="s">
        <v>123</v>
      </c>
      <c r="BI1" s="56"/>
      <c r="BJ1" s="56" t="s">
        <v>125</v>
      </c>
      <c r="BK1" s="56"/>
      <c r="BL1" s="56" t="s">
        <v>128</v>
      </c>
      <c r="BM1" s="56"/>
      <c r="BN1" s="56" t="s">
        <v>132</v>
      </c>
      <c r="BO1" s="56"/>
      <c r="BP1" s="56" t="s">
        <v>135</v>
      </c>
      <c r="BQ1" s="56"/>
      <c r="BR1" s="56" t="s">
        <v>138</v>
      </c>
      <c r="BS1" s="56"/>
      <c r="BT1" s="56" t="s">
        <v>141</v>
      </c>
      <c r="BU1" s="56"/>
      <c r="BV1" s="56" t="s">
        <v>144</v>
      </c>
      <c r="BW1" s="56"/>
    </row>
    <row r="2" spans="1:75" x14ac:dyDescent="0.3">
      <c r="A2" s="6" t="s">
        <v>14</v>
      </c>
      <c r="B2" s="54" t="s">
        <v>20</v>
      </c>
      <c r="C2" s="54"/>
      <c r="D2" s="54" t="s">
        <v>23</v>
      </c>
      <c r="E2" s="54"/>
      <c r="F2" s="54" t="s">
        <v>26</v>
      </c>
      <c r="G2" s="54"/>
      <c r="H2" s="54" t="s">
        <v>387</v>
      </c>
      <c r="I2" s="54"/>
      <c r="J2" s="54" t="s">
        <v>388</v>
      </c>
      <c r="K2" s="54"/>
      <c r="L2" s="54" t="s">
        <v>332</v>
      </c>
      <c r="M2" s="54"/>
      <c r="N2" s="54" t="s">
        <v>332</v>
      </c>
      <c r="O2" s="54"/>
      <c r="P2" s="54" t="s">
        <v>373</v>
      </c>
      <c r="Q2" s="54"/>
      <c r="R2" s="54" t="s">
        <v>58</v>
      </c>
      <c r="S2" s="54"/>
      <c r="T2" s="54" t="s">
        <v>374</v>
      </c>
      <c r="U2" s="54"/>
      <c r="V2" s="54" t="s">
        <v>375</v>
      </c>
      <c r="W2" s="54"/>
      <c r="X2" s="54" t="s">
        <v>376</v>
      </c>
      <c r="Y2" s="54"/>
      <c r="Z2" s="54" t="s">
        <v>377</v>
      </c>
      <c r="AA2" s="54"/>
      <c r="AB2" s="54" t="s">
        <v>389</v>
      </c>
      <c r="AC2" s="54"/>
      <c r="AD2" s="54" t="s">
        <v>199</v>
      </c>
      <c r="AE2" s="54"/>
      <c r="AF2" s="54" t="s">
        <v>390</v>
      </c>
      <c r="AG2" s="54"/>
      <c r="AH2" s="54" t="s">
        <v>391</v>
      </c>
      <c r="AI2" s="54"/>
      <c r="AJ2" s="54" t="s">
        <v>6</v>
      </c>
      <c r="AK2" s="54"/>
      <c r="AL2" s="54" t="s">
        <v>392</v>
      </c>
      <c r="AM2" s="54"/>
      <c r="AN2" s="54" t="s">
        <v>393</v>
      </c>
      <c r="AO2" s="54"/>
      <c r="AP2" s="54" t="s">
        <v>394</v>
      </c>
      <c r="AQ2" s="54"/>
      <c r="AR2" s="54" t="s">
        <v>311</v>
      </c>
      <c r="AS2" s="54"/>
      <c r="AT2" s="54" t="s">
        <v>317</v>
      </c>
      <c r="AU2" s="54"/>
      <c r="AV2" s="54" t="s">
        <v>323</v>
      </c>
      <c r="AW2" s="54"/>
      <c r="AX2" s="54" t="s">
        <v>395</v>
      </c>
      <c r="AY2" s="54"/>
      <c r="AZ2" s="54" t="s">
        <v>396</v>
      </c>
      <c r="BA2" s="54"/>
      <c r="BB2" s="54" t="s">
        <v>397</v>
      </c>
      <c r="BC2" s="54"/>
      <c r="BD2" s="54" t="s">
        <v>398</v>
      </c>
      <c r="BE2" s="54"/>
      <c r="BF2" s="54" t="s">
        <v>390</v>
      </c>
      <c r="BG2" s="54"/>
      <c r="BH2" s="54" t="s">
        <v>399</v>
      </c>
      <c r="BI2" s="54"/>
      <c r="BJ2" s="54" t="s">
        <v>400</v>
      </c>
      <c r="BK2" s="54"/>
      <c r="BL2" s="54" t="s">
        <v>378</v>
      </c>
      <c r="BM2" s="54"/>
      <c r="BN2" s="54" t="s">
        <v>379</v>
      </c>
      <c r="BO2" s="54"/>
      <c r="BP2" s="54" t="s">
        <v>380</v>
      </c>
      <c r="BQ2" s="54"/>
      <c r="BR2" s="54" t="s">
        <v>381</v>
      </c>
      <c r="BS2" s="54"/>
      <c r="BT2" s="54" t="s">
        <v>401</v>
      </c>
      <c r="BU2" s="54"/>
      <c r="BV2" s="54" t="s">
        <v>382</v>
      </c>
      <c r="BW2" s="54"/>
    </row>
    <row r="3" spans="1:75" x14ac:dyDescent="0.3">
      <c r="A3" s="41"/>
      <c r="B3" s="41" t="s">
        <v>383</v>
      </c>
      <c r="C3" s="41" t="s">
        <v>384</v>
      </c>
      <c r="D3" s="41" t="s">
        <v>383</v>
      </c>
      <c r="E3" s="41" t="s">
        <v>384</v>
      </c>
      <c r="F3" s="41" t="s">
        <v>383</v>
      </c>
      <c r="G3" s="41" t="s">
        <v>384</v>
      </c>
      <c r="H3" s="41" t="s">
        <v>383</v>
      </c>
      <c r="I3" s="41" t="s">
        <v>384</v>
      </c>
      <c r="J3" s="41" t="s">
        <v>383</v>
      </c>
      <c r="K3" s="41" t="s">
        <v>384</v>
      </c>
      <c r="L3" s="41" t="s">
        <v>383</v>
      </c>
      <c r="M3" s="41" t="s">
        <v>384</v>
      </c>
      <c r="N3" s="41" t="s">
        <v>383</v>
      </c>
      <c r="O3" s="41" t="s">
        <v>384</v>
      </c>
      <c r="P3" s="41" t="s">
        <v>383</v>
      </c>
      <c r="Q3" s="41" t="s">
        <v>384</v>
      </c>
      <c r="R3" s="41" t="s">
        <v>383</v>
      </c>
      <c r="S3" s="41" t="s">
        <v>384</v>
      </c>
      <c r="T3" s="41" t="s">
        <v>383</v>
      </c>
      <c r="U3" s="41" t="s">
        <v>384</v>
      </c>
      <c r="V3" s="41" t="s">
        <v>383</v>
      </c>
      <c r="W3" s="41" t="s">
        <v>384</v>
      </c>
      <c r="X3" s="41" t="s">
        <v>383</v>
      </c>
      <c r="Y3" s="41" t="s">
        <v>384</v>
      </c>
      <c r="Z3" s="41" t="s">
        <v>383</v>
      </c>
      <c r="AA3" s="41" t="s">
        <v>384</v>
      </c>
      <c r="AB3" s="41" t="s">
        <v>383</v>
      </c>
      <c r="AC3" s="41" t="s">
        <v>384</v>
      </c>
      <c r="AD3" s="41" t="s">
        <v>383</v>
      </c>
      <c r="AE3" s="41" t="s">
        <v>384</v>
      </c>
      <c r="AF3" s="41" t="s">
        <v>383</v>
      </c>
      <c r="AG3" s="41" t="s">
        <v>384</v>
      </c>
      <c r="AH3" s="41" t="s">
        <v>383</v>
      </c>
      <c r="AI3" s="41" t="s">
        <v>384</v>
      </c>
      <c r="AJ3" s="41" t="s">
        <v>383</v>
      </c>
      <c r="AK3" s="41" t="s">
        <v>384</v>
      </c>
      <c r="AL3" s="41" t="s">
        <v>383</v>
      </c>
      <c r="AM3" s="41" t="s">
        <v>384</v>
      </c>
      <c r="AN3" s="41" t="s">
        <v>383</v>
      </c>
      <c r="AO3" s="41" t="s">
        <v>384</v>
      </c>
      <c r="AP3" s="41" t="s">
        <v>383</v>
      </c>
      <c r="AQ3" s="41" t="s">
        <v>384</v>
      </c>
      <c r="AR3" s="41" t="s">
        <v>383</v>
      </c>
      <c r="AS3" s="41" t="s">
        <v>384</v>
      </c>
      <c r="AT3" s="41" t="s">
        <v>383</v>
      </c>
      <c r="AU3" s="41" t="s">
        <v>384</v>
      </c>
      <c r="AV3" s="41" t="s">
        <v>383</v>
      </c>
      <c r="AW3" s="41" t="s">
        <v>384</v>
      </c>
      <c r="AX3" s="41" t="s">
        <v>383</v>
      </c>
      <c r="AY3" s="41" t="s">
        <v>384</v>
      </c>
      <c r="AZ3" s="41" t="s">
        <v>383</v>
      </c>
      <c r="BA3" s="41" t="s">
        <v>384</v>
      </c>
      <c r="BB3" s="41" t="s">
        <v>383</v>
      </c>
      <c r="BC3" s="41" t="s">
        <v>384</v>
      </c>
      <c r="BD3" s="41" t="s">
        <v>383</v>
      </c>
      <c r="BE3" s="41" t="s">
        <v>384</v>
      </c>
      <c r="BF3" s="41" t="s">
        <v>383</v>
      </c>
      <c r="BG3" s="41" t="s">
        <v>384</v>
      </c>
      <c r="BH3" s="41" t="s">
        <v>383</v>
      </c>
      <c r="BI3" s="41" t="s">
        <v>384</v>
      </c>
      <c r="BJ3" s="41" t="s">
        <v>383</v>
      </c>
      <c r="BK3" s="41" t="s">
        <v>384</v>
      </c>
      <c r="BL3" s="41" t="s">
        <v>383</v>
      </c>
      <c r="BM3" s="41" t="s">
        <v>384</v>
      </c>
      <c r="BN3" s="41" t="s">
        <v>383</v>
      </c>
      <c r="BO3" s="41" t="s">
        <v>384</v>
      </c>
      <c r="BP3" s="41" t="s">
        <v>383</v>
      </c>
      <c r="BQ3" s="41" t="s">
        <v>384</v>
      </c>
      <c r="BR3" s="41" t="s">
        <v>383</v>
      </c>
      <c r="BS3" s="41" t="s">
        <v>384</v>
      </c>
      <c r="BT3" s="41" t="s">
        <v>383</v>
      </c>
      <c r="BU3" s="41" t="s">
        <v>384</v>
      </c>
      <c r="BV3" s="41" t="s">
        <v>383</v>
      </c>
      <c r="BW3" s="41" t="s">
        <v>384</v>
      </c>
    </row>
    <row r="4" spans="1:75" ht="43.2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>
        <v>2</v>
      </c>
      <c r="N4" s="3" t="s">
        <v>193</v>
      </c>
      <c r="O4" s="3">
        <v>2</v>
      </c>
      <c r="P4" s="3" t="s">
        <v>194</v>
      </c>
      <c r="Q4" s="3">
        <v>0</v>
      </c>
      <c r="R4" s="2">
        <v>1</v>
      </c>
      <c r="S4" s="2">
        <v>0</v>
      </c>
      <c r="T4" s="2" t="s">
        <v>195</v>
      </c>
      <c r="U4" s="2">
        <v>5</v>
      </c>
      <c r="V4" s="3" t="s">
        <v>196</v>
      </c>
      <c r="W4" s="3">
        <v>2</v>
      </c>
      <c r="X4" s="2" t="s">
        <v>197</v>
      </c>
      <c r="Y4" s="2">
        <v>0</v>
      </c>
      <c r="Z4" s="3" t="s">
        <v>198</v>
      </c>
      <c r="AA4" s="3"/>
      <c r="AB4" s="3" t="s">
        <v>199</v>
      </c>
      <c r="AC4" s="3"/>
      <c r="AD4" s="3" t="s">
        <v>200</v>
      </c>
      <c r="AE4" s="3"/>
      <c r="AF4" s="3" t="s">
        <v>201</v>
      </c>
      <c r="AG4" s="3"/>
      <c r="AH4" s="3" t="s">
        <v>202</v>
      </c>
      <c r="AI4" s="3"/>
      <c r="AJ4" s="3" t="s">
        <v>203</v>
      </c>
      <c r="AK4" s="3">
        <v>0</v>
      </c>
      <c r="AL4" s="3" t="s">
        <v>204</v>
      </c>
      <c r="AM4" s="3"/>
      <c r="AN4" s="3" t="s">
        <v>205</v>
      </c>
      <c r="AO4" s="3"/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/>
      <c r="AZ4" s="3" t="s">
        <v>202</v>
      </c>
      <c r="BA4" s="3"/>
      <c r="BB4" s="3" t="s">
        <v>210</v>
      </c>
      <c r="BC4" s="3"/>
      <c r="BD4" s="3" t="s">
        <v>211</v>
      </c>
      <c r="BE4" s="3">
        <v>2</v>
      </c>
      <c r="BF4" s="3" t="s">
        <v>212</v>
      </c>
      <c r="BG4" s="3"/>
      <c r="BH4" s="3" t="s">
        <v>213</v>
      </c>
      <c r="BI4" s="3"/>
      <c r="BJ4" s="3" t="s">
        <v>214</v>
      </c>
      <c r="BK4" s="3"/>
      <c r="BL4" s="3" t="s">
        <v>130</v>
      </c>
      <c r="BM4" s="3">
        <v>2</v>
      </c>
      <c r="BN4" s="3" t="s">
        <v>140</v>
      </c>
      <c r="BO4" s="3"/>
      <c r="BP4" s="3" t="s">
        <v>215</v>
      </c>
      <c r="BQ4" s="3"/>
      <c r="BR4" s="3" t="s">
        <v>140</v>
      </c>
      <c r="BS4" s="3"/>
      <c r="BT4" s="3" t="s">
        <v>216</v>
      </c>
      <c r="BU4" s="3"/>
      <c r="BV4" s="3" t="s">
        <v>217</v>
      </c>
      <c r="BW4" s="3"/>
    </row>
    <row r="5" spans="1:75" ht="43.2" x14ac:dyDescent="0.3">
      <c r="A5" s="10" t="s">
        <v>218</v>
      </c>
      <c r="B5" s="8" t="s">
        <v>219</v>
      </c>
      <c r="C5" s="2"/>
      <c r="D5" s="2" t="s">
        <v>190</v>
      </c>
      <c r="E5" s="2">
        <v>2</v>
      </c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>
        <v>2</v>
      </c>
      <c r="N5" s="3" t="s">
        <v>222</v>
      </c>
      <c r="O5" s="3">
        <v>2</v>
      </c>
      <c r="P5" s="3" t="s">
        <v>223</v>
      </c>
      <c r="Q5" s="3">
        <v>2</v>
      </c>
      <c r="R5" s="2">
        <v>2</v>
      </c>
      <c r="S5" s="2">
        <v>2</v>
      </c>
      <c r="T5" s="2" t="s">
        <v>62</v>
      </c>
      <c r="U5" s="2">
        <v>10</v>
      </c>
      <c r="V5" s="3" t="s">
        <v>66</v>
      </c>
      <c r="W5" s="3">
        <v>2</v>
      </c>
      <c r="X5" s="2" t="s">
        <v>224</v>
      </c>
      <c r="Y5" s="2">
        <v>0</v>
      </c>
      <c r="Z5" s="3" t="s">
        <v>225</v>
      </c>
      <c r="AA5" s="3"/>
      <c r="AB5" s="3" t="s">
        <v>226</v>
      </c>
      <c r="AC5" s="3"/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>
        <v>0</v>
      </c>
      <c r="AL5" s="3" t="s">
        <v>230</v>
      </c>
      <c r="AM5" s="3"/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/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/>
      <c r="BL5" s="3" t="s">
        <v>240</v>
      </c>
      <c r="BM5" s="3">
        <v>2</v>
      </c>
      <c r="BN5" s="3" t="s">
        <v>134</v>
      </c>
      <c r="BO5" s="3">
        <v>2</v>
      </c>
      <c r="BP5" s="3" t="s">
        <v>240</v>
      </c>
      <c r="BQ5" s="3"/>
      <c r="BR5" s="3" t="s">
        <v>134</v>
      </c>
      <c r="BS5" s="3">
        <v>2</v>
      </c>
      <c r="BT5" s="3" t="s">
        <v>143</v>
      </c>
      <c r="BU5" s="3"/>
      <c r="BV5" s="3" t="s">
        <v>241</v>
      </c>
      <c r="BW5" s="3"/>
    </row>
    <row r="6" spans="1:75" ht="57.6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/>
      <c r="N6" s="3" t="s">
        <v>248</v>
      </c>
      <c r="O6" s="3"/>
      <c r="P6" s="3" t="s">
        <v>249</v>
      </c>
      <c r="Q6" s="3">
        <v>5</v>
      </c>
      <c r="R6" s="2">
        <v>3</v>
      </c>
      <c r="S6" s="2">
        <v>2</v>
      </c>
      <c r="T6" s="2"/>
      <c r="U6" s="2"/>
      <c r="V6" s="2" t="s">
        <v>67</v>
      </c>
      <c r="W6" s="2">
        <v>2</v>
      </c>
      <c r="X6" s="2" t="s">
        <v>250</v>
      </c>
      <c r="Y6" s="2">
        <v>0</v>
      </c>
      <c r="Z6" s="3" t="s">
        <v>74</v>
      </c>
      <c r="AA6" s="3">
        <v>5</v>
      </c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43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>
        <v>5</v>
      </c>
      <c r="BB6" s="3" t="s">
        <v>256</v>
      </c>
      <c r="BC6" s="3"/>
      <c r="BD6" s="3" t="s">
        <v>257</v>
      </c>
      <c r="BE6" s="3">
        <v>2</v>
      </c>
      <c r="BF6" s="3" t="s">
        <v>258</v>
      </c>
      <c r="BG6" s="3"/>
      <c r="BJ6" s="3" t="s">
        <v>259</v>
      </c>
      <c r="BK6" s="3"/>
      <c r="BL6" s="3" t="s">
        <v>260</v>
      </c>
      <c r="BM6" s="3">
        <v>2</v>
      </c>
      <c r="BN6" s="3" t="s">
        <v>261</v>
      </c>
      <c r="BO6" s="3"/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>
        <v>2</v>
      </c>
    </row>
    <row r="7" spans="1:75" ht="43.2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/>
      <c r="N7" s="3" t="s">
        <v>269</v>
      </c>
      <c r="O7" s="3"/>
      <c r="P7" s="3" t="s">
        <v>56</v>
      </c>
      <c r="Q7" s="3">
        <v>5</v>
      </c>
      <c r="R7" s="2">
        <v>4</v>
      </c>
      <c r="S7" s="2">
        <v>2</v>
      </c>
      <c r="T7" s="2"/>
      <c r="U7" s="2"/>
      <c r="V7" s="2"/>
      <c r="W7" s="2"/>
      <c r="X7" s="3" t="s">
        <v>270</v>
      </c>
      <c r="Y7" s="3">
        <v>0</v>
      </c>
      <c r="Z7" s="2"/>
      <c r="AA7" s="2"/>
      <c r="AB7" s="3" t="s">
        <v>271</v>
      </c>
      <c r="AC7" s="3">
        <v>0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>
        <v>2</v>
      </c>
      <c r="BP7" s="3" t="s">
        <v>275</v>
      </c>
      <c r="BQ7" s="3"/>
      <c r="BT7" s="3" t="s">
        <v>276</v>
      </c>
      <c r="BU7" s="3"/>
      <c r="BV7" s="3" t="s">
        <v>146</v>
      </c>
      <c r="BW7" s="3"/>
    </row>
    <row r="8" spans="1:75" ht="43.2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>
        <v>2</v>
      </c>
      <c r="N8" s="3" t="s">
        <v>280</v>
      </c>
      <c r="O8" s="3">
        <v>2</v>
      </c>
      <c r="P8" s="3" t="s">
        <v>281</v>
      </c>
      <c r="Q8" s="3">
        <v>2</v>
      </c>
      <c r="R8" s="2">
        <v>5</v>
      </c>
      <c r="S8" s="2">
        <v>2</v>
      </c>
      <c r="T8" s="2"/>
      <c r="U8" s="2"/>
      <c r="V8" s="2"/>
      <c r="W8" s="2"/>
      <c r="X8" s="2" t="s">
        <v>282</v>
      </c>
      <c r="Y8" s="2">
        <v>0</v>
      </c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>
        <v>10</v>
      </c>
      <c r="BD8" s="3" t="s">
        <v>119</v>
      </c>
      <c r="BE8" s="3"/>
      <c r="BF8" s="3" t="s">
        <v>285</v>
      </c>
      <c r="BG8" s="3"/>
      <c r="BJ8" s="3" t="s">
        <v>286</v>
      </c>
      <c r="BK8" s="3"/>
      <c r="BL8" s="3" t="s">
        <v>287</v>
      </c>
      <c r="BM8" s="3">
        <v>2</v>
      </c>
      <c r="BP8" s="3" t="s">
        <v>287</v>
      </c>
      <c r="BQ8" s="3"/>
      <c r="BT8" s="3" t="s">
        <v>288</v>
      </c>
      <c r="BU8" s="3"/>
      <c r="BV8" s="3" t="s">
        <v>289</v>
      </c>
      <c r="BW8" s="3"/>
    </row>
    <row r="9" spans="1:75" ht="43.2" x14ac:dyDescent="0.3">
      <c r="A9" s="10" t="s">
        <v>290</v>
      </c>
      <c r="B9" s="9" t="s">
        <v>291</v>
      </c>
      <c r="C9" s="2">
        <v>5</v>
      </c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2</v>
      </c>
      <c r="N9" s="3" t="s">
        <v>48</v>
      </c>
      <c r="O9" s="3">
        <v>2</v>
      </c>
      <c r="P9" s="3"/>
      <c r="Q9" s="3"/>
      <c r="R9" s="2">
        <v>6</v>
      </c>
      <c r="S9" s="2">
        <v>2</v>
      </c>
      <c r="T9" s="2"/>
      <c r="U9" s="2"/>
      <c r="V9" s="2"/>
      <c r="W9" s="2"/>
      <c r="X9" s="2" t="s">
        <v>294</v>
      </c>
      <c r="Y9" s="2">
        <v>0</v>
      </c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>
        <v>2</v>
      </c>
      <c r="BP9" s="3" t="s">
        <v>137</v>
      </c>
      <c r="BQ9" s="3">
        <v>2</v>
      </c>
      <c r="BT9" s="3" t="s">
        <v>298</v>
      </c>
      <c r="BU9" s="3"/>
    </row>
    <row r="10" spans="1:75" ht="72" x14ac:dyDescent="0.3">
      <c r="A10" s="10" t="s">
        <v>299</v>
      </c>
      <c r="B10" s="9" t="s">
        <v>300</v>
      </c>
      <c r="C10" s="2">
        <v>5</v>
      </c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>
        <v>2</v>
      </c>
      <c r="N10" s="3" t="s">
        <v>302</v>
      </c>
      <c r="O10" s="3">
        <v>2</v>
      </c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>
        <v>0</v>
      </c>
      <c r="Z10" s="2"/>
      <c r="AA10" s="2"/>
      <c r="AB10" s="3" t="s">
        <v>304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/>
      <c r="BL10" s="3" t="s">
        <v>131</v>
      </c>
      <c r="BM10" s="3">
        <v>2</v>
      </c>
      <c r="BP10" s="3" t="s">
        <v>131</v>
      </c>
      <c r="BQ10" s="3"/>
      <c r="BT10" s="3" t="s">
        <v>307</v>
      </c>
      <c r="BU10" s="3"/>
    </row>
    <row r="11" spans="1:75" ht="57.6" x14ac:dyDescent="0.3">
      <c r="A11" s="10" t="s">
        <v>308</v>
      </c>
      <c r="B11" s="9" t="s">
        <v>309</v>
      </c>
      <c r="C11" s="2">
        <v>2</v>
      </c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/>
      <c r="N11" s="3" t="s">
        <v>310</v>
      </c>
      <c r="O11" s="3"/>
      <c r="P11" s="3"/>
      <c r="Q11" s="3"/>
      <c r="R11" s="2">
        <v>8</v>
      </c>
      <c r="S11" s="2">
        <v>5</v>
      </c>
      <c r="T11" s="2"/>
      <c r="U11" s="2"/>
      <c r="V11" s="2"/>
      <c r="W11" s="2"/>
      <c r="X11" s="2" t="s">
        <v>71</v>
      </c>
      <c r="Y11" s="2">
        <v>2</v>
      </c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>
        <v>2</v>
      </c>
      <c r="BL11" s="3" t="s">
        <v>314</v>
      </c>
      <c r="BM11" s="3">
        <v>2</v>
      </c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>
        <v>5</v>
      </c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/>
      <c r="N12" s="3" t="s">
        <v>52</v>
      </c>
      <c r="O12" s="3"/>
      <c r="P12" s="3"/>
      <c r="Q12" s="3"/>
      <c r="R12" s="2">
        <v>9</v>
      </c>
      <c r="S12" s="2">
        <v>5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>
        <v>2</v>
      </c>
      <c r="BL12" s="3" t="s">
        <v>319</v>
      </c>
      <c r="BM12" s="3">
        <v>2</v>
      </c>
      <c r="BP12" s="3" t="s">
        <v>319</v>
      </c>
      <c r="BQ12" s="3"/>
    </row>
    <row r="13" spans="1:75" ht="43.2" x14ac:dyDescent="0.3">
      <c r="A13" s="10" t="s">
        <v>320</v>
      </c>
      <c r="B13" s="9" t="s">
        <v>321</v>
      </c>
      <c r="C13" s="2">
        <v>5</v>
      </c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/>
      <c r="N13" s="3" t="s">
        <v>322</v>
      </c>
      <c r="O13" s="3"/>
      <c r="P13" s="3"/>
      <c r="Q13" s="3"/>
      <c r="R13" s="2">
        <v>10</v>
      </c>
      <c r="S13" s="2">
        <v>5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>
        <v>2</v>
      </c>
      <c r="N14" s="3" t="s">
        <v>327</v>
      </c>
      <c r="O14" s="3">
        <v>2</v>
      </c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>
        <v>0</v>
      </c>
      <c r="BP14" s="3" t="s">
        <v>329</v>
      </c>
      <c r="BQ14" s="3"/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3"/>
    </row>
  </sheetData>
  <mergeCells count="74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T1:BU1"/>
    <mergeCell ref="AX1:AY1"/>
    <mergeCell ref="AZ1:BA1"/>
    <mergeCell ref="BB1:BC1"/>
    <mergeCell ref="BD1:BE1"/>
    <mergeCell ref="BF1:BG1"/>
    <mergeCell ref="BH1:BI1"/>
    <mergeCell ref="AD2:AE2"/>
    <mergeCell ref="BV1:B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J1:BK1"/>
    <mergeCell ref="BL1:BM1"/>
    <mergeCell ref="BN1:BO1"/>
    <mergeCell ref="BP1:BQ1"/>
    <mergeCell ref="BR1:BS1"/>
    <mergeCell ref="T2:U2"/>
    <mergeCell ref="V2:W2"/>
    <mergeCell ref="X2:Y2"/>
    <mergeCell ref="Z2:AA2"/>
    <mergeCell ref="AB2:AC2"/>
    <mergeCell ref="BB2:BC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P2:BQ2"/>
    <mergeCell ref="BR2:BS2"/>
    <mergeCell ref="BT2:BU2"/>
    <mergeCell ref="BV2:BW2"/>
    <mergeCell ref="BD2:BE2"/>
    <mergeCell ref="BF2:BG2"/>
    <mergeCell ref="BH2:BI2"/>
    <mergeCell ref="BJ2:BK2"/>
    <mergeCell ref="BL2:BM2"/>
    <mergeCell ref="BN2:BO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B1CD-4692-4A1E-98DF-EF3EB26D1ADB}">
  <dimension ref="A1:BW15"/>
  <sheetViews>
    <sheetView zoomScale="80" zoomScaleNormal="80" workbookViewId="0">
      <pane xSplit="1" ySplit="3" topLeftCell="BP4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19" t="s">
        <v>386</v>
      </c>
      <c r="B1" s="56" t="s">
        <v>355</v>
      </c>
      <c r="C1" s="56"/>
      <c r="D1" s="56" t="s">
        <v>356</v>
      </c>
      <c r="E1" s="56"/>
      <c r="F1" s="56" t="s">
        <v>357</v>
      </c>
      <c r="G1" s="56"/>
      <c r="H1" s="56" t="s">
        <v>358</v>
      </c>
      <c r="I1" s="56"/>
      <c r="J1" s="56" t="s">
        <v>359</v>
      </c>
      <c r="K1" s="56"/>
      <c r="L1" s="56" t="s">
        <v>45</v>
      </c>
      <c r="M1" s="56"/>
      <c r="N1" s="56" t="s">
        <v>49</v>
      </c>
      <c r="O1" s="56"/>
      <c r="P1" s="56" t="s">
        <v>53</v>
      </c>
      <c r="Q1" s="56"/>
      <c r="R1" s="56" t="s">
        <v>57</v>
      </c>
      <c r="S1" s="56"/>
      <c r="T1" s="56" t="s">
        <v>59</v>
      </c>
      <c r="U1" s="56"/>
      <c r="V1" s="56" t="s">
        <v>63</v>
      </c>
      <c r="W1" s="56"/>
      <c r="X1" s="56" t="s">
        <v>68</v>
      </c>
      <c r="Y1" s="56"/>
      <c r="Z1" s="56" t="s">
        <v>72</v>
      </c>
      <c r="AA1" s="56"/>
      <c r="AB1" s="56" t="s">
        <v>75</v>
      </c>
      <c r="AC1" s="56"/>
      <c r="AD1" s="56" t="s">
        <v>78</v>
      </c>
      <c r="AE1" s="56"/>
      <c r="AF1" s="56" t="s">
        <v>81</v>
      </c>
      <c r="AG1" s="56"/>
      <c r="AH1" s="56" t="s">
        <v>84</v>
      </c>
      <c r="AI1" s="56"/>
      <c r="AJ1" s="56" t="s">
        <v>87</v>
      </c>
      <c r="AK1" s="56"/>
      <c r="AL1" s="56" t="s">
        <v>90</v>
      </c>
      <c r="AM1" s="56"/>
      <c r="AN1" s="56" t="s">
        <v>93</v>
      </c>
      <c r="AO1" s="56"/>
      <c r="AP1" s="56" t="s">
        <v>96</v>
      </c>
      <c r="AQ1" s="56"/>
      <c r="AR1" s="56" t="s">
        <v>99</v>
      </c>
      <c r="AS1" s="56"/>
      <c r="AT1" s="56" t="s">
        <v>102</v>
      </c>
      <c r="AU1" s="56"/>
      <c r="AV1" s="56" t="s">
        <v>105</v>
      </c>
      <c r="AW1" s="56"/>
      <c r="AX1" s="56" t="s">
        <v>108</v>
      </c>
      <c r="AY1" s="56"/>
      <c r="AZ1" s="56" t="s">
        <v>111</v>
      </c>
      <c r="BA1" s="56"/>
      <c r="BB1" s="56" t="s">
        <v>114</v>
      </c>
      <c r="BC1" s="56"/>
      <c r="BD1" s="56" t="s">
        <v>117</v>
      </c>
      <c r="BE1" s="56"/>
      <c r="BF1" s="56" t="s">
        <v>120</v>
      </c>
      <c r="BG1" s="56"/>
      <c r="BH1" s="56" t="s">
        <v>123</v>
      </c>
      <c r="BI1" s="56"/>
      <c r="BJ1" s="56" t="s">
        <v>125</v>
      </c>
      <c r="BK1" s="56"/>
      <c r="BL1" s="56" t="s">
        <v>128</v>
      </c>
      <c r="BM1" s="56"/>
      <c r="BN1" s="56" t="s">
        <v>132</v>
      </c>
      <c r="BO1" s="56"/>
      <c r="BP1" s="56" t="s">
        <v>135</v>
      </c>
      <c r="BQ1" s="56"/>
      <c r="BR1" s="56" t="s">
        <v>138</v>
      </c>
      <c r="BS1" s="56"/>
      <c r="BT1" s="56" t="s">
        <v>141</v>
      </c>
      <c r="BU1" s="56"/>
      <c r="BV1" s="56" t="s">
        <v>144</v>
      </c>
      <c r="BW1" s="56"/>
    </row>
    <row r="2" spans="1:75" ht="14.4" customHeight="1" x14ac:dyDescent="0.3">
      <c r="A2" s="6" t="s">
        <v>14</v>
      </c>
      <c r="B2" s="54" t="s">
        <v>20</v>
      </c>
      <c r="C2" s="54"/>
      <c r="D2" s="54" t="s">
        <v>23</v>
      </c>
      <c r="E2" s="54"/>
      <c r="F2" s="54" t="s">
        <v>26</v>
      </c>
      <c r="G2" s="54"/>
      <c r="H2" s="54" t="s">
        <v>387</v>
      </c>
      <c r="I2" s="54"/>
      <c r="J2" s="54" t="s">
        <v>388</v>
      </c>
      <c r="K2" s="54"/>
      <c r="L2" s="54" t="s">
        <v>332</v>
      </c>
      <c r="M2" s="54"/>
      <c r="N2" s="54" t="s">
        <v>332</v>
      </c>
      <c r="O2" s="54"/>
      <c r="P2" s="54" t="s">
        <v>373</v>
      </c>
      <c r="Q2" s="54"/>
      <c r="R2" s="54" t="s">
        <v>58</v>
      </c>
      <c r="S2" s="54"/>
      <c r="T2" s="54" t="s">
        <v>374</v>
      </c>
      <c r="U2" s="54"/>
      <c r="V2" s="54" t="s">
        <v>375</v>
      </c>
      <c r="W2" s="54"/>
      <c r="X2" s="54" t="s">
        <v>376</v>
      </c>
      <c r="Y2" s="54"/>
      <c r="Z2" s="54" t="s">
        <v>377</v>
      </c>
      <c r="AA2" s="54"/>
      <c r="AB2" s="54" t="s">
        <v>389</v>
      </c>
      <c r="AC2" s="54"/>
      <c r="AD2" s="54" t="s">
        <v>199</v>
      </c>
      <c r="AE2" s="54"/>
      <c r="AF2" s="54" t="s">
        <v>390</v>
      </c>
      <c r="AG2" s="54"/>
      <c r="AH2" s="54" t="s">
        <v>391</v>
      </c>
      <c r="AI2" s="54"/>
      <c r="AJ2" s="54" t="s">
        <v>6</v>
      </c>
      <c r="AK2" s="54"/>
      <c r="AL2" s="54" t="s">
        <v>392</v>
      </c>
      <c r="AM2" s="54"/>
      <c r="AN2" s="54" t="s">
        <v>393</v>
      </c>
      <c r="AO2" s="54"/>
      <c r="AP2" s="54" t="s">
        <v>394</v>
      </c>
      <c r="AQ2" s="54"/>
      <c r="AR2" s="54" t="s">
        <v>311</v>
      </c>
      <c r="AS2" s="54"/>
      <c r="AT2" s="54" t="s">
        <v>317</v>
      </c>
      <c r="AU2" s="54"/>
      <c r="AV2" s="54" t="s">
        <v>323</v>
      </c>
      <c r="AW2" s="54"/>
      <c r="AX2" s="54" t="s">
        <v>395</v>
      </c>
      <c r="AY2" s="54"/>
      <c r="AZ2" s="54" t="s">
        <v>396</v>
      </c>
      <c r="BA2" s="54"/>
      <c r="BB2" s="54" t="s">
        <v>397</v>
      </c>
      <c r="BC2" s="54"/>
      <c r="BD2" s="54" t="s">
        <v>398</v>
      </c>
      <c r="BE2" s="54"/>
      <c r="BF2" s="54" t="s">
        <v>390</v>
      </c>
      <c r="BG2" s="54"/>
      <c r="BH2" s="54" t="s">
        <v>399</v>
      </c>
      <c r="BI2" s="54"/>
      <c r="BJ2" s="54" t="s">
        <v>400</v>
      </c>
      <c r="BK2" s="54"/>
      <c r="BL2" s="54" t="s">
        <v>378</v>
      </c>
      <c r="BM2" s="54"/>
      <c r="BN2" s="54" t="s">
        <v>379</v>
      </c>
      <c r="BO2" s="54"/>
      <c r="BP2" s="54" t="s">
        <v>380</v>
      </c>
      <c r="BQ2" s="54"/>
      <c r="BR2" s="54" t="s">
        <v>381</v>
      </c>
      <c r="BS2" s="54"/>
      <c r="BT2" s="54" t="s">
        <v>401</v>
      </c>
      <c r="BU2" s="54"/>
      <c r="BV2" s="54" t="s">
        <v>382</v>
      </c>
      <c r="BW2" s="54"/>
    </row>
    <row r="3" spans="1:75" ht="14.4" customHeight="1" x14ac:dyDescent="0.3">
      <c r="A3" s="41"/>
      <c r="B3" s="41" t="s">
        <v>383</v>
      </c>
      <c r="C3" s="41" t="s">
        <v>384</v>
      </c>
      <c r="D3" s="41" t="s">
        <v>383</v>
      </c>
      <c r="E3" s="41" t="s">
        <v>384</v>
      </c>
      <c r="F3" s="41" t="s">
        <v>383</v>
      </c>
      <c r="G3" s="41" t="s">
        <v>384</v>
      </c>
      <c r="H3" s="41" t="s">
        <v>383</v>
      </c>
      <c r="I3" s="41" t="s">
        <v>384</v>
      </c>
      <c r="J3" s="41" t="s">
        <v>383</v>
      </c>
      <c r="K3" s="41" t="s">
        <v>384</v>
      </c>
      <c r="L3" s="41" t="s">
        <v>383</v>
      </c>
      <c r="M3" s="41" t="s">
        <v>384</v>
      </c>
      <c r="N3" s="41" t="s">
        <v>383</v>
      </c>
      <c r="O3" s="41" t="s">
        <v>384</v>
      </c>
      <c r="P3" s="41" t="s">
        <v>383</v>
      </c>
      <c r="Q3" s="41" t="s">
        <v>384</v>
      </c>
      <c r="R3" s="41" t="s">
        <v>383</v>
      </c>
      <c r="S3" s="41" t="s">
        <v>384</v>
      </c>
      <c r="T3" s="41" t="s">
        <v>383</v>
      </c>
      <c r="U3" s="41" t="s">
        <v>384</v>
      </c>
      <c r="V3" s="41" t="s">
        <v>383</v>
      </c>
      <c r="W3" s="41" t="s">
        <v>384</v>
      </c>
      <c r="X3" s="41" t="s">
        <v>383</v>
      </c>
      <c r="Y3" s="41" t="s">
        <v>384</v>
      </c>
      <c r="Z3" s="41" t="s">
        <v>383</v>
      </c>
      <c r="AA3" s="41" t="s">
        <v>384</v>
      </c>
      <c r="AB3" s="41" t="s">
        <v>383</v>
      </c>
      <c r="AC3" s="41" t="s">
        <v>384</v>
      </c>
      <c r="AD3" s="41" t="s">
        <v>383</v>
      </c>
      <c r="AE3" s="41" t="s">
        <v>384</v>
      </c>
      <c r="AF3" s="41" t="s">
        <v>383</v>
      </c>
      <c r="AG3" s="41" t="s">
        <v>384</v>
      </c>
      <c r="AH3" s="41" t="s">
        <v>383</v>
      </c>
      <c r="AI3" s="41" t="s">
        <v>384</v>
      </c>
      <c r="AJ3" s="41" t="s">
        <v>383</v>
      </c>
      <c r="AK3" s="41" t="s">
        <v>384</v>
      </c>
      <c r="AL3" s="41" t="s">
        <v>383</v>
      </c>
      <c r="AM3" s="41" t="s">
        <v>384</v>
      </c>
      <c r="AN3" s="41" t="s">
        <v>383</v>
      </c>
      <c r="AO3" s="41" t="s">
        <v>384</v>
      </c>
      <c r="AP3" s="41" t="s">
        <v>383</v>
      </c>
      <c r="AQ3" s="41" t="s">
        <v>384</v>
      </c>
      <c r="AR3" s="41" t="s">
        <v>383</v>
      </c>
      <c r="AS3" s="41" t="s">
        <v>384</v>
      </c>
      <c r="AT3" s="41" t="s">
        <v>383</v>
      </c>
      <c r="AU3" s="41" t="s">
        <v>384</v>
      </c>
      <c r="AV3" s="41" t="s">
        <v>383</v>
      </c>
      <c r="AW3" s="41" t="s">
        <v>384</v>
      </c>
      <c r="AX3" s="41" t="s">
        <v>383</v>
      </c>
      <c r="AY3" s="41" t="s">
        <v>384</v>
      </c>
      <c r="AZ3" s="41" t="s">
        <v>383</v>
      </c>
      <c r="BA3" s="41" t="s">
        <v>384</v>
      </c>
      <c r="BB3" s="41" t="s">
        <v>383</v>
      </c>
      <c r="BC3" s="41" t="s">
        <v>384</v>
      </c>
      <c r="BD3" s="41" t="s">
        <v>383</v>
      </c>
      <c r="BE3" s="41" t="s">
        <v>384</v>
      </c>
      <c r="BF3" s="41" t="s">
        <v>383</v>
      </c>
      <c r="BG3" s="41" t="s">
        <v>384</v>
      </c>
      <c r="BH3" s="41" t="s">
        <v>383</v>
      </c>
      <c r="BI3" s="41" t="s">
        <v>384</v>
      </c>
      <c r="BJ3" s="41" t="s">
        <v>383</v>
      </c>
      <c r="BK3" s="41" t="s">
        <v>384</v>
      </c>
      <c r="BL3" s="41" t="s">
        <v>383</v>
      </c>
      <c r="BM3" s="41" t="s">
        <v>384</v>
      </c>
      <c r="BN3" s="41" t="s">
        <v>383</v>
      </c>
      <c r="BO3" s="41" t="s">
        <v>384</v>
      </c>
      <c r="BP3" s="41" t="s">
        <v>383</v>
      </c>
      <c r="BQ3" s="41" t="s">
        <v>384</v>
      </c>
      <c r="BR3" s="41" t="s">
        <v>383</v>
      </c>
      <c r="BS3" s="41" t="s">
        <v>384</v>
      </c>
      <c r="BT3" s="41" t="s">
        <v>383</v>
      </c>
      <c r="BU3" s="41" t="s">
        <v>384</v>
      </c>
      <c r="BV3" s="41" t="s">
        <v>383</v>
      </c>
      <c r="BW3" s="41" t="s">
        <v>384</v>
      </c>
    </row>
    <row r="4" spans="1:75" ht="43.2" customHeight="1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>
        <v>2</v>
      </c>
      <c r="N4" s="3" t="s">
        <v>193</v>
      </c>
      <c r="O4" s="3">
        <v>2</v>
      </c>
      <c r="P4" s="3" t="s">
        <v>194</v>
      </c>
      <c r="Q4" s="3">
        <v>2</v>
      </c>
      <c r="R4" s="2">
        <v>1</v>
      </c>
      <c r="S4" s="2">
        <v>2</v>
      </c>
      <c r="T4" s="2" t="s">
        <v>195</v>
      </c>
      <c r="U4" s="2">
        <v>0</v>
      </c>
      <c r="V4" s="3" t="s">
        <v>196</v>
      </c>
      <c r="W4" s="3">
        <v>5</v>
      </c>
      <c r="X4" s="2" t="s">
        <v>197</v>
      </c>
      <c r="Y4" s="2"/>
      <c r="Z4" s="3" t="s">
        <v>198</v>
      </c>
      <c r="AA4" s="3">
        <v>2</v>
      </c>
      <c r="AB4" s="3" t="s">
        <v>199</v>
      </c>
      <c r="AC4" s="3"/>
      <c r="AD4" s="3" t="s">
        <v>200</v>
      </c>
      <c r="AE4" s="3">
        <v>2</v>
      </c>
      <c r="AF4" s="3" t="s">
        <v>201</v>
      </c>
      <c r="AG4" s="3">
        <v>2</v>
      </c>
      <c r="AH4" s="3" t="s">
        <v>202</v>
      </c>
      <c r="AI4" s="3"/>
      <c r="AJ4" s="3" t="s">
        <v>203</v>
      </c>
      <c r="AK4" s="3">
        <v>2</v>
      </c>
      <c r="AL4" s="3" t="s">
        <v>204</v>
      </c>
      <c r="AM4" s="3">
        <v>2</v>
      </c>
      <c r="AN4" s="3" t="s">
        <v>205</v>
      </c>
      <c r="AO4" s="3">
        <v>5</v>
      </c>
      <c r="AP4" s="3" t="s">
        <v>202</v>
      </c>
      <c r="AQ4" s="3">
        <v>2</v>
      </c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/>
      <c r="AZ4" s="3" t="s">
        <v>202</v>
      </c>
      <c r="BA4" s="3">
        <v>0</v>
      </c>
      <c r="BB4" s="3" t="s">
        <v>210</v>
      </c>
      <c r="BC4" s="3">
        <v>5</v>
      </c>
      <c r="BD4" s="3" t="s">
        <v>211</v>
      </c>
      <c r="BE4" s="3"/>
      <c r="BF4" s="3" t="s">
        <v>212</v>
      </c>
      <c r="BG4" s="3"/>
      <c r="BH4" s="3" t="s">
        <v>213</v>
      </c>
      <c r="BI4" s="3">
        <v>1</v>
      </c>
      <c r="BJ4" s="3" t="s">
        <v>214</v>
      </c>
      <c r="BK4" s="3"/>
      <c r="BL4" s="3" t="s">
        <v>130</v>
      </c>
      <c r="BM4" s="3"/>
      <c r="BN4" s="3" t="s">
        <v>140</v>
      </c>
      <c r="BO4" s="3">
        <v>5</v>
      </c>
      <c r="BP4" s="3" t="s">
        <v>215</v>
      </c>
      <c r="BQ4" s="3"/>
      <c r="BR4" s="3" t="s">
        <v>140</v>
      </c>
      <c r="BS4" s="3">
        <v>5</v>
      </c>
      <c r="BT4" s="3" t="s">
        <v>216</v>
      </c>
      <c r="BU4" s="3"/>
      <c r="BV4" s="3" t="s">
        <v>217</v>
      </c>
      <c r="BW4" s="3"/>
    </row>
    <row r="5" spans="1:75" ht="43.2" customHeight="1" x14ac:dyDescent="0.3">
      <c r="A5" s="10" t="s">
        <v>218</v>
      </c>
      <c r="B5" s="8" t="s">
        <v>219</v>
      </c>
      <c r="C5" s="2"/>
      <c r="D5" s="2" t="s">
        <v>190</v>
      </c>
      <c r="E5" s="2"/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3"/>
      <c r="P5" s="3" t="s">
        <v>223</v>
      </c>
      <c r="Q5" s="3">
        <v>2</v>
      </c>
      <c r="R5" s="2">
        <v>2</v>
      </c>
      <c r="S5" s="2">
        <v>2</v>
      </c>
      <c r="T5" s="2" t="s">
        <v>62</v>
      </c>
      <c r="U5" s="2">
        <v>2</v>
      </c>
      <c r="V5" s="3" t="s">
        <v>66</v>
      </c>
      <c r="W5" s="3">
        <v>5</v>
      </c>
      <c r="X5" s="2" t="s">
        <v>224</v>
      </c>
      <c r="Y5" s="2">
        <v>2</v>
      </c>
      <c r="Z5" s="3" t="s">
        <v>225</v>
      </c>
      <c r="AA5" s="3">
        <v>0</v>
      </c>
      <c r="AB5" s="3" t="s">
        <v>226</v>
      </c>
      <c r="AC5" s="3"/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>
        <v>2</v>
      </c>
      <c r="AL5" s="3" t="s">
        <v>230</v>
      </c>
      <c r="AM5" s="3"/>
      <c r="AN5" s="3" t="s">
        <v>231</v>
      </c>
      <c r="AO5" s="3">
        <v>2</v>
      </c>
      <c r="AP5" s="3" t="s">
        <v>113</v>
      </c>
      <c r="AQ5" s="3">
        <v>2</v>
      </c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>
        <v>0</v>
      </c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/>
      <c r="BL5" s="3" t="s">
        <v>240</v>
      </c>
      <c r="BM5" s="3"/>
      <c r="BN5" s="3" t="s">
        <v>134</v>
      </c>
      <c r="BO5" s="3"/>
      <c r="BP5" s="3" t="s">
        <v>240</v>
      </c>
      <c r="BQ5" s="3">
        <v>5</v>
      </c>
      <c r="BR5" s="3" t="s">
        <v>134</v>
      </c>
      <c r="BS5" s="3">
        <v>2</v>
      </c>
      <c r="BT5" s="3" t="s">
        <v>143</v>
      </c>
      <c r="BU5" s="3"/>
      <c r="BV5" s="3" t="s">
        <v>241</v>
      </c>
      <c r="BW5" s="3">
        <v>2</v>
      </c>
    </row>
    <row r="6" spans="1:75" ht="57.6" customHeight="1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/>
      <c r="N6" s="3" t="s">
        <v>248</v>
      </c>
      <c r="O6" s="3"/>
      <c r="P6" s="3" t="s">
        <v>249</v>
      </c>
      <c r="Q6" s="3">
        <v>5</v>
      </c>
      <c r="R6" s="2">
        <v>3</v>
      </c>
      <c r="S6" s="2">
        <v>2</v>
      </c>
      <c r="T6" s="2"/>
      <c r="U6" s="2"/>
      <c r="V6" s="2" t="s">
        <v>67</v>
      </c>
      <c r="W6" s="2">
        <v>0</v>
      </c>
      <c r="X6" s="2" t="s">
        <v>250</v>
      </c>
      <c r="Y6" s="2">
        <v>2</v>
      </c>
      <c r="Z6" s="3" t="s">
        <v>74</v>
      </c>
      <c r="AA6" s="3">
        <v>5</v>
      </c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43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>
        <v>2</v>
      </c>
      <c r="BA6">
        <v>2</v>
      </c>
      <c r="BB6" s="3" t="s">
        <v>256</v>
      </c>
      <c r="BC6" s="3"/>
      <c r="BD6" s="3" t="s">
        <v>257</v>
      </c>
      <c r="BE6" s="3"/>
      <c r="BF6" s="3" t="s">
        <v>258</v>
      </c>
      <c r="BG6" s="3"/>
      <c r="BJ6" s="3" t="s">
        <v>259</v>
      </c>
      <c r="BK6" s="3"/>
      <c r="BL6" s="3" t="s">
        <v>260</v>
      </c>
      <c r="BM6" s="3"/>
      <c r="BN6" s="3" t="s">
        <v>261</v>
      </c>
      <c r="BO6" s="3"/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/>
    </row>
    <row r="7" spans="1:75" ht="43.2" customHeight="1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>
        <v>5</v>
      </c>
      <c r="N7" s="3" t="s">
        <v>269</v>
      </c>
      <c r="O7" s="3">
        <v>5</v>
      </c>
      <c r="P7" s="3" t="s">
        <v>56</v>
      </c>
      <c r="Q7" s="3">
        <v>2</v>
      </c>
      <c r="R7" s="2">
        <v>4</v>
      </c>
      <c r="S7" s="2">
        <v>2</v>
      </c>
      <c r="T7" s="2"/>
      <c r="U7" s="2"/>
      <c r="V7" s="2"/>
      <c r="W7" s="2"/>
      <c r="X7" s="3" t="s">
        <v>270</v>
      </c>
      <c r="Y7" s="3">
        <v>2</v>
      </c>
      <c r="Z7" s="2"/>
      <c r="AA7" s="2"/>
      <c r="AB7" s="3" t="s">
        <v>271</v>
      </c>
      <c r="AC7" s="3">
        <v>2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>
        <v>2</v>
      </c>
      <c r="BP7" s="3" t="s">
        <v>275</v>
      </c>
      <c r="BQ7" s="3"/>
      <c r="BT7" s="3" t="s">
        <v>276</v>
      </c>
      <c r="BU7" s="3"/>
      <c r="BV7" s="3" t="s">
        <v>146</v>
      </c>
      <c r="BW7" s="3"/>
    </row>
    <row r="8" spans="1:75" ht="43.2" customHeight="1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/>
      <c r="N8" s="3" t="s">
        <v>280</v>
      </c>
      <c r="O8" s="3"/>
      <c r="P8" s="3" t="s">
        <v>281</v>
      </c>
      <c r="Q8" s="3">
        <v>2</v>
      </c>
      <c r="R8" s="2">
        <v>5</v>
      </c>
      <c r="S8" s="2">
        <v>2</v>
      </c>
      <c r="T8" s="2"/>
      <c r="U8" s="2"/>
      <c r="V8" s="2"/>
      <c r="W8" s="2"/>
      <c r="X8" s="2" t="s">
        <v>282</v>
      </c>
      <c r="Y8" s="2">
        <v>2</v>
      </c>
      <c r="Z8" s="2"/>
      <c r="AA8" s="2"/>
      <c r="AB8" s="3" t="s">
        <v>283</v>
      </c>
      <c r="AC8" s="3">
        <v>2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/>
      <c r="BD8" s="3" t="s">
        <v>119</v>
      </c>
      <c r="BE8" s="3"/>
      <c r="BF8" s="3" t="s">
        <v>285</v>
      </c>
      <c r="BG8" s="3">
        <v>2</v>
      </c>
      <c r="BJ8" s="3" t="s">
        <v>286</v>
      </c>
      <c r="BK8" s="3"/>
      <c r="BL8" s="3" t="s">
        <v>287</v>
      </c>
      <c r="BM8" s="3">
        <v>5</v>
      </c>
      <c r="BP8" s="3" t="s">
        <v>287</v>
      </c>
      <c r="BQ8" s="3"/>
      <c r="BT8" s="3" t="s">
        <v>288</v>
      </c>
      <c r="BU8" s="3"/>
      <c r="BV8" s="3" t="s">
        <v>289</v>
      </c>
      <c r="BW8" s="3"/>
    </row>
    <row r="9" spans="1:75" ht="43.2" customHeight="1" x14ac:dyDescent="0.3">
      <c r="A9" s="10" t="s">
        <v>290</v>
      </c>
      <c r="B9" s="9" t="s">
        <v>291</v>
      </c>
      <c r="C9" s="2">
        <v>2</v>
      </c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2</v>
      </c>
      <c r="N9" s="3" t="s">
        <v>48</v>
      </c>
      <c r="O9" s="3">
        <v>2</v>
      </c>
      <c r="P9" s="3"/>
      <c r="Q9" s="3"/>
      <c r="R9" s="2">
        <v>6</v>
      </c>
      <c r="S9" s="2">
        <v>2</v>
      </c>
      <c r="T9" s="2"/>
      <c r="U9" s="2"/>
      <c r="V9" s="2"/>
      <c r="W9" s="2"/>
      <c r="X9" s="2" t="s">
        <v>294</v>
      </c>
      <c r="Y9" s="2"/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>
        <v>2</v>
      </c>
      <c r="BP9" s="3" t="s">
        <v>137</v>
      </c>
      <c r="BQ9" s="3"/>
      <c r="BT9" s="3" t="s">
        <v>298</v>
      </c>
      <c r="BU9" s="3"/>
    </row>
    <row r="10" spans="1:75" ht="72" customHeight="1" x14ac:dyDescent="0.3">
      <c r="A10" s="10" t="s">
        <v>299</v>
      </c>
      <c r="B10" s="9" t="s">
        <v>300</v>
      </c>
      <c r="C10" s="2">
        <v>2</v>
      </c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/>
      <c r="N10" s="3" t="s">
        <v>302</v>
      </c>
      <c r="O10" s="3"/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>
        <v>0</v>
      </c>
      <c r="Z10" s="2"/>
      <c r="AA10" s="2"/>
      <c r="AB10" s="3" t="s">
        <v>304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>
        <v>2</v>
      </c>
      <c r="BJ10" s="3" t="s">
        <v>306</v>
      </c>
      <c r="BK10" s="3"/>
      <c r="BL10" s="3" t="s">
        <v>131</v>
      </c>
      <c r="BM10" s="3"/>
      <c r="BP10" s="3" t="s">
        <v>131</v>
      </c>
      <c r="BQ10" s="3"/>
      <c r="BT10" s="3" t="s">
        <v>307</v>
      </c>
      <c r="BU10" s="3"/>
    </row>
    <row r="11" spans="1:75" ht="57.6" customHeight="1" x14ac:dyDescent="0.3">
      <c r="A11" s="10" t="s">
        <v>308</v>
      </c>
      <c r="B11" s="9" t="s">
        <v>309</v>
      </c>
      <c r="C11" s="2">
        <v>2</v>
      </c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>
        <v>2</v>
      </c>
      <c r="N11" s="3" t="s">
        <v>310</v>
      </c>
      <c r="O11" s="3">
        <v>2</v>
      </c>
      <c r="P11" s="3"/>
      <c r="Q11" s="3"/>
      <c r="R11" s="2">
        <v>8</v>
      </c>
      <c r="S11" s="2">
        <v>5</v>
      </c>
      <c r="T11" s="2"/>
      <c r="U11" s="2"/>
      <c r="V11" s="2"/>
      <c r="W11" s="2"/>
      <c r="X11" s="2" t="s">
        <v>71</v>
      </c>
      <c r="Y11" s="2"/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>
        <v>2</v>
      </c>
      <c r="BL11" s="3" t="s">
        <v>314</v>
      </c>
      <c r="BM11" s="3"/>
      <c r="BP11" s="3" t="s">
        <v>314</v>
      </c>
      <c r="BQ11" s="3"/>
    </row>
    <row r="12" spans="1:75" ht="28.95" customHeight="1" x14ac:dyDescent="0.3">
      <c r="A12" s="10" t="s">
        <v>315</v>
      </c>
      <c r="B12" s="9" t="s">
        <v>316</v>
      </c>
      <c r="C12" s="2">
        <v>2</v>
      </c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>
        <v>5</v>
      </c>
      <c r="N12" s="3" t="s">
        <v>52</v>
      </c>
      <c r="O12" s="3">
        <v>5</v>
      </c>
      <c r="P12" s="3"/>
      <c r="Q12" s="3"/>
      <c r="R12" s="2">
        <v>9</v>
      </c>
      <c r="S12" s="2">
        <v>5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>
        <v>2</v>
      </c>
      <c r="BP12" s="3" t="s">
        <v>319</v>
      </c>
      <c r="BQ12" s="3"/>
    </row>
    <row r="13" spans="1:75" ht="43.2" customHeight="1" x14ac:dyDescent="0.3">
      <c r="A13" s="10" t="s">
        <v>320</v>
      </c>
      <c r="B13" s="9" t="s">
        <v>321</v>
      </c>
      <c r="C13" s="2">
        <v>2</v>
      </c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>
        <v>2</v>
      </c>
      <c r="N13" s="3" t="s">
        <v>322</v>
      </c>
      <c r="O13" s="3">
        <v>2</v>
      </c>
      <c r="P13" s="3"/>
      <c r="Q13" s="3"/>
      <c r="R13" s="2">
        <v>10</v>
      </c>
      <c r="S13" s="2">
        <v>5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>
        <v>2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95" customHeight="1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3"/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>
        <v>2</v>
      </c>
      <c r="BP14" s="3" t="s">
        <v>329</v>
      </c>
      <c r="BQ14" s="3">
        <v>2</v>
      </c>
    </row>
    <row r="15" spans="1:75" ht="14.4" customHeight="1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3"/>
    </row>
  </sheetData>
  <mergeCells count="74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T1:BU1"/>
    <mergeCell ref="AX1:AY1"/>
    <mergeCell ref="AZ1:BA1"/>
    <mergeCell ref="BB1:BC1"/>
    <mergeCell ref="BD1:BE1"/>
    <mergeCell ref="BF1:BG1"/>
    <mergeCell ref="BH1:BI1"/>
    <mergeCell ref="AD2:AE2"/>
    <mergeCell ref="BV1:B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J1:BK1"/>
    <mergeCell ref="BL1:BM1"/>
    <mergeCell ref="BN1:BO1"/>
    <mergeCell ref="BP1:BQ1"/>
    <mergeCell ref="BR1:BS1"/>
    <mergeCell ref="T2:U2"/>
    <mergeCell ref="V2:W2"/>
    <mergeCell ref="X2:Y2"/>
    <mergeCell ref="Z2:AA2"/>
    <mergeCell ref="AB2:AC2"/>
    <mergeCell ref="BB2:BC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P2:BQ2"/>
    <mergeCell ref="BR2:BS2"/>
    <mergeCell ref="BT2:BU2"/>
    <mergeCell ref="BV2:BW2"/>
    <mergeCell ref="BD2:BE2"/>
    <mergeCell ref="BF2:BG2"/>
    <mergeCell ref="BH2:BI2"/>
    <mergeCell ref="BJ2:BK2"/>
    <mergeCell ref="BL2:BM2"/>
    <mergeCell ref="BN2:B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3DC8-C7F8-4970-99C3-7D000C1083CE}">
  <dimension ref="A1:AL27"/>
  <sheetViews>
    <sheetView zoomScale="80" zoomScaleNormal="80" workbookViewId="0">
      <pane xSplit="1" ySplit="1" topLeftCell="B3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3" max="3" width="11.5546875" customWidth="1"/>
    <col min="4" max="6" width="39.33203125" customWidth="1"/>
    <col min="7" max="8" width="11.33203125" customWidth="1"/>
    <col min="9" max="9" width="55.6640625" customWidth="1"/>
    <col min="10" max="11" width="11.33203125" customWidth="1"/>
    <col min="12" max="13" width="55.6640625" customWidth="1"/>
    <col min="14" max="15" width="11.6640625" customWidth="1"/>
    <col min="16" max="25" width="27.6640625" customWidth="1"/>
    <col min="26" max="27" width="11.6640625" customWidth="1"/>
    <col min="28" max="28" width="12.6640625" customWidth="1"/>
    <col min="29" max="32" width="11.6640625" customWidth="1"/>
    <col min="33" max="37" width="55.6640625" customWidth="1"/>
    <col min="38" max="38" width="55.5546875" customWidth="1"/>
  </cols>
  <sheetData>
    <row r="1" spans="1:38" x14ac:dyDescent="0.3">
      <c r="A1" s="19"/>
      <c r="B1" s="19" t="s">
        <v>18</v>
      </c>
      <c r="C1" s="19" t="s">
        <v>21</v>
      </c>
      <c r="D1" s="19" t="s">
        <v>24</v>
      </c>
      <c r="E1" s="19" t="s">
        <v>28</v>
      </c>
      <c r="F1" s="19" t="s">
        <v>35</v>
      </c>
      <c r="G1" s="19" t="s">
        <v>45</v>
      </c>
      <c r="H1" s="19" t="s">
        <v>49</v>
      </c>
      <c r="I1" s="19" t="s">
        <v>53</v>
      </c>
      <c r="J1" s="19" t="s">
        <v>57</v>
      </c>
      <c r="K1" s="19" t="s">
        <v>59</v>
      </c>
      <c r="L1" s="19" t="s">
        <v>63</v>
      </c>
      <c r="M1" s="19" t="s">
        <v>68</v>
      </c>
      <c r="N1" s="19" t="s">
        <v>72</v>
      </c>
      <c r="O1" s="19" t="s">
        <v>75</v>
      </c>
      <c r="P1" s="19" t="s">
        <v>78</v>
      </c>
      <c r="Q1" s="19" t="s">
        <v>81</v>
      </c>
      <c r="R1" s="19" t="s">
        <v>84</v>
      </c>
      <c r="S1" s="19" t="s">
        <v>87</v>
      </c>
      <c r="T1" s="19" t="s">
        <v>90</v>
      </c>
      <c r="U1" s="19" t="s">
        <v>93</v>
      </c>
      <c r="V1" s="19" t="s">
        <v>96</v>
      </c>
      <c r="W1" s="19" t="s">
        <v>99</v>
      </c>
      <c r="X1" s="19" t="s">
        <v>102</v>
      </c>
      <c r="Y1" s="19" t="s">
        <v>105</v>
      </c>
      <c r="Z1" s="19" t="s">
        <v>108</v>
      </c>
      <c r="AA1" s="19" t="s">
        <v>111</v>
      </c>
      <c r="AB1" s="19" t="s">
        <v>114</v>
      </c>
      <c r="AC1" s="19" t="s">
        <v>117</v>
      </c>
      <c r="AD1" s="19" t="s">
        <v>120</v>
      </c>
      <c r="AE1" s="19" t="s">
        <v>123</v>
      </c>
      <c r="AF1" s="19" t="s">
        <v>125</v>
      </c>
      <c r="AG1" s="19" t="s">
        <v>128</v>
      </c>
      <c r="AH1" s="19" t="s">
        <v>132</v>
      </c>
      <c r="AI1" s="19" t="s">
        <v>135</v>
      </c>
      <c r="AJ1" s="19" t="s">
        <v>138</v>
      </c>
      <c r="AK1" s="19" t="s">
        <v>141</v>
      </c>
      <c r="AL1" s="19" t="s">
        <v>144</v>
      </c>
    </row>
    <row r="2" spans="1:38" ht="43.2" x14ac:dyDescent="0.3">
      <c r="A2" s="20" t="s">
        <v>188</v>
      </c>
      <c r="B2" s="21" t="s">
        <v>189</v>
      </c>
      <c r="C2" s="22" t="s">
        <v>190</v>
      </c>
      <c r="D2" s="23" t="s">
        <v>191</v>
      </c>
      <c r="E2" s="22" t="s">
        <v>31</v>
      </c>
      <c r="F2" s="22" t="s">
        <v>192</v>
      </c>
      <c r="G2" s="22" t="s">
        <v>193</v>
      </c>
      <c r="H2" s="23" t="s">
        <v>193</v>
      </c>
      <c r="I2" s="23" t="s">
        <v>194</v>
      </c>
      <c r="J2" s="22">
        <v>1</v>
      </c>
      <c r="K2" s="22" t="s">
        <v>195</v>
      </c>
      <c r="L2" s="23" t="s">
        <v>196</v>
      </c>
      <c r="M2" s="22" t="s">
        <v>197</v>
      </c>
      <c r="N2" s="23" t="s">
        <v>198</v>
      </c>
      <c r="O2" s="23" t="s">
        <v>199</v>
      </c>
      <c r="P2" s="23" t="s">
        <v>200</v>
      </c>
      <c r="Q2" s="23" t="s">
        <v>201</v>
      </c>
      <c r="R2" s="23" t="s">
        <v>202</v>
      </c>
      <c r="S2" s="23" t="s">
        <v>203</v>
      </c>
      <c r="T2" s="23" t="s">
        <v>204</v>
      </c>
      <c r="U2" s="23" t="s">
        <v>205</v>
      </c>
      <c r="V2" s="23" t="s">
        <v>202</v>
      </c>
      <c r="W2" s="23" t="s">
        <v>206</v>
      </c>
      <c r="X2" s="23" t="s">
        <v>207</v>
      </c>
      <c r="Y2" s="23" t="s">
        <v>208</v>
      </c>
      <c r="Z2" s="23" t="s">
        <v>209</v>
      </c>
      <c r="AA2" s="23" t="s">
        <v>202</v>
      </c>
      <c r="AB2" s="23" t="s">
        <v>210</v>
      </c>
      <c r="AC2" s="23" t="s">
        <v>211</v>
      </c>
      <c r="AD2" s="23" t="s">
        <v>212</v>
      </c>
      <c r="AE2" s="23" t="s">
        <v>213</v>
      </c>
      <c r="AF2" s="23" t="s">
        <v>214</v>
      </c>
      <c r="AG2" s="23" t="s">
        <v>130</v>
      </c>
      <c r="AH2" s="23" t="s">
        <v>140</v>
      </c>
      <c r="AI2" s="23" t="s">
        <v>215</v>
      </c>
      <c r="AJ2" s="23" t="s">
        <v>140</v>
      </c>
      <c r="AK2" s="23" t="s">
        <v>216</v>
      </c>
      <c r="AL2" s="24" t="s">
        <v>217</v>
      </c>
    </row>
    <row r="3" spans="1:38" ht="43.2" x14ac:dyDescent="0.3">
      <c r="A3" s="25" t="s">
        <v>218</v>
      </c>
      <c r="B3" s="26" t="s">
        <v>219</v>
      </c>
      <c r="C3" s="27" t="s">
        <v>220</v>
      </c>
      <c r="D3" s="28" t="s">
        <v>27</v>
      </c>
      <c r="E3" s="27" t="s">
        <v>221</v>
      </c>
      <c r="F3" s="28" t="s">
        <v>38</v>
      </c>
      <c r="G3" s="27" t="s">
        <v>222</v>
      </c>
      <c r="H3" s="28" t="s">
        <v>222</v>
      </c>
      <c r="I3" s="28" t="s">
        <v>223</v>
      </c>
      <c r="J3" s="27">
        <v>2</v>
      </c>
      <c r="K3" s="27" t="s">
        <v>62</v>
      </c>
      <c r="L3" s="28" t="s">
        <v>66</v>
      </c>
      <c r="M3" s="27" t="s">
        <v>224</v>
      </c>
      <c r="N3" s="28" t="s">
        <v>225</v>
      </c>
      <c r="O3" s="28" t="s">
        <v>226</v>
      </c>
      <c r="P3" s="29" t="s">
        <v>227</v>
      </c>
      <c r="Q3" s="28" t="s">
        <v>228</v>
      </c>
      <c r="R3" s="28" t="s">
        <v>113</v>
      </c>
      <c r="S3" s="28" t="s">
        <v>229</v>
      </c>
      <c r="T3" s="28" t="s">
        <v>230</v>
      </c>
      <c r="U3" s="28" t="s">
        <v>231</v>
      </c>
      <c r="V3" s="28" t="s">
        <v>113</v>
      </c>
      <c r="W3" s="28" t="s">
        <v>232</v>
      </c>
      <c r="X3" s="28" t="s">
        <v>233</v>
      </c>
      <c r="Y3" s="28" t="s">
        <v>234</v>
      </c>
      <c r="Z3" s="28" t="s">
        <v>235</v>
      </c>
      <c r="AA3" s="28" t="s">
        <v>113</v>
      </c>
      <c r="AB3" s="28" t="s">
        <v>236</v>
      </c>
      <c r="AC3" s="28" t="s">
        <v>237</v>
      </c>
      <c r="AD3" s="28" t="s">
        <v>238</v>
      </c>
      <c r="AE3" s="28" t="s">
        <v>239</v>
      </c>
      <c r="AF3" s="28" t="s">
        <v>127</v>
      </c>
      <c r="AG3" s="28" t="s">
        <v>240</v>
      </c>
      <c r="AH3" s="28" t="s">
        <v>134</v>
      </c>
      <c r="AI3" s="28" t="s">
        <v>240</v>
      </c>
      <c r="AJ3" s="28" t="s">
        <v>134</v>
      </c>
      <c r="AK3" s="28" t="s">
        <v>143</v>
      </c>
      <c r="AL3" s="30" t="s">
        <v>241</v>
      </c>
    </row>
    <row r="4" spans="1:38" ht="57.6" x14ac:dyDescent="0.3">
      <c r="A4" s="25" t="s">
        <v>242</v>
      </c>
      <c r="B4" s="31" t="s">
        <v>243</v>
      </c>
      <c r="C4" s="27" t="s">
        <v>244</v>
      </c>
      <c r="D4" s="28" t="s">
        <v>245</v>
      </c>
      <c r="E4" s="28" t="s">
        <v>246</v>
      </c>
      <c r="F4" s="28" t="s">
        <v>247</v>
      </c>
      <c r="G4" s="28" t="s">
        <v>248</v>
      </c>
      <c r="H4" s="28" t="s">
        <v>248</v>
      </c>
      <c r="I4" s="28" t="s">
        <v>249</v>
      </c>
      <c r="J4" s="27">
        <v>3</v>
      </c>
      <c r="K4" s="27"/>
      <c r="L4" s="27" t="s">
        <v>67</v>
      </c>
      <c r="M4" s="27" t="s">
        <v>250</v>
      </c>
      <c r="N4" s="28" t="s">
        <v>74</v>
      </c>
      <c r="O4" s="28" t="s">
        <v>251</v>
      </c>
      <c r="P4" s="29" t="s">
        <v>252</v>
      </c>
      <c r="Q4" s="28"/>
      <c r="R4" s="28"/>
      <c r="S4" s="28" t="s">
        <v>253</v>
      </c>
      <c r="T4" s="28" t="s">
        <v>253</v>
      </c>
      <c r="U4" s="28" t="s">
        <v>254</v>
      </c>
      <c r="V4" s="28"/>
      <c r="W4" s="28" t="s">
        <v>255</v>
      </c>
      <c r="X4" s="28"/>
      <c r="Y4" s="28"/>
      <c r="Z4" s="28" t="s">
        <v>110</v>
      </c>
      <c r="AA4" s="32"/>
      <c r="AB4" s="28" t="s">
        <v>256</v>
      </c>
      <c r="AC4" s="28" t="s">
        <v>257</v>
      </c>
      <c r="AD4" s="28" t="s">
        <v>258</v>
      </c>
      <c r="AE4" s="32"/>
      <c r="AF4" s="28" t="s">
        <v>259</v>
      </c>
      <c r="AG4" s="28" t="s">
        <v>260</v>
      </c>
      <c r="AH4" s="28" t="s">
        <v>261</v>
      </c>
      <c r="AI4" s="28" t="s">
        <v>260</v>
      </c>
      <c r="AJ4" s="28" t="s">
        <v>261</v>
      </c>
      <c r="AK4" s="28" t="s">
        <v>262</v>
      </c>
      <c r="AL4" s="30" t="s">
        <v>263</v>
      </c>
    </row>
    <row r="5" spans="1:38" ht="43.2" x14ac:dyDescent="0.3">
      <c r="A5" s="25" t="s">
        <v>264</v>
      </c>
      <c r="B5" s="31" t="s">
        <v>265</v>
      </c>
      <c r="C5" s="28" t="s">
        <v>266</v>
      </c>
      <c r="D5" s="28" t="s">
        <v>267</v>
      </c>
      <c r="E5" s="27" t="s">
        <v>268</v>
      </c>
      <c r="F5" s="27"/>
      <c r="G5" s="28" t="s">
        <v>269</v>
      </c>
      <c r="H5" s="28" t="s">
        <v>269</v>
      </c>
      <c r="I5" s="28" t="s">
        <v>56</v>
      </c>
      <c r="J5" s="27">
        <v>4</v>
      </c>
      <c r="K5" s="27"/>
      <c r="L5" s="27"/>
      <c r="M5" s="28" t="s">
        <v>270</v>
      </c>
      <c r="N5" s="27"/>
      <c r="O5" s="28" t="s">
        <v>271</v>
      </c>
      <c r="P5" s="28"/>
      <c r="Q5" s="28"/>
      <c r="R5" s="28"/>
      <c r="S5" s="28"/>
      <c r="T5" s="28"/>
      <c r="U5" s="28"/>
      <c r="V5" s="28"/>
      <c r="W5" s="28"/>
      <c r="X5" s="28"/>
      <c r="Y5" s="28"/>
      <c r="Z5" s="32"/>
      <c r="AA5" s="32"/>
      <c r="AB5" s="28" t="s">
        <v>8</v>
      </c>
      <c r="AC5" s="28" t="s">
        <v>272</v>
      </c>
      <c r="AD5" s="28" t="s">
        <v>273</v>
      </c>
      <c r="AE5" s="32"/>
      <c r="AF5" s="28" t="s">
        <v>274</v>
      </c>
      <c r="AG5" s="28" t="s">
        <v>275</v>
      </c>
      <c r="AH5" s="32"/>
      <c r="AI5" s="28" t="s">
        <v>275</v>
      </c>
      <c r="AJ5" s="32"/>
      <c r="AK5" s="28" t="s">
        <v>276</v>
      </c>
      <c r="AL5" s="30" t="s">
        <v>146</v>
      </c>
    </row>
    <row r="6" spans="1:38" ht="43.2" x14ac:dyDescent="0.3">
      <c r="A6" s="25" t="s">
        <v>277</v>
      </c>
      <c r="B6" s="31" t="s">
        <v>278</v>
      </c>
      <c r="C6" s="27"/>
      <c r="D6" s="28" t="s">
        <v>279</v>
      </c>
      <c r="E6" s="27" t="s">
        <v>274</v>
      </c>
      <c r="F6" s="27"/>
      <c r="G6" s="27" t="s">
        <v>280</v>
      </c>
      <c r="H6" s="28" t="s">
        <v>280</v>
      </c>
      <c r="I6" s="28" t="s">
        <v>281</v>
      </c>
      <c r="J6" s="27">
        <v>5</v>
      </c>
      <c r="K6" s="27"/>
      <c r="L6" s="27"/>
      <c r="M6" s="27" t="s">
        <v>282</v>
      </c>
      <c r="N6" s="27"/>
      <c r="O6" s="28" t="s">
        <v>283</v>
      </c>
      <c r="P6" s="28"/>
      <c r="Q6" s="28"/>
      <c r="R6" s="28"/>
      <c r="S6" s="28"/>
      <c r="T6" s="28"/>
      <c r="U6" s="28"/>
      <c r="V6" s="28"/>
      <c r="W6" s="28"/>
      <c r="X6" s="28"/>
      <c r="Y6" s="28"/>
      <c r="Z6" s="32"/>
      <c r="AA6" s="32"/>
      <c r="AB6" s="28" t="s">
        <v>284</v>
      </c>
      <c r="AC6" s="28" t="s">
        <v>119</v>
      </c>
      <c r="AD6" s="28" t="s">
        <v>285</v>
      </c>
      <c r="AE6" s="32"/>
      <c r="AF6" s="28" t="s">
        <v>286</v>
      </c>
      <c r="AG6" s="28" t="s">
        <v>287</v>
      </c>
      <c r="AH6" s="32"/>
      <c r="AI6" s="28" t="s">
        <v>287</v>
      </c>
      <c r="AJ6" s="32"/>
      <c r="AK6" s="28" t="s">
        <v>288</v>
      </c>
      <c r="AL6" s="30" t="s">
        <v>289</v>
      </c>
    </row>
    <row r="7" spans="1:38" ht="57.6" x14ac:dyDescent="0.3">
      <c r="A7" s="25" t="s">
        <v>290</v>
      </c>
      <c r="B7" s="31" t="s">
        <v>291</v>
      </c>
      <c r="C7" s="27"/>
      <c r="D7" s="28" t="s">
        <v>292</v>
      </c>
      <c r="E7" s="28" t="s">
        <v>293</v>
      </c>
      <c r="F7" s="28"/>
      <c r="G7" s="27" t="s">
        <v>48</v>
      </c>
      <c r="H7" s="28" t="s">
        <v>48</v>
      </c>
      <c r="I7" s="28"/>
      <c r="J7" s="27">
        <v>6</v>
      </c>
      <c r="K7" s="27"/>
      <c r="L7" s="27"/>
      <c r="M7" s="27" t="s">
        <v>294</v>
      </c>
      <c r="N7" s="27"/>
      <c r="O7" s="28" t="s">
        <v>295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32"/>
      <c r="AA7" s="32"/>
      <c r="AB7" s="28" t="s">
        <v>296</v>
      </c>
      <c r="AC7" s="32"/>
      <c r="AD7" s="28" t="s">
        <v>122</v>
      </c>
      <c r="AE7" s="32"/>
      <c r="AF7" s="28" t="s">
        <v>297</v>
      </c>
      <c r="AG7" s="28" t="s">
        <v>137</v>
      </c>
      <c r="AH7" s="32"/>
      <c r="AI7" s="28" t="s">
        <v>137</v>
      </c>
      <c r="AJ7" s="32"/>
      <c r="AK7" s="28" t="s">
        <v>298</v>
      </c>
      <c r="AL7" s="33"/>
    </row>
    <row r="8" spans="1:38" ht="28.8" x14ac:dyDescent="0.3">
      <c r="A8" s="25" t="s">
        <v>299</v>
      </c>
      <c r="B8" s="31" t="s">
        <v>300</v>
      </c>
      <c r="C8" s="27"/>
      <c r="D8" s="28" t="s">
        <v>301</v>
      </c>
      <c r="E8" s="28"/>
      <c r="F8" s="28"/>
      <c r="G8" s="27" t="s">
        <v>302</v>
      </c>
      <c r="H8" s="28" t="s">
        <v>302</v>
      </c>
      <c r="I8" s="28"/>
      <c r="J8" s="27">
        <v>7</v>
      </c>
      <c r="K8" s="27"/>
      <c r="L8" s="27"/>
      <c r="M8" s="27" t="s">
        <v>303</v>
      </c>
      <c r="N8" s="27"/>
      <c r="O8" s="28" t="s">
        <v>304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32"/>
      <c r="AA8" s="32"/>
      <c r="AB8" s="28" t="s">
        <v>305</v>
      </c>
      <c r="AC8" s="32"/>
      <c r="AD8" s="32"/>
      <c r="AE8" s="32"/>
      <c r="AF8" s="28" t="s">
        <v>306</v>
      </c>
      <c r="AG8" s="28" t="s">
        <v>131</v>
      </c>
      <c r="AH8" s="32"/>
      <c r="AI8" s="28" t="s">
        <v>131</v>
      </c>
      <c r="AJ8" s="32"/>
      <c r="AK8" s="28" t="s">
        <v>307</v>
      </c>
      <c r="AL8" s="33"/>
    </row>
    <row r="9" spans="1:38" ht="57.6" x14ac:dyDescent="0.3">
      <c r="A9" s="25" t="s">
        <v>308</v>
      </c>
      <c r="B9" s="31" t="s">
        <v>309</v>
      </c>
      <c r="C9" s="27"/>
      <c r="D9" s="27" t="s">
        <v>11</v>
      </c>
      <c r="E9" s="27"/>
      <c r="F9" s="27"/>
      <c r="G9" s="28" t="s">
        <v>310</v>
      </c>
      <c r="H9" s="28" t="s">
        <v>310</v>
      </c>
      <c r="I9" s="28"/>
      <c r="J9" s="27">
        <v>8</v>
      </c>
      <c r="K9" s="27"/>
      <c r="L9" s="27"/>
      <c r="M9" s="27" t="s">
        <v>71</v>
      </c>
      <c r="N9" s="27"/>
      <c r="O9" s="28" t="s">
        <v>311</v>
      </c>
      <c r="P9" s="28"/>
      <c r="Q9" s="28"/>
      <c r="R9" s="28"/>
      <c r="S9" s="28"/>
      <c r="T9" s="28"/>
      <c r="U9" s="28"/>
      <c r="V9" s="28"/>
      <c r="W9" s="28"/>
      <c r="X9" s="28"/>
      <c r="Y9" s="28"/>
      <c r="Z9" s="32"/>
      <c r="AA9" s="32"/>
      <c r="AB9" s="28" t="s">
        <v>312</v>
      </c>
      <c r="AC9" s="32"/>
      <c r="AD9" s="32"/>
      <c r="AE9" s="32"/>
      <c r="AF9" s="28" t="s">
        <v>313</v>
      </c>
      <c r="AG9" s="28" t="s">
        <v>314</v>
      </c>
      <c r="AH9" s="32"/>
      <c r="AI9" s="28" t="s">
        <v>314</v>
      </c>
      <c r="AJ9" s="32"/>
      <c r="AK9" s="32"/>
      <c r="AL9" s="33"/>
    </row>
    <row r="10" spans="1:38" ht="28.8" x14ac:dyDescent="0.3">
      <c r="A10" s="25" t="s">
        <v>315</v>
      </c>
      <c r="B10" s="31" t="s">
        <v>316</v>
      </c>
      <c r="C10" s="27"/>
      <c r="D10" s="27"/>
      <c r="E10" s="27"/>
      <c r="F10" s="27"/>
      <c r="G10" s="28" t="s">
        <v>52</v>
      </c>
      <c r="H10" s="28" t="s">
        <v>52</v>
      </c>
      <c r="I10" s="28"/>
      <c r="J10" s="27">
        <v>9</v>
      </c>
      <c r="K10" s="27"/>
      <c r="L10" s="27"/>
      <c r="M10" s="27"/>
      <c r="N10" s="27"/>
      <c r="O10" s="28" t="s">
        <v>317</v>
      </c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2"/>
      <c r="AA10" s="32"/>
      <c r="AB10" s="28" t="s">
        <v>318</v>
      </c>
      <c r="AC10" s="32"/>
      <c r="AD10" s="32"/>
      <c r="AE10" s="32"/>
      <c r="AF10" s="32"/>
      <c r="AG10" s="28" t="s">
        <v>319</v>
      </c>
      <c r="AH10" s="32"/>
      <c r="AI10" s="28" t="s">
        <v>319</v>
      </c>
      <c r="AJ10" s="32"/>
      <c r="AK10" s="32"/>
      <c r="AL10" s="33"/>
    </row>
    <row r="11" spans="1:38" ht="43.2" x14ac:dyDescent="0.3">
      <c r="A11" s="25" t="s">
        <v>320</v>
      </c>
      <c r="B11" s="31" t="s">
        <v>321</v>
      </c>
      <c r="C11" s="27"/>
      <c r="D11" s="27"/>
      <c r="E11" s="27"/>
      <c r="F11" s="27"/>
      <c r="G11" s="27" t="s">
        <v>322</v>
      </c>
      <c r="H11" s="28" t="s">
        <v>322</v>
      </c>
      <c r="I11" s="28"/>
      <c r="J11" s="27">
        <v>10</v>
      </c>
      <c r="K11" s="27"/>
      <c r="L11" s="27"/>
      <c r="M11" s="27"/>
      <c r="N11" s="27"/>
      <c r="O11" s="28" t="s">
        <v>323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32"/>
      <c r="AA11" s="32"/>
      <c r="AB11" s="28" t="s">
        <v>324</v>
      </c>
      <c r="AC11" s="32"/>
      <c r="AD11" s="32"/>
      <c r="AE11" s="32"/>
      <c r="AF11" s="32"/>
      <c r="AG11" s="28" t="s">
        <v>325</v>
      </c>
      <c r="AH11" s="32"/>
      <c r="AI11" s="28" t="s">
        <v>325</v>
      </c>
      <c r="AJ11" s="32"/>
      <c r="AK11" s="32"/>
      <c r="AL11" s="33"/>
    </row>
    <row r="12" spans="1:38" ht="28.8" x14ac:dyDescent="0.3">
      <c r="A12" s="25" t="s">
        <v>326</v>
      </c>
      <c r="B12" s="27"/>
      <c r="C12" s="27"/>
      <c r="D12" s="27"/>
      <c r="E12" s="27"/>
      <c r="F12" s="27"/>
      <c r="G12" s="27" t="s">
        <v>327</v>
      </c>
      <c r="H12" s="28" t="s">
        <v>327</v>
      </c>
      <c r="I12" s="32"/>
      <c r="J12" s="32"/>
      <c r="K12" s="32"/>
      <c r="L12" s="32"/>
      <c r="M12" s="32"/>
      <c r="N12" s="32"/>
      <c r="O12" s="28" t="s">
        <v>71</v>
      </c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32"/>
      <c r="AA12" s="32"/>
      <c r="AB12" s="28" t="s">
        <v>116</v>
      </c>
      <c r="AC12" s="32"/>
      <c r="AD12" s="32"/>
      <c r="AE12" s="32"/>
      <c r="AF12" s="32"/>
      <c r="AG12" s="28" t="s">
        <v>328</v>
      </c>
      <c r="AH12" s="32"/>
      <c r="AI12" s="28" t="s">
        <v>329</v>
      </c>
      <c r="AJ12" s="32"/>
      <c r="AK12" s="32"/>
      <c r="AL12" s="33"/>
    </row>
    <row r="13" spans="1:38" x14ac:dyDescent="0.3">
      <c r="A13" s="34" t="s">
        <v>330</v>
      </c>
      <c r="B13" s="35"/>
      <c r="C13" s="35"/>
      <c r="D13" s="35"/>
      <c r="E13" s="35"/>
      <c r="F13" s="35"/>
      <c r="G13" s="35" t="s">
        <v>331</v>
      </c>
      <c r="H13" s="36" t="s">
        <v>331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8"/>
    </row>
    <row r="15" spans="1:38" x14ac:dyDescent="0.3">
      <c r="A15">
        <f>A1</f>
        <v>0</v>
      </c>
      <c r="C15" t="str">
        <f t="shared" ref="C15:AL15" si="0">C1</f>
        <v>L010200C</v>
      </c>
      <c r="G15" t="str">
        <f t="shared" si="0"/>
        <v>L010501</v>
      </c>
      <c r="H15" t="str">
        <f t="shared" si="0"/>
        <v>L010502</v>
      </c>
      <c r="I15" t="str">
        <f t="shared" si="0"/>
        <v>L010600</v>
      </c>
      <c r="J15" t="str">
        <f t="shared" si="0"/>
        <v>L010700</v>
      </c>
      <c r="K15" t="str">
        <f t="shared" si="0"/>
        <v>L010800</v>
      </c>
      <c r="L15" t="str">
        <f t="shared" si="0"/>
        <v>L010801</v>
      </c>
      <c r="M15" t="str">
        <f t="shared" si="0"/>
        <v>L010900</v>
      </c>
      <c r="N15" t="str">
        <f t="shared" si="0"/>
        <v>L011000</v>
      </c>
      <c r="O15" t="str">
        <f t="shared" si="0"/>
        <v>L011100</v>
      </c>
      <c r="Z15" t="str">
        <f t="shared" si="0"/>
        <v>L020101</v>
      </c>
      <c r="AA15" t="str">
        <f t="shared" si="0"/>
        <v>L020102</v>
      </c>
      <c r="AB15" t="str">
        <f t="shared" si="0"/>
        <v>L020201</v>
      </c>
      <c r="AC15" t="str">
        <f t="shared" si="0"/>
        <v>L020301</v>
      </c>
      <c r="AD15" t="str">
        <f t="shared" si="0"/>
        <v>L020401</v>
      </c>
      <c r="AE15" t="str">
        <f t="shared" si="0"/>
        <v>L020402</v>
      </c>
      <c r="AF15" t="str">
        <f t="shared" si="0"/>
        <v>L020501</v>
      </c>
      <c r="AG15" t="str">
        <f t="shared" si="0"/>
        <v>L020601</v>
      </c>
      <c r="AH15" t="str">
        <f t="shared" si="0"/>
        <v>L020602</v>
      </c>
      <c r="AI15" t="str">
        <f t="shared" si="0"/>
        <v>L020701</v>
      </c>
      <c r="AJ15" t="str">
        <f t="shared" si="0"/>
        <v>L020702</v>
      </c>
      <c r="AK15" t="str">
        <f t="shared" si="0"/>
        <v>L020801</v>
      </c>
      <c r="AL15" t="str">
        <f t="shared" si="0"/>
        <v>L020802</v>
      </c>
    </row>
    <row r="16" spans="1:38" x14ac:dyDescent="0.3">
      <c r="A16" t="str">
        <f t="shared" ref="A16:A27" si="1">A2</f>
        <v>A</v>
      </c>
      <c r="K16">
        <v>1</v>
      </c>
      <c r="L16">
        <v>4</v>
      </c>
      <c r="M16">
        <v>4</v>
      </c>
      <c r="N16">
        <v>1</v>
      </c>
      <c r="O16">
        <v>4</v>
      </c>
      <c r="Z16">
        <v>4</v>
      </c>
      <c r="AA16">
        <v>1</v>
      </c>
      <c r="AB16">
        <v>4</v>
      </c>
      <c r="AC16">
        <v>1</v>
      </c>
      <c r="AD16">
        <v>1</v>
      </c>
      <c r="AE16">
        <v>1</v>
      </c>
      <c r="AF16">
        <v>1</v>
      </c>
      <c r="AG16">
        <v>7</v>
      </c>
      <c r="AH16">
        <v>1</v>
      </c>
      <c r="AI16">
        <v>4</v>
      </c>
      <c r="AJ16">
        <v>7</v>
      </c>
      <c r="AK16">
        <v>1</v>
      </c>
      <c r="AL16">
        <v>1</v>
      </c>
    </row>
    <row r="17" spans="1:38" x14ac:dyDescent="0.3">
      <c r="A17" t="str">
        <f t="shared" si="1"/>
        <v>B</v>
      </c>
      <c r="K17">
        <v>7</v>
      </c>
      <c r="L17">
        <v>4</v>
      </c>
      <c r="M17">
        <v>4</v>
      </c>
      <c r="N17">
        <v>7</v>
      </c>
      <c r="O17">
        <v>4</v>
      </c>
      <c r="Z17">
        <v>4</v>
      </c>
      <c r="AA17">
        <v>0</v>
      </c>
      <c r="AB17">
        <v>4</v>
      </c>
      <c r="AC17">
        <v>1</v>
      </c>
      <c r="AD17">
        <v>7</v>
      </c>
      <c r="AE17">
        <v>4</v>
      </c>
      <c r="AF17">
        <v>1</v>
      </c>
      <c r="AG17">
        <v>7</v>
      </c>
      <c r="AH17">
        <v>4</v>
      </c>
      <c r="AI17">
        <v>7</v>
      </c>
      <c r="AJ17">
        <v>4</v>
      </c>
      <c r="AK17">
        <v>7</v>
      </c>
      <c r="AL17">
        <v>1</v>
      </c>
    </row>
    <row r="18" spans="1:38" x14ac:dyDescent="0.3">
      <c r="A18" t="str">
        <f t="shared" si="1"/>
        <v>C</v>
      </c>
      <c r="L18">
        <v>1</v>
      </c>
      <c r="M18">
        <v>1</v>
      </c>
      <c r="N18">
        <v>4</v>
      </c>
      <c r="O18">
        <v>1</v>
      </c>
      <c r="Z18">
        <v>1</v>
      </c>
      <c r="AB18">
        <v>4</v>
      </c>
      <c r="AC18">
        <v>1</v>
      </c>
      <c r="AD18">
        <v>7</v>
      </c>
      <c r="AF18">
        <v>7</v>
      </c>
      <c r="AG18">
        <v>7</v>
      </c>
      <c r="AH18">
        <v>7</v>
      </c>
      <c r="AI18">
        <v>7</v>
      </c>
      <c r="AJ18">
        <v>1</v>
      </c>
      <c r="AK18">
        <v>4</v>
      </c>
      <c r="AL18">
        <v>4</v>
      </c>
    </row>
    <row r="19" spans="1:38" x14ac:dyDescent="0.3">
      <c r="A19" t="str">
        <f t="shared" si="1"/>
        <v>D</v>
      </c>
      <c r="M19">
        <v>1</v>
      </c>
      <c r="O19">
        <v>1</v>
      </c>
      <c r="AB19">
        <v>4</v>
      </c>
      <c r="AC19">
        <v>1</v>
      </c>
      <c r="AD19">
        <v>7</v>
      </c>
      <c r="AF19">
        <v>7</v>
      </c>
      <c r="AG19">
        <v>7</v>
      </c>
      <c r="AI19">
        <v>7</v>
      </c>
      <c r="AK19">
        <v>4</v>
      </c>
      <c r="AL19">
        <v>4</v>
      </c>
    </row>
    <row r="20" spans="1:38" x14ac:dyDescent="0.3">
      <c r="A20" t="str">
        <f t="shared" si="1"/>
        <v>E</v>
      </c>
      <c r="M20">
        <v>1</v>
      </c>
      <c r="O20">
        <v>1</v>
      </c>
      <c r="AB20">
        <v>4</v>
      </c>
      <c r="AC20">
        <v>7</v>
      </c>
      <c r="AD20">
        <v>7</v>
      </c>
      <c r="AF20">
        <v>7</v>
      </c>
      <c r="AG20">
        <v>7</v>
      </c>
      <c r="AI20">
        <v>7</v>
      </c>
      <c r="AK20">
        <v>4</v>
      </c>
      <c r="AL20">
        <v>7</v>
      </c>
    </row>
    <row r="21" spans="1:38" x14ac:dyDescent="0.3">
      <c r="A21" t="str">
        <f t="shared" si="1"/>
        <v>F</v>
      </c>
      <c r="M21">
        <v>1</v>
      </c>
      <c r="O21">
        <v>10</v>
      </c>
      <c r="AB21">
        <v>4</v>
      </c>
      <c r="AF21">
        <v>7</v>
      </c>
      <c r="AG21">
        <v>1</v>
      </c>
      <c r="AI21">
        <v>7</v>
      </c>
      <c r="AK21">
        <v>1</v>
      </c>
    </row>
    <row r="22" spans="1:38" x14ac:dyDescent="0.3">
      <c r="A22" t="str">
        <f t="shared" si="1"/>
        <v>G</v>
      </c>
      <c r="M22">
        <v>1</v>
      </c>
      <c r="AB22">
        <v>1</v>
      </c>
      <c r="AF22">
        <v>7</v>
      </c>
      <c r="AG22">
        <v>7</v>
      </c>
      <c r="AI22">
        <v>7</v>
      </c>
      <c r="AK22">
        <v>1</v>
      </c>
    </row>
    <row r="23" spans="1:38" x14ac:dyDescent="0.3">
      <c r="A23" t="str">
        <f t="shared" si="1"/>
        <v>H</v>
      </c>
      <c r="M23">
        <v>1</v>
      </c>
      <c r="AB23">
        <v>1</v>
      </c>
      <c r="AF23">
        <v>7</v>
      </c>
      <c r="AG23">
        <v>7</v>
      </c>
      <c r="AI23">
        <v>7</v>
      </c>
    </row>
    <row r="24" spans="1:38" x14ac:dyDescent="0.3">
      <c r="A24" t="str">
        <f t="shared" si="1"/>
        <v>I</v>
      </c>
      <c r="M24">
        <v>1</v>
      </c>
      <c r="AB24">
        <v>1</v>
      </c>
      <c r="AI24">
        <v>7</v>
      </c>
    </row>
    <row r="25" spans="1:38" x14ac:dyDescent="0.3">
      <c r="A25" t="str">
        <f t="shared" si="1"/>
        <v>J</v>
      </c>
      <c r="M25">
        <v>10</v>
      </c>
      <c r="AB25">
        <v>4</v>
      </c>
      <c r="AI25">
        <v>1</v>
      </c>
    </row>
    <row r="26" spans="1:38" x14ac:dyDescent="0.3">
      <c r="A26" t="str">
        <f t="shared" si="1"/>
        <v>K</v>
      </c>
      <c r="AB26">
        <v>7</v>
      </c>
    </row>
    <row r="27" spans="1:38" x14ac:dyDescent="0.3">
      <c r="A27" t="str">
        <f t="shared" si="1"/>
        <v>L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C598-E532-49D4-883F-6A0DEF6FDA26}">
  <dimension ref="A1:BW15"/>
  <sheetViews>
    <sheetView zoomScale="80" zoomScaleNormal="80" workbookViewId="0">
      <pane xSplit="1" ySplit="3" topLeftCell="AP4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19" t="s">
        <v>386</v>
      </c>
      <c r="B1" s="56" t="s">
        <v>355</v>
      </c>
      <c r="C1" s="56"/>
      <c r="D1" s="56" t="s">
        <v>356</v>
      </c>
      <c r="E1" s="56"/>
      <c r="F1" s="56" t="s">
        <v>357</v>
      </c>
      <c r="G1" s="56"/>
      <c r="H1" s="56" t="s">
        <v>358</v>
      </c>
      <c r="I1" s="56"/>
      <c r="J1" s="56" t="s">
        <v>359</v>
      </c>
      <c r="K1" s="56"/>
      <c r="L1" s="56" t="s">
        <v>45</v>
      </c>
      <c r="M1" s="56"/>
      <c r="N1" s="56" t="s">
        <v>49</v>
      </c>
      <c r="O1" s="56"/>
      <c r="P1" s="56" t="s">
        <v>53</v>
      </c>
      <c r="Q1" s="56"/>
      <c r="R1" s="56" t="s">
        <v>57</v>
      </c>
      <c r="S1" s="56"/>
      <c r="T1" s="56" t="s">
        <v>59</v>
      </c>
      <c r="U1" s="56"/>
      <c r="V1" s="56" t="s">
        <v>63</v>
      </c>
      <c r="W1" s="56"/>
      <c r="X1" s="56" t="s">
        <v>68</v>
      </c>
      <c r="Y1" s="56"/>
      <c r="Z1" s="56" t="s">
        <v>72</v>
      </c>
      <c r="AA1" s="56"/>
      <c r="AB1" s="56" t="s">
        <v>75</v>
      </c>
      <c r="AC1" s="56"/>
      <c r="AD1" s="56" t="s">
        <v>78</v>
      </c>
      <c r="AE1" s="56"/>
      <c r="AF1" s="56" t="s">
        <v>81</v>
      </c>
      <c r="AG1" s="56"/>
      <c r="AH1" s="56" t="s">
        <v>84</v>
      </c>
      <c r="AI1" s="56"/>
      <c r="AJ1" s="56" t="s">
        <v>87</v>
      </c>
      <c r="AK1" s="56"/>
      <c r="AL1" s="56" t="s">
        <v>90</v>
      </c>
      <c r="AM1" s="56"/>
      <c r="AN1" s="56" t="s">
        <v>93</v>
      </c>
      <c r="AO1" s="56"/>
      <c r="AP1" s="56" t="s">
        <v>96</v>
      </c>
      <c r="AQ1" s="56"/>
      <c r="AR1" s="56" t="s">
        <v>99</v>
      </c>
      <c r="AS1" s="56"/>
      <c r="AT1" s="56" t="s">
        <v>102</v>
      </c>
      <c r="AU1" s="56"/>
      <c r="AV1" s="56" t="s">
        <v>105</v>
      </c>
      <c r="AW1" s="56"/>
      <c r="AX1" s="56" t="s">
        <v>108</v>
      </c>
      <c r="AY1" s="56"/>
      <c r="AZ1" s="56" t="s">
        <v>111</v>
      </c>
      <c r="BA1" s="56"/>
      <c r="BB1" s="56" t="s">
        <v>114</v>
      </c>
      <c r="BC1" s="56"/>
      <c r="BD1" s="56" t="s">
        <v>117</v>
      </c>
      <c r="BE1" s="56"/>
      <c r="BF1" s="56" t="s">
        <v>120</v>
      </c>
      <c r="BG1" s="56"/>
      <c r="BH1" s="56" t="s">
        <v>123</v>
      </c>
      <c r="BI1" s="56"/>
      <c r="BJ1" s="56" t="s">
        <v>125</v>
      </c>
      <c r="BK1" s="56"/>
      <c r="BL1" s="56" t="s">
        <v>128</v>
      </c>
      <c r="BM1" s="56"/>
      <c r="BN1" s="56" t="s">
        <v>132</v>
      </c>
      <c r="BO1" s="56"/>
      <c r="BP1" s="56" t="s">
        <v>135</v>
      </c>
      <c r="BQ1" s="56"/>
      <c r="BR1" s="56" t="s">
        <v>138</v>
      </c>
      <c r="BS1" s="56"/>
      <c r="BT1" s="56" t="s">
        <v>141</v>
      </c>
      <c r="BU1" s="56"/>
      <c r="BV1" s="56" t="s">
        <v>144</v>
      </c>
      <c r="BW1" s="56"/>
    </row>
    <row r="2" spans="1:75" ht="14.4" customHeight="1" x14ac:dyDescent="0.3">
      <c r="A2" s="6" t="s">
        <v>14</v>
      </c>
      <c r="B2" s="54" t="s">
        <v>20</v>
      </c>
      <c r="C2" s="54"/>
      <c r="D2" s="54" t="s">
        <v>23</v>
      </c>
      <c r="E2" s="54"/>
      <c r="F2" s="54" t="s">
        <v>26</v>
      </c>
      <c r="G2" s="54"/>
      <c r="H2" s="54" t="s">
        <v>387</v>
      </c>
      <c r="I2" s="54"/>
      <c r="J2" s="54" t="s">
        <v>388</v>
      </c>
      <c r="K2" s="54"/>
      <c r="L2" s="54" t="s">
        <v>332</v>
      </c>
      <c r="M2" s="54"/>
      <c r="N2" s="54" t="s">
        <v>332</v>
      </c>
      <c r="O2" s="54"/>
      <c r="P2" s="54" t="s">
        <v>373</v>
      </c>
      <c r="Q2" s="54"/>
      <c r="R2" s="54" t="s">
        <v>58</v>
      </c>
      <c r="S2" s="54"/>
      <c r="T2" s="54" t="s">
        <v>374</v>
      </c>
      <c r="U2" s="54"/>
      <c r="V2" s="54" t="s">
        <v>375</v>
      </c>
      <c r="W2" s="54"/>
      <c r="X2" s="54" t="s">
        <v>376</v>
      </c>
      <c r="Y2" s="54"/>
      <c r="Z2" s="54" t="s">
        <v>377</v>
      </c>
      <c r="AA2" s="54"/>
      <c r="AB2" s="54" t="s">
        <v>389</v>
      </c>
      <c r="AC2" s="54"/>
      <c r="AD2" s="54" t="s">
        <v>199</v>
      </c>
      <c r="AE2" s="54"/>
      <c r="AF2" s="54" t="s">
        <v>390</v>
      </c>
      <c r="AG2" s="54"/>
      <c r="AH2" s="54" t="s">
        <v>391</v>
      </c>
      <c r="AI2" s="54"/>
      <c r="AJ2" s="54" t="s">
        <v>6</v>
      </c>
      <c r="AK2" s="54"/>
      <c r="AL2" s="54" t="s">
        <v>392</v>
      </c>
      <c r="AM2" s="54"/>
      <c r="AN2" s="54" t="s">
        <v>393</v>
      </c>
      <c r="AO2" s="54"/>
      <c r="AP2" s="54" t="s">
        <v>394</v>
      </c>
      <c r="AQ2" s="54"/>
      <c r="AR2" s="54" t="s">
        <v>311</v>
      </c>
      <c r="AS2" s="54"/>
      <c r="AT2" s="54" t="s">
        <v>317</v>
      </c>
      <c r="AU2" s="54"/>
      <c r="AV2" s="54" t="s">
        <v>323</v>
      </c>
      <c r="AW2" s="54"/>
      <c r="AX2" s="54" t="s">
        <v>395</v>
      </c>
      <c r="AY2" s="54"/>
      <c r="AZ2" s="54" t="s">
        <v>396</v>
      </c>
      <c r="BA2" s="54"/>
      <c r="BB2" s="54" t="s">
        <v>397</v>
      </c>
      <c r="BC2" s="54"/>
      <c r="BD2" s="54" t="s">
        <v>398</v>
      </c>
      <c r="BE2" s="54"/>
      <c r="BF2" s="54" t="s">
        <v>390</v>
      </c>
      <c r="BG2" s="54"/>
      <c r="BH2" s="54" t="s">
        <v>399</v>
      </c>
      <c r="BI2" s="54"/>
      <c r="BJ2" s="54" t="s">
        <v>400</v>
      </c>
      <c r="BK2" s="54"/>
      <c r="BL2" s="54" t="s">
        <v>378</v>
      </c>
      <c r="BM2" s="54"/>
      <c r="BN2" s="54" t="s">
        <v>379</v>
      </c>
      <c r="BO2" s="54"/>
      <c r="BP2" s="54" t="s">
        <v>380</v>
      </c>
      <c r="BQ2" s="54"/>
      <c r="BR2" s="54" t="s">
        <v>381</v>
      </c>
      <c r="BS2" s="54"/>
      <c r="BT2" s="54" t="s">
        <v>401</v>
      </c>
      <c r="BU2" s="54"/>
      <c r="BV2" s="54" t="s">
        <v>382</v>
      </c>
      <c r="BW2" s="54"/>
    </row>
    <row r="3" spans="1:75" ht="14.4" customHeight="1" x14ac:dyDescent="0.3">
      <c r="A3" s="41"/>
      <c r="B3" s="41" t="s">
        <v>383</v>
      </c>
      <c r="C3" s="41" t="s">
        <v>384</v>
      </c>
      <c r="D3" s="41" t="s">
        <v>383</v>
      </c>
      <c r="E3" s="41" t="s">
        <v>384</v>
      </c>
      <c r="F3" s="41" t="s">
        <v>383</v>
      </c>
      <c r="G3" s="41" t="s">
        <v>384</v>
      </c>
      <c r="H3" s="41" t="s">
        <v>383</v>
      </c>
      <c r="I3" s="41" t="s">
        <v>384</v>
      </c>
      <c r="J3" s="41" t="s">
        <v>383</v>
      </c>
      <c r="K3" s="41" t="s">
        <v>384</v>
      </c>
      <c r="L3" s="41" t="s">
        <v>383</v>
      </c>
      <c r="M3" s="41" t="s">
        <v>384</v>
      </c>
      <c r="N3" s="41" t="s">
        <v>383</v>
      </c>
      <c r="O3" s="41" t="s">
        <v>384</v>
      </c>
      <c r="P3" s="41" t="s">
        <v>383</v>
      </c>
      <c r="Q3" s="41" t="s">
        <v>384</v>
      </c>
      <c r="R3" s="41" t="s">
        <v>383</v>
      </c>
      <c r="S3" s="41" t="s">
        <v>384</v>
      </c>
      <c r="T3" s="41" t="s">
        <v>383</v>
      </c>
      <c r="U3" s="41" t="s">
        <v>384</v>
      </c>
      <c r="V3" s="41" t="s">
        <v>383</v>
      </c>
      <c r="W3" s="41" t="s">
        <v>384</v>
      </c>
      <c r="X3" s="41" t="s">
        <v>383</v>
      </c>
      <c r="Y3" s="41" t="s">
        <v>384</v>
      </c>
      <c r="Z3" s="41" t="s">
        <v>383</v>
      </c>
      <c r="AA3" s="41" t="s">
        <v>384</v>
      </c>
      <c r="AB3" s="41" t="s">
        <v>383</v>
      </c>
      <c r="AC3" s="41" t="s">
        <v>384</v>
      </c>
      <c r="AD3" s="41" t="s">
        <v>383</v>
      </c>
      <c r="AE3" s="41" t="s">
        <v>384</v>
      </c>
      <c r="AF3" s="41" t="s">
        <v>383</v>
      </c>
      <c r="AG3" s="41" t="s">
        <v>384</v>
      </c>
      <c r="AH3" s="41" t="s">
        <v>383</v>
      </c>
      <c r="AI3" s="41" t="s">
        <v>384</v>
      </c>
      <c r="AJ3" s="41" t="s">
        <v>383</v>
      </c>
      <c r="AK3" s="41" t="s">
        <v>384</v>
      </c>
      <c r="AL3" s="41" t="s">
        <v>383</v>
      </c>
      <c r="AM3" s="41" t="s">
        <v>384</v>
      </c>
      <c r="AN3" s="41" t="s">
        <v>383</v>
      </c>
      <c r="AO3" s="41" t="s">
        <v>384</v>
      </c>
      <c r="AP3" s="41" t="s">
        <v>383</v>
      </c>
      <c r="AQ3" s="41" t="s">
        <v>384</v>
      </c>
      <c r="AR3" s="41" t="s">
        <v>383</v>
      </c>
      <c r="AS3" s="41" t="s">
        <v>384</v>
      </c>
      <c r="AT3" s="41" t="s">
        <v>383</v>
      </c>
      <c r="AU3" s="41" t="s">
        <v>384</v>
      </c>
      <c r="AV3" s="41" t="s">
        <v>383</v>
      </c>
      <c r="AW3" s="41" t="s">
        <v>384</v>
      </c>
      <c r="AX3" s="41" t="s">
        <v>383</v>
      </c>
      <c r="AY3" s="41" t="s">
        <v>384</v>
      </c>
      <c r="AZ3" s="41" t="s">
        <v>383</v>
      </c>
      <c r="BA3" s="41" t="s">
        <v>384</v>
      </c>
      <c r="BB3" s="41" t="s">
        <v>383</v>
      </c>
      <c r="BC3" s="41" t="s">
        <v>384</v>
      </c>
      <c r="BD3" s="41" t="s">
        <v>383</v>
      </c>
      <c r="BE3" s="41" t="s">
        <v>384</v>
      </c>
      <c r="BF3" s="41" t="s">
        <v>383</v>
      </c>
      <c r="BG3" s="41" t="s">
        <v>384</v>
      </c>
      <c r="BH3" s="41" t="s">
        <v>383</v>
      </c>
      <c r="BI3" s="41" t="s">
        <v>384</v>
      </c>
      <c r="BJ3" s="41" t="s">
        <v>383</v>
      </c>
      <c r="BK3" s="41" t="s">
        <v>384</v>
      </c>
      <c r="BL3" s="41" t="s">
        <v>383</v>
      </c>
      <c r="BM3" s="41" t="s">
        <v>384</v>
      </c>
      <c r="BN3" s="41" t="s">
        <v>383</v>
      </c>
      <c r="BO3" s="41" t="s">
        <v>384</v>
      </c>
      <c r="BP3" s="41" t="s">
        <v>383</v>
      </c>
      <c r="BQ3" s="41" t="s">
        <v>384</v>
      </c>
      <c r="BR3" s="41" t="s">
        <v>383</v>
      </c>
      <c r="BS3" s="41" t="s">
        <v>384</v>
      </c>
      <c r="BT3" s="41" t="s">
        <v>383</v>
      </c>
      <c r="BU3" s="41" t="s">
        <v>384</v>
      </c>
      <c r="BV3" s="41" t="s">
        <v>383</v>
      </c>
      <c r="BW3" s="41" t="s">
        <v>384</v>
      </c>
    </row>
    <row r="4" spans="1:75" ht="43.2" customHeight="1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/>
      <c r="N4" s="3" t="s">
        <v>193</v>
      </c>
      <c r="O4" s="3"/>
      <c r="P4" s="3" t="s">
        <v>194</v>
      </c>
      <c r="Q4" s="3">
        <v>2</v>
      </c>
      <c r="R4" s="2">
        <v>1</v>
      </c>
      <c r="S4" s="2">
        <v>2</v>
      </c>
      <c r="T4" s="2" t="s">
        <v>195</v>
      </c>
      <c r="U4" s="2">
        <v>0</v>
      </c>
      <c r="V4" s="3" t="s">
        <v>196</v>
      </c>
      <c r="W4" s="3">
        <v>5</v>
      </c>
      <c r="X4" s="2" t="s">
        <v>197</v>
      </c>
      <c r="Y4" s="2"/>
      <c r="Z4" s="3" t="s">
        <v>198</v>
      </c>
      <c r="AA4" s="3"/>
      <c r="AB4" s="3" t="s">
        <v>199</v>
      </c>
      <c r="AC4" s="3">
        <v>2</v>
      </c>
      <c r="AD4" s="3" t="s">
        <v>200</v>
      </c>
      <c r="AE4" s="3">
        <v>2</v>
      </c>
      <c r="AF4" s="3" t="s">
        <v>201</v>
      </c>
      <c r="AG4" s="3">
        <v>2</v>
      </c>
      <c r="AH4" s="3" t="s">
        <v>202</v>
      </c>
      <c r="AI4" s="3"/>
      <c r="AJ4" s="3" t="s">
        <v>203</v>
      </c>
      <c r="AK4" s="3"/>
      <c r="AL4" s="3" t="s">
        <v>204</v>
      </c>
      <c r="AM4" s="3"/>
      <c r="AN4" s="3" t="s">
        <v>205</v>
      </c>
      <c r="AO4" s="3">
        <v>5</v>
      </c>
      <c r="AP4" s="3" t="s">
        <v>202</v>
      </c>
      <c r="AQ4" s="3">
        <v>2</v>
      </c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/>
      <c r="AZ4" s="3" t="s">
        <v>202</v>
      </c>
      <c r="BA4" s="3">
        <v>0</v>
      </c>
      <c r="BB4" s="3" t="s">
        <v>210</v>
      </c>
      <c r="BC4" s="3">
        <v>5</v>
      </c>
      <c r="BD4" s="3" t="s">
        <v>211</v>
      </c>
      <c r="BE4" s="3"/>
      <c r="BF4" s="3" t="s">
        <v>212</v>
      </c>
      <c r="BG4" s="3"/>
      <c r="BH4" s="3" t="s">
        <v>213</v>
      </c>
      <c r="BI4" s="3">
        <v>1</v>
      </c>
      <c r="BJ4" s="3" t="s">
        <v>214</v>
      </c>
      <c r="BK4" s="3"/>
      <c r="BL4" s="3" t="s">
        <v>130</v>
      </c>
      <c r="BM4" s="3"/>
      <c r="BN4" s="3" t="s">
        <v>140</v>
      </c>
      <c r="BO4" s="3">
        <v>5</v>
      </c>
      <c r="BP4" s="3" t="s">
        <v>215</v>
      </c>
      <c r="BQ4" s="3"/>
      <c r="BR4" s="3" t="s">
        <v>140</v>
      </c>
      <c r="BS4" s="3">
        <v>5</v>
      </c>
      <c r="BT4" s="3" t="s">
        <v>216</v>
      </c>
      <c r="BU4" s="3"/>
      <c r="BV4" s="3" t="s">
        <v>217</v>
      </c>
      <c r="BW4" s="3"/>
    </row>
    <row r="5" spans="1:75" ht="43.2" customHeight="1" x14ac:dyDescent="0.3">
      <c r="A5" s="10" t="s">
        <v>218</v>
      </c>
      <c r="B5" s="8" t="s">
        <v>219</v>
      </c>
      <c r="C5" s="2"/>
      <c r="D5" s="2" t="s">
        <v>190</v>
      </c>
      <c r="E5" s="2"/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3"/>
      <c r="P5" s="3" t="s">
        <v>223</v>
      </c>
      <c r="Q5" s="3">
        <v>2</v>
      </c>
      <c r="R5" s="2">
        <v>2</v>
      </c>
      <c r="S5" s="2">
        <v>2</v>
      </c>
      <c r="T5" s="2" t="s">
        <v>62</v>
      </c>
      <c r="U5" s="2">
        <v>2</v>
      </c>
      <c r="V5" s="3" t="s">
        <v>66</v>
      </c>
      <c r="W5" s="3">
        <v>2</v>
      </c>
      <c r="X5" s="2" t="s">
        <v>224</v>
      </c>
      <c r="Y5" s="2">
        <v>2</v>
      </c>
      <c r="Z5" s="3" t="s">
        <v>225</v>
      </c>
      <c r="AA5" s="3"/>
      <c r="AB5" s="3" t="s">
        <v>226</v>
      </c>
      <c r="AC5" s="3">
        <v>2</v>
      </c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/>
      <c r="AL5" s="3" t="s">
        <v>230</v>
      </c>
      <c r="AM5" s="3"/>
      <c r="AN5" s="3" t="s">
        <v>231</v>
      </c>
      <c r="AO5" s="3">
        <v>2</v>
      </c>
      <c r="AP5" s="3" t="s">
        <v>113</v>
      </c>
      <c r="AQ5" s="3">
        <v>2</v>
      </c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>
        <v>0</v>
      </c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/>
      <c r="BL5" s="3" t="s">
        <v>240</v>
      </c>
      <c r="BM5" s="3"/>
      <c r="BN5" s="3" t="s">
        <v>134</v>
      </c>
      <c r="BO5" s="3"/>
      <c r="BP5" s="3" t="s">
        <v>240</v>
      </c>
      <c r="BQ5" s="3">
        <v>5</v>
      </c>
      <c r="BR5" s="3" t="s">
        <v>134</v>
      </c>
      <c r="BS5" s="3">
        <v>2</v>
      </c>
      <c r="BT5" s="3" t="s">
        <v>143</v>
      </c>
      <c r="BU5" s="3"/>
      <c r="BV5" s="3" t="s">
        <v>241</v>
      </c>
      <c r="BW5" s="3">
        <v>2</v>
      </c>
    </row>
    <row r="6" spans="1:75" ht="57.6" customHeight="1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/>
      <c r="N6" s="3" t="s">
        <v>248</v>
      </c>
      <c r="O6" s="3"/>
      <c r="P6" s="3" t="s">
        <v>249</v>
      </c>
      <c r="Q6" s="3">
        <v>2</v>
      </c>
      <c r="R6" s="2">
        <v>3</v>
      </c>
      <c r="S6" s="2">
        <v>2</v>
      </c>
      <c r="T6" s="2"/>
      <c r="U6" s="2"/>
      <c r="V6" s="2" t="s">
        <v>67</v>
      </c>
      <c r="W6" s="2">
        <v>0</v>
      </c>
      <c r="X6" s="2" t="s">
        <v>250</v>
      </c>
      <c r="Y6" s="2">
        <v>2</v>
      </c>
      <c r="Z6" s="3" t="s">
        <v>74</v>
      </c>
      <c r="AA6" s="3">
        <v>2</v>
      </c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43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>
        <v>2</v>
      </c>
      <c r="BA6">
        <v>2</v>
      </c>
      <c r="BB6" s="3" t="s">
        <v>256</v>
      </c>
      <c r="BC6" s="3"/>
      <c r="BD6" s="3" t="s">
        <v>257</v>
      </c>
      <c r="BE6" s="3"/>
      <c r="BF6" s="3" t="s">
        <v>258</v>
      </c>
      <c r="BG6" s="3"/>
      <c r="BJ6" s="3" t="s">
        <v>259</v>
      </c>
      <c r="BK6" s="3"/>
      <c r="BL6" s="3" t="s">
        <v>260</v>
      </c>
      <c r="BM6" s="3"/>
      <c r="BN6" s="3" t="s">
        <v>261</v>
      </c>
      <c r="BO6" s="3"/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/>
    </row>
    <row r="7" spans="1:75" ht="43.2" customHeight="1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>
        <v>5</v>
      </c>
      <c r="N7" s="3" t="s">
        <v>269</v>
      </c>
      <c r="O7" s="3">
        <v>5</v>
      </c>
      <c r="P7" s="3" t="s">
        <v>56</v>
      </c>
      <c r="Q7" s="3">
        <v>5</v>
      </c>
      <c r="R7" s="2">
        <v>4</v>
      </c>
      <c r="S7" s="2">
        <v>2</v>
      </c>
      <c r="T7" s="2"/>
      <c r="U7" s="2"/>
      <c r="V7" s="2"/>
      <c r="W7" s="2"/>
      <c r="X7" s="3" t="s">
        <v>270</v>
      </c>
      <c r="Y7" s="3">
        <v>2</v>
      </c>
      <c r="Z7" s="2"/>
      <c r="AA7" s="2"/>
      <c r="AB7" s="3" t="s">
        <v>271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>
        <v>2</v>
      </c>
      <c r="BP7" s="3" t="s">
        <v>275</v>
      </c>
      <c r="BQ7" s="3"/>
      <c r="BT7" s="3" t="s">
        <v>276</v>
      </c>
      <c r="BU7" s="3"/>
      <c r="BV7" s="3" t="s">
        <v>146</v>
      </c>
      <c r="BW7" s="3"/>
    </row>
    <row r="8" spans="1:75" ht="43.2" customHeight="1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/>
      <c r="N8" s="3" t="s">
        <v>280</v>
      </c>
      <c r="O8" s="3"/>
      <c r="P8" s="3" t="s">
        <v>281</v>
      </c>
      <c r="Q8" s="3">
        <v>2</v>
      </c>
      <c r="R8" s="2">
        <v>5</v>
      </c>
      <c r="S8" s="2">
        <v>2</v>
      </c>
      <c r="T8" s="2"/>
      <c r="U8" s="2"/>
      <c r="V8" s="2"/>
      <c r="W8" s="2"/>
      <c r="X8" s="2" t="s">
        <v>282</v>
      </c>
      <c r="Y8" s="2"/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/>
      <c r="BD8" s="3" t="s">
        <v>119</v>
      </c>
      <c r="BE8" s="3"/>
      <c r="BF8" s="3" t="s">
        <v>285</v>
      </c>
      <c r="BG8" s="3">
        <v>2</v>
      </c>
      <c r="BJ8" s="3" t="s">
        <v>286</v>
      </c>
      <c r="BK8" s="3"/>
      <c r="BL8" s="3" t="s">
        <v>287</v>
      </c>
      <c r="BM8" s="3">
        <v>5</v>
      </c>
      <c r="BP8" s="3" t="s">
        <v>287</v>
      </c>
      <c r="BQ8" s="3"/>
      <c r="BT8" s="3" t="s">
        <v>288</v>
      </c>
      <c r="BU8" s="3"/>
      <c r="BV8" s="3" t="s">
        <v>289</v>
      </c>
      <c r="BW8" s="3"/>
    </row>
    <row r="9" spans="1:75" ht="43.2" customHeight="1" x14ac:dyDescent="0.3">
      <c r="A9" s="10" t="s">
        <v>290</v>
      </c>
      <c r="B9" s="9" t="s">
        <v>291</v>
      </c>
      <c r="C9" s="2">
        <v>2</v>
      </c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/>
      <c r="N9" s="3" t="s">
        <v>48</v>
      </c>
      <c r="O9" s="3"/>
      <c r="P9" s="3"/>
      <c r="Q9" s="3"/>
      <c r="R9" s="2">
        <v>6</v>
      </c>
      <c r="S9" s="2">
        <v>2</v>
      </c>
      <c r="T9" s="2"/>
      <c r="U9" s="2"/>
      <c r="V9" s="2"/>
      <c r="W9" s="2"/>
      <c r="X9" s="2" t="s">
        <v>294</v>
      </c>
      <c r="Y9" s="2"/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>
        <v>2</v>
      </c>
      <c r="BP9" s="3" t="s">
        <v>137</v>
      </c>
      <c r="BQ9" s="3"/>
      <c r="BT9" s="3" t="s">
        <v>298</v>
      </c>
      <c r="BU9" s="3"/>
    </row>
    <row r="10" spans="1:75" ht="72" customHeight="1" x14ac:dyDescent="0.3">
      <c r="A10" s="10" t="s">
        <v>299</v>
      </c>
      <c r="B10" s="9" t="s">
        <v>300</v>
      </c>
      <c r="C10" s="2">
        <v>2</v>
      </c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/>
      <c r="N10" s="3" t="s">
        <v>302</v>
      </c>
      <c r="O10" s="3"/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>
        <v>2</v>
      </c>
      <c r="Z10" s="2"/>
      <c r="AA10" s="2"/>
      <c r="AB10" s="3" t="s">
        <v>304</v>
      </c>
      <c r="AC10" s="3">
        <v>2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>
        <v>2</v>
      </c>
      <c r="BJ10" s="3" t="s">
        <v>306</v>
      </c>
      <c r="BK10" s="3"/>
      <c r="BL10" s="3" t="s">
        <v>131</v>
      </c>
      <c r="BM10" s="3"/>
      <c r="BP10" s="3" t="s">
        <v>131</v>
      </c>
      <c r="BQ10" s="3"/>
      <c r="BT10" s="3" t="s">
        <v>307</v>
      </c>
      <c r="BU10" s="3"/>
    </row>
    <row r="11" spans="1:75" ht="57.6" customHeight="1" x14ac:dyDescent="0.3">
      <c r="A11" s="10" t="s">
        <v>308</v>
      </c>
      <c r="B11" s="9" t="s">
        <v>309</v>
      </c>
      <c r="C11" s="2">
        <v>2</v>
      </c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/>
      <c r="N11" s="3" t="s">
        <v>310</v>
      </c>
      <c r="O11" s="3"/>
      <c r="P11" s="3"/>
      <c r="Q11" s="3"/>
      <c r="R11" s="2">
        <v>8</v>
      </c>
      <c r="S11" s="2">
        <v>5</v>
      </c>
      <c r="T11" s="2"/>
      <c r="U11" s="2"/>
      <c r="V11" s="2"/>
      <c r="W11" s="2"/>
      <c r="X11" s="2" t="s">
        <v>71</v>
      </c>
      <c r="Y11" s="2"/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>
        <v>2</v>
      </c>
      <c r="BL11" s="3" t="s">
        <v>314</v>
      </c>
      <c r="BM11" s="3"/>
      <c r="BP11" s="3" t="s">
        <v>314</v>
      </c>
      <c r="BQ11" s="3"/>
    </row>
    <row r="12" spans="1:75" ht="28.95" customHeight="1" x14ac:dyDescent="0.3">
      <c r="A12" s="10" t="s">
        <v>315</v>
      </c>
      <c r="B12" s="9" t="s">
        <v>316</v>
      </c>
      <c r="C12" s="2">
        <v>2</v>
      </c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>
        <v>5</v>
      </c>
      <c r="N12" s="3" t="s">
        <v>52</v>
      </c>
      <c r="O12" s="3">
        <v>5</v>
      </c>
      <c r="P12" s="3"/>
      <c r="Q12" s="3"/>
      <c r="R12" s="2">
        <v>9</v>
      </c>
      <c r="S12" s="2">
        <v>5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>
        <v>2</v>
      </c>
      <c r="BP12" s="3" t="s">
        <v>319</v>
      </c>
      <c r="BQ12" s="3"/>
    </row>
    <row r="13" spans="1:75" ht="43.2" customHeight="1" x14ac:dyDescent="0.3">
      <c r="A13" s="10" t="s">
        <v>320</v>
      </c>
      <c r="B13" s="9" t="s">
        <v>321</v>
      </c>
      <c r="C13" s="2">
        <v>2</v>
      </c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>
        <v>2</v>
      </c>
      <c r="N13" s="3" t="s">
        <v>322</v>
      </c>
      <c r="O13" s="3">
        <v>2</v>
      </c>
      <c r="P13" s="3"/>
      <c r="Q13" s="3"/>
      <c r="R13" s="2">
        <v>10</v>
      </c>
      <c r="S13" s="2">
        <v>5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95" customHeight="1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>
        <v>2</v>
      </c>
      <c r="N14" s="3" t="s">
        <v>327</v>
      </c>
      <c r="O14" s="3">
        <v>2</v>
      </c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>
        <v>2</v>
      </c>
      <c r="BP14" s="3" t="s">
        <v>329</v>
      </c>
      <c r="BQ14" s="3">
        <v>2</v>
      </c>
    </row>
    <row r="15" spans="1:75" ht="14.4" customHeight="1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3"/>
    </row>
  </sheetData>
  <mergeCells count="74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T1:BU1"/>
    <mergeCell ref="AX1:AY1"/>
    <mergeCell ref="AZ1:BA1"/>
    <mergeCell ref="BB1:BC1"/>
    <mergeCell ref="BD1:BE1"/>
    <mergeCell ref="BF1:BG1"/>
    <mergeCell ref="BH1:BI1"/>
    <mergeCell ref="AD2:AE2"/>
    <mergeCell ref="BV1:B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J1:BK1"/>
    <mergeCell ref="BL1:BM1"/>
    <mergeCell ref="BN1:BO1"/>
    <mergeCell ref="BP1:BQ1"/>
    <mergeCell ref="BR1:BS1"/>
    <mergeCell ref="T2:U2"/>
    <mergeCell ref="V2:W2"/>
    <mergeCell ref="X2:Y2"/>
    <mergeCell ref="Z2:AA2"/>
    <mergeCell ref="AB2:AC2"/>
    <mergeCell ref="BB2:BC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P2:BQ2"/>
    <mergeCell ref="BR2:BS2"/>
    <mergeCell ref="BT2:BU2"/>
    <mergeCell ref="BV2:BW2"/>
    <mergeCell ref="BD2:BE2"/>
    <mergeCell ref="BF2:BG2"/>
    <mergeCell ref="BH2:BI2"/>
    <mergeCell ref="BJ2:BK2"/>
    <mergeCell ref="BL2:BM2"/>
    <mergeCell ref="BN2:BO2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E1D6-1EBF-4799-A3EE-D773D67092F5}">
  <dimension ref="A1:G15"/>
  <sheetViews>
    <sheetView workbookViewId="0">
      <selection activeCell="D13" sqref="D13:D14"/>
    </sheetView>
  </sheetViews>
  <sheetFormatPr defaultRowHeight="14.4" x14ac:dyDescent="0.3"/>
  <cols>
    <col min="1" max="1" width="31.44140625" customWidth="1"/>
    <col min="2" max="2" width="55.109375" customWidth="1"/>
    <col min="3" max="7" width="11.88671875" customWidth="1"/>
  </cols>
  <sheetData>
    <row r="1" spans="1:7" x14ac:dyDescent="0.3">
      <c r="A1" s="19" t="s">
        <v>407</v>
      </c>
      <c r="B1" s="19" t="s">
        <v>408</v>
      </c>
      <c r="C1" s="19" t="s">
        <v>409</v>
      </c>
      <c r="D1" s="19" t="s">
        <v>410</v>
      </c>
      <c r="E1" s="19" t="s">
        <v>411</v>
      </c>
      <c r="F1" s="19" t="s">
        <v>412</v>
      </c>
      <c r="G1" s="19" t="s">
        <v>413</v>
      </c>
    </row>
    <row r="2" spans="1:7" ht="28.8" x14ac:dyDescent="0.3">
      <c r="A2" t="s">
        <v>414</v>
      </c>
      <c r="B2" s="1" t="s">
        <v>415</v>
      </c>
    </row>
    <row r="3" spans="1:7" ht="28.8" x14ac:dyDescent="0.3">
      <c r="A3" t="s">
        <v>416</v>
      </c>
      <c r="B3" s="1" t="s">
        <v>417</v>
      </c>
    </row>
    <row r="4" spans="1:7" ht="28.8" x14ac:dyDescent="0.3">
      <c r="A4" t="s">
        <v>268</v>
      </c>
      <c r="B4" s="1" t="s">
        <v>418</v>
      </c>
    </row>
    <row r="5" spans="1:7" ht="28.8" x14ac:dyDescent="0.3">
      <c r="A5" t="s">
        <v>419</v>
      </c>
      <c r="B5" s="1" t="s">
        <v>420</v>
      </c>
    </row>
    <row r="6" spans="1:7" ht="43.2" x14ac:dyDescent="0.3">
      <c r="A6" t="s">
        <v>421</v>
      </c>
      <c r="B6" s="1" t="s">
        <v>422</v>
      </c>
    </row>
    <row r="7" spans="1:7" ht="43.2" x14ac:dyDescent="0.3">
      <c r="A7" t="s">
        <v>423</v>
      </c>
      <c r="B7" s="1" t="s">
        <v>424</v>
      </c>
    </row>
    <row r="8" spans="1:7" ht="28.8" x14ac:dyDescent="0.3">
      <c r="A8" t="s">
        <v>425</v>
      </c>
      <c r="B8" s="1" t="s">
        <v>426</v>
      </c>
    </row>
    <row r="9" spans="1:7" ht="45.75" customHeight="1" x14ac:dyDescent="0.3">
      <c r="A9" t="s">
        <v>427</v>
      </c>
      <c r="B9" s="1" t="s">
        <v>428</v>
      </c>
    </row>
    <row r="10" spans="1:7" ht="43.2" x14ac:dyDescent="0.3">
      <c r="A10" t="s">
        <v>429</v>
      </c>
      <c r="B10" s="1" t="s">
        <v>430</v>
      </c>
    </row>
    <row r="11" spans="1:7" ht="28.8" x14ac:dyDescent="0.3">
      <c r="A11" t="s">
        <v>431</v>
      </c>
      <c r="B11" s="1" t="s">
        <v>432</v>
      </c>
    </row>
    <row r="12" spans="1:7" ht="28.8" x14ac:dyDescent="0.3">
      <c r="A12" t="s">
        <v>433</v>
      </c>
      <c r="B12" s="1" t="s">
        <v>434</v>
      </c>
    </row>
    <row r="13" spans="1:7" ht="43.2" x14ac:dyDescent="0.3">
      <c r="A13" s="1" t="s">
        <v>435</v>
      </c>
      <c r="B13" s="1" t="s">
        <v>436</v>
      </c>
    </row>
    <row r="14" spans="1:7" ht="43.2" x14ac:dyDescent="0.3">
      <c r="A14" s="1" t="s">
        <v>437</v>
      </c>
      <c r="B14" s="1" t="s">
        <v>438</v>
      </c>
    </row>
    <row r="15" spans="1:7" ht="28.8" x14ac:dyDescent="0.3">
      <c r="A15" t="s">
        <v>439</v>
      </c>
      <c r="B15" s="1" t="s">
        <v>440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52E6-2748-401C-8A1E-9956CE632AD4}">
  <dimension ref="A1:E42"/>
  <sheetViews>
    <sheetView topLeftCell="A22" workbookViewId="0">
      <selection activeCell="D13" sqref="D13:D14"/>
    </sheetView>
  </sheetViews>
  <sheetFormatPr defaultRowHeight="14.4" x14ac:dyDescent="0.3"/>
  <cols>
    <col min="1" max="1" width="15" customWidth="1"/>
    <col min="2" max="2" width="88.5546875" customWidth="1"/>
    <col min="3" max="3" width="25.44140625" customWidth="1"/>
    <col min="4" max="4" width="34.88671875" customWidth="1"/>
    <col min="5" max="5" width="42.33203125" customWidth="1"/>
  </cols>
  <sheetData>
    <row r="1" spans="1:5" x14ac:dyDescent="0.3">
      <c r="A1" s="7" t="s">
        <v>386</v>
      </c>
      <c r="B1" s="7" t="s">
        <v>14</v>
      </c>
      <c r="C1" s="12" t="s">
        <v>441</v>
      </c>
      <c r="D1" s="12"/>
      <c r="E1" s="12"/>
    </row>
    <row r="2" spans="1:5" s="14" customFormat="1" x14ac:dyDescent="0.3">
      <c r="A2" s="14" t="s">
        <v>15</v>
      </c>
      <c r="B2" s="14" t="s">
        <v>17</v>
      </c>
    </row>
    <row r="3" spans="1:5" s="14" customFormat="1" x14ac:dyDescent="0.3">
      <c r="A3" s="14" t="s">
        <v>18</v>
      </c>
      <c r="B3" s="14" t="s">
        <v>20</v>
      </c>
    </row>
    <row r="4" spans="1:5" s="14" customFormat="1" x14ac:dyDescent="0.3">
      <c r="A4" s="14" t="s">
        <v>21</v>
      </c>
      <c r="B4" s="14" t="s">
        <v>23</v>
      </c>
    </row>
    <row r="5" spans="1:5" s="14" customFormat="1" x14ac:dyDescent="0.3">
      <c r="A5" s="14" t="s">
        <v>24</v>
      </c>
      <c r="B5" s="14" t="s">
        <v>26</v>
      </c>
    </row>
    <row r="6" spans="1:5" s="14" customFormat="1" x14ac:dyDescent="0.3">
      <c r="A6" s="14" t="s">
        <v>28</v>
      </c>
      <c r="B6" s="14" t="s">
        <v>30</v>
      </c>
    </row>
    <row r="7" spans="1:5" s="14" customFormat="1" x14ac:dyDescent="0.3">
      <c r="A7" s="14" t="s">
        <v>32</v>
      </c>
      <c r="B7" s="14" t="s">
        <v>34</v>
      </c>
    </row>
    <row r="8" spans="1:5" s="14" customFormat="1" x14ac:dyDescent="0.3">
      <c r="A8" s="14" t="s">
        <v>35</v>
      </c>
      <c r="B8" s="14" t="s">
        <v>37</v>
      </c>
    </row>
    <row r="9" spans="1:5" s="14" customFormat="1" x14ac:dyDescent="0.3">
      <c r="A9" s="14" t="s">
        <v>39</v>
      </c>
      <c r="B9" s="14" t="s">
        <v>41</v>
      </c>
    </row>
    <row r="10" spans="1:5" s="14" customFormat="1" x14ac:dyDescent="0.3">
      <c r="A10" s="14" t="s">
        <v>42</v>
      </c>
      <c r="B10" s="14" t="s">
        <v>44</v>
      </c>
    </row>
    <row r="11" spans="1:5" s="14" customFormat="1" x14ac:dyDescent="0.3">
      <c r="A11" s="14" t="s">
        <v>45</v>
      </c>
      <c r="B11" s="14" t="s">
        <v>47</v>
      </c>
    </row>
    <row r="12" spans="1:5" s="14" customFormat="1" x14ac:dyDescent="0.3">
      <c r="A12" s="14" t="s">
        <v>49</v>
      </c>
      <c r="B12" s="14" t="s">
        <v>51</v>
      </c>
    </row>
    <row r="13" spans="1:5" s="17" customFormat="1" x14ac:dyDescent="0.3">
      <c r="A13" s="17" t="s">
        <v>53</v>
      </c>
      <c r="B13" s="17" t="s">
        <v>55</v>
      </c>
    </row>
    <row r="14" spans="1:5" s="5" customFormat="1" x14ac:dyDescent="0.3">
      <c r="A14" s="5" t="s">
        <v>57</v>
      </c>
      <c r="B14" s="5" t="s">
        <v>58</v>
      </c>
    </row>
    <row r="15" spans="1:5" s="5" customFormat="1" x14ac:dyDescent="0.3">
      <c r="A15" s="5" t="s">
        <v>59</v>
      </c>
      <c r="B15" s="5" t="s">
        <v>61</v>
      </c>
    </row>
    <row r="16" spans="1:5" s="5" customFormat="1" x14ac:dyDescent="0.3">
      <c r="A16" s="5" t="s">
        <v>63</v>
      </c>
      <c r="B16" s="5" t="s">
        <v>65</v>
      </c>
    </row>
    <row r="17" spans="1:3" s="17" customFormat="1" x14ac:dyDescent="0.3">
      <c r="A17" s="17" t="s">
        <v>68</v>
      </c>
      <c r="B17" s="17" t="s">
        <v>70</v>
      </c>
    </row>
    <row r="18" spans="1:3" s="5" customFormat="1" x14ac:dyDescent="0.3">
      <c r="A18" s="5" t="s">
        <v>72</v>
      </c>
      <c r="B18" s="5" t="s">
        <v>73</v>
      </c>
    </row>
    <row r="19" spans="1:3" s="14" customFormat="1" x14ac:dyDescent="0.3">
      <c r="A19" s="14" t="s">
        <v>75</v>
      </c>
      <c r="B19" s="14" t="s">
        <v>77</v>
      </c>
    </row>
    <row r="20" spans="1:3" s="14" customFormat="1" x14ac:dyDescent="0.3">
      <c r="A20" s="14" t="s">
        <v>78</v>
      </c>
      <c r="B20" s="14" t="s">
        <v>80</v>
      </c>
    </row>
    <row r="21" spans="1:3" s="14" customFormat="1" x14ac:dyDescent="0.3">
      <c r="A21" s="14" t="s">
        <v>81</v>
      </c>
      <c r="B21" s="14" t="s">
        <v>83</v>
      </c>
      <c r="C21" s="16"/>
    </row>
    <row r="22" spans="1:3" s="14" customFormat="1" x14ac:dyDescent="0.3">
      <c r="A22" s="14" t="s">
        <v>84</v>
      </c>
      <c r="B22" s="14" t="s">
        <v>86</v>
      </c>
    </row>
    <row r="23" spans="1:3" s="14" customFormat="1" x14ac:dyDescent="0.3">
      <c r="A23" s="14" t="s">
        <v>87</v>
      </c>
      <c r="B23" s="14" t="s">
        <v>89</v>
      </c>
    </row>
    <row r="24" spans="1:3" s="14" customFormat="1" x14ac:dyDescent="0.3">
      <c r="A24" s="14" t="s">
        <v>90</v>
      </c>
      <c r="B24" s="14" t="s">
        <v>92</v>
      </c>
    </row>
    <row r="25" spans="1:3" s="14" customFormat="1" x14ac:dyDescent="0.3">
      <c r="A25" s="14" t="s">
        <v>93</v>
      </c>
      <c r="B25" s="14" t="s">
        <v>95</v>
      </c>
    </row>
    <row r="26" spans="1:3" s="14" customFormat="1" x14ac:dyDescent="0.3">
      <c r="A26" s="14" t="s">
        <v>96</v>
      </c>
      <c r="B26" s="14" t="s">
        <v>98</v>
      </c>
    </row>
    <row r="27" spans="1:3" s="14" customFormat="1" x14ac:dyDescent="0.3">
      <c r="A27" s="14" t="s">
        <v>99</v>
      </c>
      <c r="B27" s="14" t="s">
        <v>101</v>
      </c>
    </row>
    <row r="28" spans="1:3" s="14" customFormat="1" x14ac:dyDescent="0.3">
      <c r="A28" s="14" t="s">
        <v>102</v>
      </c>
      <c r="B28" s="14" t="s">
        <v>104</v>
      </c>
    </row>
    <row r="29" spans="1:3" s="14" customFormat="1" x14ac:dyDescent="0.3">
      <c r="A29" s="14" t="s">
        <v>105</v>
      </c>
      <c r="B29" s="14" t="s">
        <v>107</v>
      </c>
    </row>
    <row r="30" spans="1:3" s="14" customFormat="1" x14ac:dyDescent="0.3">
      <c r="A30" s="14" t="s">
        <v>108</v>
      </c>
      <c r="B30" s="14" t="s">
        <v>109</v>
      </c>
    </row>
    <row r="31" spans="1:3" s="14" customFormat="1" x14ac:dyDescent="0.3">
      <c r="A31" s="14" t="s">
        <v>111</v>
      </c>
      <c r="B31" s="14" t="s">
        <v>112</v>
      </c>
    </row>
    <row r="32" spans="1:3" s="14" customFormat="1" x14ac:dyDescent="0.3">
      <c r="A32" s="14" t="s">
        <v>114</v>
      </c>
      <c r="B32" s="14" t="s">
        <v>115</v>
      </c>
    </row>
    <row r="33" spans="1:2" s="14" customFormat="1" x14ac:dyDescent="0.3">
      <c r="A33" s="14" t="s">
        <v>117</v>
      </c>
      <c r="B33" s="14" t="s">
        <v>118</v>
      </c>
    </row>
    <row r="34" spans="1:2" s="14" customFormat="1" x14ac:dyDescent="0.3">
      <c r="A34" s="14" t="s">
        <v>120</v>
      </c>
      <c r="B34" s="14" t="s">
        <v>121</v>
      </c>
    </row>
    <row r="35" spans="1:2" s="14" customFormat="1" x14ac:dyDescent="0.3">
      <c r="A35" s="14" t="s">
        <v>123</v>
      </c>
      <c r="B35" s="14" t="s">
        <v>124</v>
      </c>
    </row>
    <row r="36" spans="1:2" s="14" customFormat="1" x14ac:dyDescent="0.3">
      <c r="A36" s="14" t="s">
        <v>125</v>
      </c>
      <c r="B36" s="14" t="s">
        <v>126</v>
      </c>
    </row>
    <row r="37" spans="1:2" s="17" customFormat="1" x14ac:dyDescent="0.3">
      <c r="A37" s="17" t="s">
        <v>128</v>
      </c>
      <c r="B37" s="17" t="s">
        <v>129</v>
      </c>
    </row>
    <row r="38" spans="1:2" s="17" customFormat="1" x14ac:dyDescent="0.3">
      <c r="A38" s="17" t="s">
        <v>132</v>
      </c>
      <c r="B38" s="17" t="s">
        <v>133</v>
      </c>
    </row>
    <row r="39" spans="1:2" s="17" customFormat="1" x14ac:dyDescent="0.3">
      <c r="A39" s="17" t="s">
        <v>135</v>
      </c>
      <c r="B39" s="17" t="s">
        <v>136</v>
      </c>
    </row>
    <row r="40" spans="1:2" s="17" customFormat="1" x14ac:dyDescent="0.3">
      <c r="A40" s="17" t="s">
        <v>138</v>
      </c>
      <c r="B40" s="17" t="s">
        <v>139</v>
      </c>
    </row>
    <row r="41" spans="1:2" s="14" customFormat="1" x14ac:dyDescent="0.3">
      <c r="A41" s="14" t="s">
        <v>141</v>
      </c>
      <c r="B41" s="14" t="s">
        <v>142</v>
      </c>
    </row>
    <row r="42" spans="1:2" s="17" customFormat="1" x14ac:dyDescent="0.3">
      <c r="A42" s="17" t="s">
        <v>144</v>
      </c>
      <c r="B42" s="17" t="s">
        <v>145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7">
        <x14:dataValidation type="list" allowBlank="1" showInputMessage="1" showErrorMessage="1" xr:uid="{8C80C5ED-DBF4-4D94-852A-DF9F2ADA1D87}">
          <x14:formula1>
            <xm:f>Options!$M$2:$M$9</xm:f>
          </x14:formula1>
          <xm:sqref>C17:E17</xm:sqref>
        </x14:dataValidation>
        <x14:dataValidation type="list" allowBlank="1" showInputMessage="1" showErrorMessage="1" xr:uid="{EF74722E-6EA4-423D-9284-5269CB75A2B3}">
          <x14:formula1>
            <xm:f>Options!$F$2:$F$4</xm:f>
          </x14:formula1>
          <xm:sqref>C8</xm:sqref>
        </x14:dataValidation>
        <x14:dataValidation type="list" allowBlank="1" showInputMessage="1" showErrorMessage="1" xr:uid="{B9A51A3E-39FD-45F9-97C4-86E38AFE6AF9}">
          <x14:formula1>
            <xm:f>Options!$E$2:$E$7</xm:f>
          </x14:formula1>
          <xm:sqref>C6</xm:sqref>
        </x14:dataValidation>
        <x14:dataValidation type="list" allowBlank="1" showInputMessage="1" showErrorMessage="1" xr:uid="{E05570DE-D070-4320-A317-E0184EEFA332}">
          <x14:formula1>
            <xm:f>Options!$D$2:$D$9</xm:f>
          </x14:formula1>
          <xm:sqref>C5</xm:sqref>
        </x14:dataValidation>
        <x14:dataValidation type="list" allowBlank="1" showInputMessage="1" showErrorMessage="1" xr:uid="{959BC7FC-B13E-4275-B945-4D82E6E8C4CF}">
          <x14:formula1>
            <xm:f>Options!$B$2:$B$11</xm:f>
          </x14:formula1>
          <xm:sqref>C3</xm:sqref>
        </x14:dataValidation>
        <x14:dataValidation type="list" allowBlank="1" showInputMessage="1" showErrorMessage="1" xr:uid="{7782F900-A60A-4EDA-A8C8-401998E75953}">
          <x14:formula1>
            <xm:f>Options!$Y$2:$Y$3</xm:f>
          </x14:formula1>
          <xm:sqref>C29</xm:sqref>
        </x14:dataValidation>
        <x14:dataValidation type="list" allowBlank="1" showInputMessage="1" showErrorMessage="1" xr:uid="{B59AB297-9FDD-455D-B325-7A94CDB199D7}">
          <x14:formula1>
            <xm:f>Options!$X$2:$X$3</xm:f>
          </x14:formula1>
          <xm:sqref>C28</xm:sqref>
        </x14:dataValidation>
        <x14:dataValidation type="list" allowBlank="1" showInputMessage="1" showErrorMessage="1" xr:uid="{DB7107CD-63B5-40D4-9DAD-B9F97620017B}">
          <x14:formula1>
            <xm:f>Options!$W$2:$W$4</xm:f>
          </x14:formula1>
          <xm:sqref>C27</xm:sqref>
        </x14:dataValidation>
        <x14:dataValidation type="list" allowBlank="1" showInputMessage="1" showErrorMessage="1" xr:uid="{035D687E-D777-491E-9FB7-DD399A41D3D4}">
          <x14:formula1>
            <xm:f>Options!$V$2:$V$3</xm:f>
          </x14:formula1>
          <xm:sqref>C26</xm:sqref>
        </x14:dataValidation>
        <x14:dataValidation type="list" allowBlank="1" showInputMessage="1" showErrorMessage="1" xr:uid="{772DD48F-F955-4C36-A381-478686CA3E66}">
          <x14:formula1>
            <xm:f>Options!$U$2:$U$4</xm:f>
          </x14:formula1>
          <xm:sqref>C25</xm:sqref>
        </x14:dataValidation>
        <x14:dataValidation type="list" allowBlank="1" showInputMessage="1" showErrorMessage="1" xr:uid="{0B070C57-3354-4748-921E-9C5E13A6898F}">
          <x14:formula1>
            <xm:f>Options!$T$2:$T$3</xm:f>
          </x14:formula1>
          <xm:sqref>C24</xm:sqref>
        </x14:dataValidation>
        <x14:dataValidation type="list" allowBlank="1" showInputMessage="1" showErrorMessage="1" xr:uid="{06905E25-BE87-4DA0-B849-B8939397AE4E}">
          <x14:formula1>
            <xm:f>Options!$S$2:$S$3</xm:f>
          </x14:formula1>
          <xm:sqref>C23</xm:sqref>
        </x14:dataValidation>
        <x14:dataValidation type="list" allowBlank="1" showInputMessage="1" showErrorMessage="1" xr:uid="{EE96D04C-E613-4E81-9C78-432E294D6A3A}">
          <x14:formula1>
            <xm:f>Options!$R$2:$R$3</xm:f>
          </x14:formula1>
          <xm:sqref>C22</xm:sqref>
        </x14:dataValidation>
        <x14:dataValidation type="list" allowBlank="1" showInputMessage="1" showErrorMessage="1" xr:uid="{C808E1CC-57A4-4738-9252-D6832624A32D}">
          <x14:formula1>
            <xm:f>Options!$Q$2:$Q$3</xm:f>
          </x14:formula1>
          <xm:sqref>C21</xm:sqref>
        </x14:dataValidation>
        <x14:dataValidation type="list" allowBlank="1" showInputMessage="1" showErrorMessage="1" xr:uid="{50ABACFD-0B9D-4B20-86E8-D349E41FD3DA}">
          <x14:formula1>
            <xm:f>Options!$P$2:$P$3</xm:f>
          </x14:formula1>
          <xm:sqref>C20</xm:sqref>
        </x14:dataValidation>
        <x14:dataValidation type="list" allowBlank="1" showInputMessage="1" showErrorMessage="1" xr:uid="{7E7F501B-F918-48A2-9436-E3E7647DDC66}">
          <x14:formula1>
            <xm:f>Options!$O$2:$O$11</xm:f>
          </x14:formula1>
          <xm:sqref>C19:E19</xm:sqref>
        </x14:dataValidation>
        <x14:dataValidation type="list" allowBlank="1" showInputMessage="1" showErrorMessage="1" xr:uid="{2239CD32-3EA2-4EC3-9871-34F0141B0DF5}">
          <x14:formula1>
            <xm:f>Options!$C$2:$C$5</xm:f>
          </x14:formula1>
          <xm:sqref>C4</xm:sqref>
        </x14:dataValidation>
        <x14:dataValidation type="list" allowBlank="1" showInputMessage="1" showErrorMessage="1" xr:uid="{5171D7FD-34A8-49C2-A8AB-878C65E64492}">
          <x14:formula1>
            <xm:f>Options!$H$2:$H$13</xm:f>
          </x14:formula1>
          <xm:sqref>C12:E12</xm:sqref>
        </x14:dataValidation>
        <x14:dataValidation type="list" allowBlank="1" showInputMessage="1" showErrorMessage="1" xr:uid="{737EB1D0-3ECE-4CF4-9D38-35995376B2D0}">
          <x14:formula1>
            <xm:f>Options!$AJ$2:$AJ$4</xm:f>
          </x14:formula1>
          <xm:sqref>C40</xm:sqref>
        </x14:dataValidation>
        <x14:dataValidation type="list" allowBlank="1" showInputMessage="1" showErrorMessage="1" xr:uid="{9FB3852C-9DB1-45BF-99A6-60C45A9B0027}">
          <x14:formula1>
            <xm:f>Options!$AL$2:$AL$6</xm:f>
          </x14:formula1>
          <xm:sqref>C42</xm:sqref>
        </x14:dataValidation>
        <x14:dataValidation type="list" allowBlank="1" showInputMessage="1" showErrorMessage="1" xr:uid="{AE0F6AA0-4DD7-466E-BAF5-D6C307F2817A}">
          <x14:formula1>
            <xm:f>Options!$AK$2:$AK$8</xm:f>
          </x14:formula1>
          <xm:sqref>C41:E41</xm:sqref>
        </x14:dataValidation>
        <x14:dataValidation type="list" allowBlank="1" showInputMessage="1" showErrorMessage="1" xr:uid="{9AB26C64-1927-4F6C-866B-116E70076D3F}">
          <x14:formula1>
            <xm:f>Options!$AI$2:$AI$11</xm:f>
          </x14:formula1>
          <xm:sqref>C39:E39</xm:sqref>
        </x14:dataValidation>
        <x14:dataValidation type="list" allowBlank="1" showInputMessage="1" showErrorMessage="1" xr:uid="{0571C7CB-6D63-4154-99D7-05682AA67E7A}">
          <x14:formula1>
            <xm:f>Options!$AH$2:$AH$4</xm:f>
          </x14:formula1>
          <xm:sqref>C38</xm:sqref>
        </x14:dataValidation>
        <x14:dataValidation type="list" allowBlank="1" showInputMessage="1" showErrorMessage="1" xr:uid="{C3FE2001-0DAC-454D-B503-1893883491C1}">
          <x14:formula1>
            <xm:f>Options!$AG$2:$AG$11</xm:f>
          </x14:formula1>
          <xm:sqref>C37:E37</xm:sqref>
        </x14:dataValidation>
        <x14:dataValidation type="list" allowBlank="1" showInputMessage="1" showErrorMessage="1" xr:uid="{97016EB2-F476-4A74-8450-3A4EE2A33663}">
          <x14:formula1>
            <xm:f>Options!$AF$2:$AF$9</xm:f>
          </x14:formula1>
          <xm:sqref>C36</xm:sqref>
        </x14:dataValidation>
        <x14:dataValidation type="list" allowBlank="1" showInputMessage="1" showErrorMessage="1" xr:uid="{705AF00D-7D40-4EA9-8753-0C4DD9E340E6}">
          <x14:formula1>
            <xm:f>Options!$AE$2:$AE$3</xm:f>
          </x14:formula1>
          <xm:sqref>C35</xm:sqref>
        </x14:dataValidation>
        <x14:dataValidation type="list" allowBlank="1" showInputMessage="1" showErrorMessage="1" xr:uid="{E1900913-3EFB-4A55-B766-79C98B7B1C31}">
          <x14:formula1>
            <xm:f>Options!$AD$2:$AD$7</xm:f>
          </x14:formula1>
          <xm:sqref>C34</xm:sqref>
        </x14:dataValidation>
        <x14:dataValidation type="list" allowBlank="1" showInputMessage="1" showErrorMessage="1" xr:uid="{F73A16A6-4322-47CA-B44E-A9DA54F9F2E4}">
          <x14:formula1>
            <xm:f>Options!$AC$2:$AC$6</xm:f>
          </x14:formula1>
          <xm:sqref>C33:E33</xm:sqref>
        </x14:dataValidation>
        <x14:dataValidation type="list" allowBlank="1" showInputMessage="1" showErrorMessage="1" xr:uid="{4C6E68F1-3E9B-498A-9024-81ACC115063B}">
          <x14:formula1>
            <xm:f>Options!$AB$2:$AB$12</xm:f>
          </x14:formula1>
          <xm:sqref>C32</xm:sqref>
        </x14:dataValidation>
        <x14:dataValidation type="list" allowBlank="1" showInputMessage="1" showErrorMessage="1" xr:uid="{0E90B437-7B90-4D02-BE30-71D800876674}">
          <x14:formula1>
            <xm:f>Options!$AA$2:$AA$3</xm:f>
          </x14:formula1>
          <xm:sqref>C31</xm:sqref>
        </x14:dataValidation>
        <x14:dataValidation type="list" allowBlank="1" showInputMessage="1" showErrorMessage="1" xr:uid="{36C5F6FA-85E7-4CD3-9731-34D8E39E8BC5}">
          <x14:formula1>
            <xm:f>Options!$Z$2:$Z$4</xm:f>
          </x14:formula1>
          <xm:sqref>C30</xm:sqref>
        </x14:dataValidation>
        <x14:dataValidation type="list" allowBlank="1" showInputMessage="1" showErrorMessage="1" xr:uid="{F306532B-1C07-47EC-8263-A0AAE08DC9FE}">
          <x14:formula1>
            <xm:f>Options!$N$2:$N$4</xm:f>
          </x14:formula1>
          <xm:sqref>C18:E18</xm:sqref>
        </x14:dataValidation>
        <x14:dataValidation type="list" allowBlank="1" showInputMessage="1" showErrorMessage="1" xr:uid="{30ACE3AA-1D8A-4D8B-8694-33C7CF88B9DB}">
          <x14:formula1>
            <xm:f>Options!$L$2:$L$4</xm:f>
          </x14:formula1>
          <xm:sqref>C16:E16</xm:sqref>
        </x14:dataValidation>
        <x14:dataValidation type="list" allowBlank="1" showInputMessage="1" showErrorMessage="1" xr:uid="{2228952D-425D-4C5E-B89D-4D76CDE24046}">
          <x14:formula1>
            <xm:f>Options!$K$2:$K$3</xm:f>
          </x14:formula1>
          <xm:sqref>C15</xm:sqref>
        </x14:dataValidation>
        <x14:dataValidation type="list" allowBlank="1" showInputMessage="1" showErrorMessage="1" xr:uid="{BC3C0A57-0603-4C46-B403-59074CD99DFA}">
          <x14:formula1>
            <xm:f>Options!$J$2:$J$11</xm:f>
          </x14:formula1>
          <xm:sqref>C14</xm:sqref>
        </x14:dataValidation>
        <x14:dataValidation type="list" allowBlank="1" showInputMessage="1" showErrorMessage="1" xr:uid="{9A0DFD46-E092-4FD0-8F66-89B6FE039B12}">
          <x14:formula1>
            <xm:f>Options!$I$2:$I$6</xm:f>
          </x14:formula1>
          <xm:sqref>C13</xm:sqref>
        </x14:dataValidation>
        <x14:dataValidation type="list" allowBlank="1" showInputMessage="1" showErrorMessage="1" xr:uid="{F782BBEB-82B1-403E-A98A-A0AFA0B2A76F}">
          <x14:formula1>
            <xm:f>Options!$G$2:$G$13</xm:f>
          </x14:formula1>
          <xm:sqref>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409B-CCB1-4A92-B8CF-913C79590FC7}">
  <dimension ref="A1:M22"/>
  <sheetViews>
    <sheetView workbookViewId="0">
      <selection activeCell="D13" sqref="D13:D14"/>
    </sheetView>
  </sheetViews>
  <sheetFormatPr defaultRowHeight="14.4" x14ac:dyDescent="0.3"/>
  <cols>
    <col min="1" max="1" width="29.33203125" bestFit="1" customWidth="1"/>
    <col min="3" max="3" width="10.44140625" bestFit="1" customWidth="1"/>
    <col min="5" max="7" width="0" hidden="1" customWidth="1"/>
    <col min="9" max="10" width="0" hidden="1" customWidth="1"/>
    <col min="11" max="11" width="29.33203125" bestFit="1" customWidth="1"/>
  </cols>
  <sheetData>
    <row r="1" spans="1:13" ht="28.8" x14ac:dyDescent="0.3">
      <c r="A1" s="39" t="s">
        <v>333</v>
      </c>
      <c r="B1" s="39" t="s">
        <v>177</v>
      </c>
      <c r="C1" s="39" t="s">
        <v>179</v>
      </c>
      <c r="D1" s="39" t="s">
        <v>334</v>
      </c>
      <c r="E1" s="39" t="s">
        <v>335</v>
      </c>
      <c r="F1" s="39" t="s">
        <v>336</v>
      </c>
      <c r="G1" s="39" t="s">
        <v>337</v>
      </c>
      <c r="H1" s="39" t="s">
        <v>338</v>
      </c>
      <c r="I1" s="39" t="s">
        <v>339</v>
      </c>
      <c r="J1" s="39" t="s">
        <v>340</v>
      </c>
      <c r="K1" s="39" t="s">
        <v>333</v>
      </c>
      <c r="L1" s="39" t="s">
        <v>341</v>
      </c>
      <c r="M1" s="39" t="s">
        <v>342</v>
      </c>
    </row>
    <row r="2" spans="1:13" x14ac:dyDescent="0.3">
      <c r="A2" t="str">
        <f>'Green Flag Scores'!A2</f>
        <v>SI Joint</v>
      </c>
      <c r="B2" t="s">
        <v>185</v>
      </c>
      <c r="C2" t="s">
        <v>343</v>
      </c>
      <c r="D2">
        <f>SUM('Green Flag Scores'!B2:AL2)</f>
        <v>11</v>
      </c>
      <c r="E2">
        <f>RANK(D2,D:D,0)</f>
        <v>20</v>
      </c>
      <c r="F2">
        <f>RANK(D2,D:D,1)</f>
        <v>2</v>
      </c>
      <c r="G2">
        <f>E2+F2</f>
        <v>22</v>
      </c>
      <c r="H2">
        <f>IF(G2=22,E2,IF(G2=21,E2,0))</f>
        <v>20</v>
      </c>
      <c r="I2">
        <v>0</v>
      </c>
      <c r="J2">
        <f>COUNTIF(E3:E22,E2)</f>
        <v>0</v>
      </c>
      <c r="K2" t="str">
        <f>A2</f>
        <v>SI Joint</v>
      </c>
      <c r="L2" t="str">
        <f>B2</f>
        <v>Green</v>
      </c>
      <c r="M2" t="str">
        <f>C2</f>
        <v>Mech</v>
      </c>
    </row>
    <row r="3" spans="1:13" x14ac:dyDescent="0.3">
      <c r="A3" t="str">
        <f>'Green Flag Scores'!A3</f>
        <v>Post Pregnancy LBP</v>
      </c>
      <c r="B3" t="str">
        <f>B2</f>
        <v>Green</v>
      </c>
      <c r="C3" t="str">
        <f>C2</f>
        <v>Mech</v>
      </c>
      <c r="D3">
        <f>SUM('Green Flag Scores'!B3:AL3)</f>
        <v>20</v>
      </c>
      <c r="E3">
        <f t="shared" ref="E3:E22" si="0">RANK(D3,D:D,0)</f>
        <v>17</v>
      </c>
      <c r="F3">
        <f t="shared" ref="F3:F22" si="1">RANK(D3,D:D,1)</f>
        <v>5</v>
      </c>
      <c r="G3">
        <f t="shared" ref="G3:G22" si="2">E3+F3</f>
        <v>22</v>
      </c>
      <c r="H3">
        <f>IF(G3=22,E3,IF(I3=1,E3+I3,E3))</f>
        <v>17</v>
      </c>
      <c r="I3">
        <f>COUNTIF(E2,E3)</f>
        <v>0</v>
      </c>
      <c r="J3">
        <f>COUNTIF(E4:E22,E3)</f>
        <v>0</v>
      </c>
      <c r="K3" t="str">
        <f t="shared" ref="K3:K22" si="3">A3</f>
        <v>Post Pregnancy LBP</v>
      </c>
      <c r="L3" t="str">
        <f t="shared" ref="L3:M22" si="4">B3</f>
        <v>Green</v>
      </c>
      <c r="M3" t="str">
        <f t="shared" si="4"/>
        <v>Mech</v>
      </c>
    </row>
    <row r="4" spans="1:13" x14ac:dyDescent="0.3">
      <c r="A4" t="str">
        <f>'Green Flag Scores'!A4</f>
        <v>Postural</v>
      </c>
      <c r="B4" t="str">
        <f t="shared" ref="B4:B12" si="5">B3</f>
        <v>Green</v>
      </c>
      <c r="C4" t="str">
        <f t="shared" ref="C4:C12" si="6">C3</f>
        <v>Mech</v>
      </c>
      <c r="D4">
        <f>SUM('Green Flag Scores'!B4:AL4)</f>
        <v>10</v>
      </c>
      <c r="E4">
        <f t="shared" si="0"/>
        <v>21</v>
      </c>
      <c r="F4">
        <f t="shared" si="1"/>
        <v>1</v>
      </c>
      <c r="G4">
        <f t="shared" si="2"/>
        <v>22</v>
      </c>
      <c r="H4">
        <f t="shared" ref="H4:H22" si="7">IF(G4=22,E4,IF(I4=1,E4+I4,E4))</f>
        <v>21</v>
      </c>
      <c r="I4">
        <f>COUNTIF(E2:E3,E4)</f>
        <v>0</v>
      </c>
      <c r="J4">
        <f>COUNTIF(E5:E22,E4)</f>
        <v>0</v>
      </c>
      <c r="K4" t="str">
        <f t="shared" si="3"/>
        <v>Postural</v>
      </c>
      <c r="L4" t="str">
        <f t="shared" si="4"/>
        <v>Green</v>
      </c>
      <c r="M4" t="str">
        <f t="shared" si="4"/>
        <v>Mech</v>
      </c>
    </row>
    <row r="5" spans="1:13" x14ac:dyDescent="0.3">
      <c r="A5" t="str">
        <f>'Green Flag Scores'!A5</f>
        <v>Strain, Imbalance, Tight Tissue</v>
      </c>
      <c r="B5" t="str">
        <f t="shared" si="5"/>
        <v>Green</v>
      </c>
      <c r="C5" t="str">
        <f t="shared" si="6"/>
        <v>Mech</v>
      </c>
      <c r="D5">
        <f>SUM('Green Flag Scores'!B5:AL5)</f>
        <v>17</v>
      </c>
      <c r="E5">
        <f t="shared" si="0"/>
        <v>18</v>
      </c>
      <c r="F5">
        <f t="shared" si="1"/>
        <v>4</v>
      </c>
      <c r="G5">
        <f t="shared" si="2"/>
        <v>22</v>
      </c>
      <c r="H5">
        <f t="shared" si="7"/>
        <v>18</v>
      </c>
      <c r="I5">
        <f>COUNTIF(E2:E4,E5)</f>
        <v>0</v>
      </c>
      <c r="J5">
        <f>COUNTIF(E6:E22,E5)</f>
        <v>0</v>
      </c>
      <c r="K5" t="str">
        <f t="shared" si="3"/>
        <v>Strain, Imbalance, Tight Tissue</v>
      </c>
      <c r="L5" t="str">
        <f t="shared" si="4"/>
        <v>Green</v>
      </c>
      <c r="M5" t="str">
        <f t="shared" si="4"/>
        <v>Mech</v>
      </c>
    </row>
    <row r="6" spans="1:13" x14ac:dyDescent="0.3">
      <c r="A6" t="str">
        <f>'Green Flag Scores'!A6</f>
        <v>Disc Bulge, Protrusion, Herniation</v>
      </c>
      <c r="B6" t="str">
        <f t="shared" si="5"/>
        <v>Green</v>
      </c>
      <c r="C6" t="str">
        <f t="shared" si="6"/>
        <v>Mech</v>
      </c>
      <c r="D6">
        <f>SUM('Green Flag Scores'!B6:AL6)</f>
        <v>54</v>
      </c>
      <c r="E6">
        <f t="shared" si="0"/>
        <v>1</v>
      </c>
      <c r="F6">
        <f t="shared" si="1"/>
        <v>21</v>
      </c>
      <c r="G6">
        <f t="shared" si="2"/>
        <v>22</v>
      </c>
      <c r="H6">
        <f t="shared" si="7"/>
        <v>1</v>
      </c>
      <c r="I6">
        <f>COUNTIF(E2:E5,E6)</f>
        <v>0</v>
      </c>
      <c r="J6">
        <f>COUNTIF(E7:E22,E6)</f>
        <v>0</v>
      </c>
      <c r="K6" t="str">
        <f t="shared" si="3"/>
        <v>Disc Bulge, Protrusion, Herniation</v>
      </c>
      <c r="L6" t="str">
        <f t="shared" si="4"/>
        <v>Green</v>
      </c>
      <c r="M6" t="str">
        <f t="shared" si="4"/>
        <v>Mech</v>
      </c>
    </row>
    <row r="7" spans="1:13" x14ac:dyDescent="0.3">
      <c r="A7" t="str">
        <f>'Green Flag Scores'!A7</f>
        <v>Degenerative Disc</v>
      </c>
      <c r="B7" t="str">
        <f t="shared" si="5"/>
        <v>Green</v>
      </c>
      <c r="C7" t="str">
        <f t="shared" si="6"/>
        <v>Mech</v>
      </c>
      <c r="D7">
        <f>SUM('Green Flag Scores'!B7:AL7)</f>
        <v>27</v>
      </c>
      <c r="E7">
        <f t="shared" si="0"/>
        <v>13</v>
      </c>
      <c r="F7">
        <f t="shared" si="1"/>
        <v>8</v>
      </c>
      <c r="G7">
        <f t="shared" si="2"/>
        <v>21</v>
      </c>
      <c r="H7">
        <f t="shared" si="7"/>
        <v>13</v>
      </c>
      <c r="I7">
        <f>COUNTIF(E2:E6,E7)</f>
        <v>0</v>
      </c>
      <c r="J7">
        <f>COUNTIF(E8:E22,E7)</f>
        <v>1</v>
      </c>
      <c r="K7" t="str">
        <f t="shared" si="3"/>
        <v>Degenerative Disc</v>
      </c>
      <c r="L7" t="str">
        <f t="shared" si="4"/>
        <v>Green</v>
      </c>
      <c r="M7" t="str">
        <f t="shared" si="4"/>
        <v>Mech</v>
      </c>
    </row>
    <row r="8" spans="1:13" x14ac:dyDescent="0.3">
      <c r="A8" t="str">
        <f>'Green Flag Scores'!A8</f>
        <v>Sciatica, Radicular Pain</v>
      </c>
      <c r="B8" t="str">
        <f t="shared" si="5"/>
        <v>Green</v>
      </c>
      <c r="C8" t="str">
        <f t="shared" si="6"/>
        <v>Mech</v>
      </c>
      <c r="D8">
        <f>SUM('Green Flag Scores'!B8:AL8)</f>
        <v>51</v>
      </c>
      <c r="E8">
        <f t="shared" si="0"/>
        <v>2</v>
      </c>
      <c r="F8">
        <f t="shared" si="1"/>
        <v>20</v>
      </c>
      <c r="G8">
        <f t="shared" si="2"/>
        <v>22</v>
      </c>
      <c r="H8">
        <f t="shared" si="7"/>
        <v>2</v>
      </c>
      <c r="I8">
        <f>COUNTIF(E2:E7,E8)</f>
        <v>0</v>
      </c>
      <c r="J8">
        <f>COUNTIF(E9:E22,E8)</f>
        <v>0</v>
      </c>
      <c r="K8" t="str">
        <f t="shared" si="3"/>
        <v>Sciatica, Radicular Pain</v>
      </c>
      <c r="L8" t="str">
        <f t="shared" si="4"/>
        <v>Green</v>
      </c>
      <c r="M8" t="str">
        <f t="shared" si="4"/>
        <v>Mech</v>
      </c>
    </row>
    <row r="9" spans="1:13" x14ac:dyDescent="0.3">
      <c r="A9" t="str">
        <f>'Green Flag Scores'!A9</f>
        <v>Spondylosis</v>
      </c>
      <c r="B9" t="str">
        <f t="shared" si="5"/>
        <v>Green</v>
      </c>
      <c r="C9" t="str">
        <f t="shared" si="6"/>
        <v>Mech</v>
      </c>
      <c r="D9">
        <f>SUM('Green Flag Scores'!B9:AL9)</f>
        <v>36</v>
      </c>
      <c r="E9">
        <f t="shared" si="0"/>
        <v>7</v>
      </c>
      <c r="F9">
        <f t="shared" si="1"/>
        <v>14</v>
      </c>
      <c r="G9">
        <f t="shared" si="2"/>
        <v>21</v>
      </c>
      <c r="H9">
        <f t="shared" si="7"/>
        <v>7</v>
      </c>
      <c r="I9">
        <f>COUNTIF(E2:E8,E9)</f>
        <v>0</v>
      </c>
      <c r="J9">
        <f>COUNTIF(E10:E22,E9)</f>
        <v>1</v>
      </c>
      <c r="K9" t="str">
        <f t="shared" si="3"/>
        <v>Spondylosis</v>
      </c>
      <c r="L9" t="str">
        <f t="shared" si="4"/>
        <v>Green</v>
      </c>
      <c r="M9" t="str">
        <f t="shared" si="4"/>
        <v>Mech</v>
      </c>
    </row>
    <row r="10" spans="1:13" x14ac:dyDescent="0.3">
      <c r="A10" t="str">
        <f>'Green Flag Scores'!A10</f>
        <v>Spondylolisthesis</v>
      </c>
      <c r="B10" t="str">
        <f t="shared" si="5"/>
        <v>Green</v>
      </c>
      <c r="C10" t="str">
        <f t="shared" si="6"/>
        <v>Mech</v>
      </c>
      <c r="D10">
        <f>SUM('Green Flag Scores'!B10:AL10)</f>
        <v>38</v>
      </c>
      <c r="E10">
        <f t="shared" si="0"/>
        <v>6</v>
      </c>
      <c r="F10">
        <f t="shared" si="1"/>
        <v>16</v>
      </c>
      <c r="G10">
        <f t="shared" si="2"/>
        <v>22</v>
      </c>
      <c r="H10">
        <f t="shared" si="7"/>
        <v>6</v>
      </c>
      <c r="I10">
        <f>COUNTIF(E2:E9,E10)</f>
        <v>0</v>
      </c>
      <c r="J10">
        <f>COUNTIF(E11:E22,E10)</f>
        <v>0</v>
      </c>
      <c r="K10" t="str">
        <f t="shared" si="3"/>
        <v>Spondylolisthesis</v>
      </c>
      <c r="L10" t="str">
        <f t="shared" si="4"/>
        <v>Green</v>
      </c>
      <c r="M10" t="str">
        <f t="shared" si="4"/>
        <v>Mech</v>
      </c>
    </row>
    <row r="11" spans="1:13" x14ac:dyDescent="0.3">
      <c r="A11" t="str">
        <f>'Green Flag Scores'!A11</f>
        <v>Pyrifomis Syndrome</v>
      </c>
      <c r="B11" t="str">
        <f t="shared" si="5"/>
        <v>Green</v>
      </c>
      <c r="C11" t="str">
        <f t="shared" si="6"/>
        <v>Mech</v>
      </c>
      <c r="D11">
        <f>SUM('Green Flag Scores'!B11:AL11)</f>
        <v>14</v>
      </c>
      <c r="E11">
        <f t="shared" si="0"/>
        <v>19</v>
      </c>
      <c r="F11">
        <f t="shared" si="1"/>
        <v>3</v>
      </c>
      <c r="G11">
        <f t="shared" si="2"/>
        <v>22</v>
      </c>
      <c r="H11">
        <f t="shared" si="7"/>
        <v>19</v>
      </c>
      <c r="I11">
        <f>COUNTIF(E2:E10,E11)</f>
        <v>0</v>
      </c>
      <c r="J11">
        <f>COUNTIF(E12:E22,E11)</f>
        <v>0</v>
      </c>
      <c r="K11" t="str">
        <f t="shared" si="3"/>
        <v>Pyrifomis Syndrome</v>
      </c>
      <c r="L11" t="str">
        <f t="shared" si="4"/>
        <v>Green</v>
      </c>
      <c r="M11" t="str">
        <f t="shared" si="4"/>
        <v>Mech</v>
      </c>
    </row>
    <row r="12" spans="1:13" x14ac:dyDescent="0.3">
      <c r="A12" t="str">
        <f>'Green Flag Scores'!A12</f>
        <v>Post Surgical Back Pain</v>
      </c>
      <c r="B12" t="str">
        <f t="shared" si="5"/>
        <v>Green</v>
      </c>
      <c r="C12" t="str">
        <f t="shared" si="6"/>
        <v>Mech</v>
      </c>
      <c r="D12">
        <f>SUM('Green Flag Scores'!B12:AL12)</f>
        <v>34</v>
      </c>
      <c r="E12">
        <f t="shared" si="0"/>
        <v>9</v>
      </c>
      <c r="F12">
        <f t="shared" si="1"/>
        <v>12</v>
      </c>
      <c r="G12">
        <f t="shared" si="2"/>
        <v>21</v>
      </c>
      <c r="H12">
        <f t="shared" si="7"/>
        <v>9</v>
      </c>
      <c r="I12">
        <f>COUNTIF(E2:E11,E12)</f>
        <v>0</v>
      </c>
      <c r="J12">
        <f>COUNTIF(E13:E22,E12)</f>
        <v>1</v>
      </c>
      <c r="K12" t="str">
        <f t="shared" si="3"/>
        <v>Post Surgical Back Pain</v>
      </c>
      <c r="L12" t="str">
        <f t="shared" si="4"/>
        <v>Green</v>
      </c>
      <c r="M12" t="str">
        <f t="shared" si="4"/>
        <v>Mech</v>
      </c>
    </row>
    <row r="13" spans="1:13" x14ac:dyDescent="0.3">
      <c r="A13" t="str">
        <f>'Red Flag Scores'!A2</f>
        <v>Fractures</v>
      </c>
      <c r="B13" t="s">
        <v>181</v>
      </c>
      <c r="C13" t="s">
        <v>344</v>
      </c>
      <c r="D13">
        <f>SUM('Red Flag Scores'!B2:AL2)</f>
        <v>32</v>
      </c>
      <c r="E13">
        <f t="shared" si="0"/>
        <v>11</v>
      </c>
      <c r="F13">
        <f t="shared" si="1"/>
        <v>11</v>
      </c>
      <c r="G13">
        <f t="shared" si="2"/>
        <v>22</v>
      </c>
      <c r="H13">
        <f t="shared" si="7"/>
        <v>11</v>
      </c>
      <c r="I13">
        <f>COUNTIF(E2:E12,E13)</f>
        <v>0</v>
      </c>
      <c r="J13">
        <f>COUNTIF(E14:E22,E13)</f>
        <v>0</v>
      </c>
      <c r="K13" t="str">
        <f t="shared" si="3"/>
        <v>Fractures</v>
      </c>
      <c r="L13" t="str">
        <f t="shared" si="4"/>
        <v>Red</v>
      </c>
      <c r="M13" t="str">
        <f t="shared" si="4"/>
        <v>Non-Mech</v>
      </c>
    </row>
    <row r="14" spans="1:13" x14ac:dyDescent="0.3">
      <c r="A14" t="str">
        <f>'Red Flag Scores'!A3</f>
        <v>Cancer</v>
      </c>
      <c r="B14" t="str">
        <f>B13</f>
        <v>Red</v>
      </c>
      <c r="C14" t="str">
        <f>C13</f>
        <v>Non-Mech</v>
      </c>
      <c r="D14">
        <f>SUM('Red Flag Scores'!B3:AL3)</f>
        <v>34</v>
      </c>
      <c r="E14">
        <f t="shared" si="0"/>
        <v>9</v>
      </c>
      <c r="F14">
        <f t="shared" si="1"/>
        <v>12</v>
      </c>
      <c r="G14">
        <f t="shared" si="2"/>
        <v>21</v>
      </c>
      <c r="H14">
        <f t="shared" si="7"/>
        <v>10</v>
      </c>
      <c r="I14">
        <f>COUNTIF(E2:E13,E14)</f>
        <v>1</v>
      </c>
      <c r="J14">
        <f>COUNTIF(E15:E22,E14)</f>
        <v>0</v>
      </c>
      <c r="K14" t="str">
        <f t="shared" si="3"/>
        <v>Cancer</v>
      </c>
      <c r="L14" t="str">
        <f t="shared" si="4"/>
        <v>Red</v>
      </c>
      <c r="M14" t="str">
        <f t="shared" si="4"/>
        <v>Non-Mech</v>
      </c>
    </row>
    <row r="15" spans="1:13" x14ac:dyDescent="0.3">
      <c r="A15" t="str">
        <f>'Red Flag Scores'!A4</f>
        <v>Infection, UTI, TB</v>
      </c>
      <c r="B15" t="str">
        <f t="shared" ref="B15:B17" si="8">B14</f>
        <v>Red</v>
      </c>
      <c r="C15" t="str">
        <f t="shared" ref="C15:C22" si="9">C14</f>
        <v>Non-Mech</v>
      </c>
      <c r="D15">
        <f>SUM('Red Flag Scores'!B4:AL4)</f>
        <v>36</v>
      </c>
      <c r="E15">
        <f t="shared" si="0"/>
        <v>7</v>
      </c>
      <c r="F15">
        <f t="shared" si="1"/>
        <v>14</v>
      </c>
      <c r="G15">
        <f t="shared" si="2"/>
        <v>21</v>
      </c>
      <c r="H15">
        <f t="shared" si="7"/>
        <v>8</v>
      </c>
      <c r="I15">
        <f>COUNTIF(E2:E14,E15)</f>
        <v>1</v>
      </c>
      <c r="J15">
        <f>COUNTIF(E16:E22,E15)</f>
        <v>0</v>
      </c>
      <c r="K15" t="str">
        <f t="shared" si="3"/>
        <v>Infection, UTI, TB</v>
      </c>
      <c r="L15" t="str">
        <f t="shared" si="4"/>
        <v>Red</v>
      </c>
      <c r="M15" t="str">
        <f t="shared" si="4"/>
        <v>Non-Mech</v>
      </c>
    </row>
    <row r="16" spans="1:13" x14ac:dyDescent="0.3">
      <c r="A16" t="str">
        <f>'Red Flag Scores'!A5</f>
        <v>Caudia Equina</v>
      </c>
      <c r="B16" t="str">
        <f t="shared" si="8"/>
        <v>Red</v>
      </c>
      <c r="C16" t="str">
        <f t="shared" si="9"/>
        <v>Non-Mech</v>
      </c>
      <c r="D16">
        <f>SUM('Red Flag Scores'!B5:AL5)</f>
        <v>42</v>
      </c>
      <c r="E16">
        <f t="shared" si="0"/>
        <v>3</v>
      </c>
      <c r="F16">
        <f t="shared" si="1"/>
        <v>19</v>
      </c>
      <c r="G16">
        <f t="shared" si="2"/>
        <v>22</v>
      </c>
      <c r="H16">
        <f t="shared" si="7"/>
        <v>3</v>
      </c>
      <c r="I16">
        <f>COUNTIF(E2:E15,E16)</f>
        <v>0</v>
      </c>
      <c r="J16">
        <f>COUNTIF(E17:E22,E16)</f>
        <v>0</v>
      </c>
      <c r="K16" t="str">
        <f t="shared" si="3"/>
        <v>Caudia Equina</v>
      </c>
      <c r="L16" t="str">
        <f t="shared" si="4"/>
        <v>Red</v>
      </c>
      <c r="M16" t="str">
        <f t="shared" si="4"/>
        <v>Non-Mech</v>
      </c>
    </row>
    <row r="17" spans="1:13" x14ac:dyDescent="0.3">
      <c r="A17" t="str">
        <f>'Red Flag Scores'!A6</f>
        <v>Vascular</v>
      </c>
      <c r="B17" t="str">
        <f t="shared" si="8"/>
        <v>Red</v>
      </c>
      <c r="C17" t="str">
        <f t="shared" si="9"/>
        <v>Non-Mech</v>
      </c>
      <c r="D17">
        <f>SUM('Red Flag Scores'!B6:AL6)</f>
        <v>23</v>
      </c>
      <c r="E17">
        <f t="shared" si="0"/>
        <v>16</v>
      </c>
      <c r="F17">
        <f t="shared" si="1"/>
        <v>6</v>
      </c>
      <c r="G17">
        <f t="shared" si="2"/>
        <v>22</v>
      </c>
      <c r="H17">
        <f t="shared" si="7"/>
        <v>16</v>
      </c>
      <c r="I17">
        <f>COUNTIF(E2:E16,E17)</f>
        <v>0</v>
      </c>
      <c r="J17">
        <f>COUNTIF(E18:E22,E17)</f>
        <v>0</v>
      </c>
      <c r="K17" t="str">
        <f t="shared" si="3"/>
        <v>Vascular</v>
      </c>
      <c r="L17" t="str">
        <f t="shared" si="4"/>
        <v>Red</v>
      </c>
      <c r="M17" t="str">
        <f t="shared" si="4"/>
        <v>Non-Mech</v>
      </c>
    </row>
    <row r="18" spans="1:13" x14ac:dyDescent="0.3">
      <c r="A18" t="str">
        <f>'Red Flag Scores'!A7</f>
        <v>Arthritis</v>
      </c>
      <c r="B18" t="s">
        <v>183</v>
      </c>
      <c r="C18" t="str">
        <f t="shared" si="9"/>
        <v>Non-Mech</v>
      </c>
      <c r="D18">
        <f>SUM('Red Flag Scores'!B7:AL7)</f>
        <v>27</v>
      </c>
      <c r="E18">
        <f t="shared" si="0"/>
        <v>13</v>
      </c>
      <c r="F18">
        <f t="shared" si="1"/>
        <v>8</v>
      </c>
      <c r="G18">
        <f t="shared" si="2"/>
        <v>21</v>
      </c>
      <c r="H18">
        <f t="shared" si="7"/>
        <v>14</v>
      </c>
      <c r="I18">
        <f>COUNTIF(E2:E17,E18)</f>
        <v>1</v>
      </c>
      <c r="J18">
        <f>COUNTIF(E19:E22,E18)</f>
        <v>0</v>
      </c>
      <c r="K18" t="str">
        <f t="shared" si="3"/>
        <v>Arthritis</v>
      </c>
      <c r="L18" t="str">
        <f t="shared" si="4"/>
        <v>Yellow</v>
      </c>
      <c r="M18" t="str">
        <f t="shared" si="4"/>
        <v>Non-Mech</v>
      </c>
    </row>
    <row r="19" spans="1:13" x14ac:dyDescent="0.3">
      <c r="A19" t="str">
        <f>'Red Flag Scores'!A8</f>
        <v>Ankylosing Spondylitis</v>
      </c>
      <c r="B19" t="str">
        <f>B18</f>
        <v>Yellow</v>
      </c>
      <c r="C19" t="str">
        <f t="shared" si="9"/>
        <v>Non-Mech</v>
      </c>
      <c r="D19">
        <f>SUM('Red Flag Scores'!B8:AL8)</f>
        <v>41</v>
      </c>
      <c r="E19">
        <f t="shared" si="0"/>
        <v>4</v>
      </c>
      <c r="F19">
        <f t="shared" si="1"/>
        <v>17</v>
      </c>
      <c r="G19">
        <f t="shared" si="2"/>
        <v>21</v>
      </c>
      <c r="H19">
        <f t="shared" si="7"/>
        <v>4</v>
      </c>
      <c r="I19">
        <f>COUNTIF(E2:E18,E19)</f>
        <v>0</v>
      </c>
      <c r="J19">
        <f>COUNTIF(E20:E22,E19)</f>
        <v>1</v>
      </c>
      <c r="K19" t="str">
        <f t="shared" si="3"/>
        <v>Ankylosing Spondylitis</v>
      </c>
      <c r="L19" t="str">
        <f t="shared" si="4"/>
        <v>Yellow</v>
      </c>
      <c r="M19" t="str">
        <f t="shared" si="4"/>
        <v>Non-Mech</v>
      </c>
    </row>
    <row r="20" spans="1:13" x14ac:dyDescent="0.3">
      <c r="A20" t="str">
        <f>'Red Flag Scores'!A9</f>
        <v>Osteoporosis</v>
      </c>
      <c r="B20" t="str">
        <f t="shared" ref="B20:B22" si="10">B19</f>
        <v>Yellow</v>
      </c>
      <c r="C20" t="str">
        <f t="shared" si="9"/>
        <v>Non-Mech</v>
      </c>
      <c r="D20">
        <f>SUM('Red Flag Scores'!B9:AL9)</f>
        <v>41</v>
      </c>
      <c r="E20">
        <f t="shared" si="0"/>
        <v>4</v>
      </c>
      <c r="F20">
        <f t="shared" si="1"/>
        <v>17</v>
      </c>
      <c r="G20">
        <f t="shared" si="2"/>
        <v>21</v>
      </c>
      <c r="H20">
        <f t="shared" si="7"/>
        <v>5</v>
      </c>
      <c r="I20">
        <f>COUNTIF(E2:E19,E20)</f>
        <v>1</v>
      </c>
      <c r="J20">
        <f>COUNTIF(E21:E22,E20)</f>
        <v>0</v>
      </c>
      <c r="K20" t="str">
        <f t="shared" si="3"/>
        <v>Osteoporosis</v>
      </c>
      <c r="L20" t="str">
        <f t="shared" si="4"/>
        <v>Yellow</v>
      </c>
      <c r="M20" t="str">
        <f t="shared" si="4"/>
        <v>Non-Mech</v>
      </c>
    </row>
    <row r="21" spans="1:13" x14ac:dyDescent="0.3">
      <c r="A21" t="str">
        <f>'Red Flag Scores'!A10</f>
        <v>Stenosis</v>
      </c>
      <c r="B21" t="str">
        <f t="shared" si="10"/>
        <v>Yellow</v>
      </c>
      <c r="C21" t="str">
        <f t="shared" si="9"/>
        <v>Non-Mech</v>
      </c>
      <c r="D21">
        <f>SUM('Red Flag Scores'!B10:AL10)</f>
        <v>30</v>
      </c>
      <c r="E21">
        <f t="shared" si="0"/>
        <v>12</v>
      </c>
      <c r="F21">
        <f t="shared" si="1"/>
        <v>10</v>
      </c>
      <c r="G21">
        <f t="shared" si="2"/>
        <v>22</v>
      </c>
      <c r="H21">
        <f t="shared" si="7"/>
        <v>12</v>
      </c>
      <c r="I21">
        <f>COUNTIF(E2:E20,E21)</f>
        <v>0</v>
      </c>
      <c r="J21">
        <f>COUNTIF(E22,E21)</f>
        <v>0</v>
      </c>
      <c r="K21" t="str">
        <f t="shared" si="3"/>
        <v>Stenosis</v>
      </c>
      <c r="L21" t="str">
        <f t="shared" si="4"/>
        <v>Yellow</v>
      </c>
      <c r="M21" t="str">
        <f t="shared" si="4"/>
        <v>Non-Mech</v>
      </c>
    </row>
    <row r="22" spans="1:13" x14ac:dyDescent="0.3">
      <c r="A22" t="str">
        <f>'Red Flag Scores'!A11</f>
        <v>Peripheral Neuropathy</v>
      </c>
      <c r="B22" t="str">
        <f t="shared" si="10"/>
        <v>Yellow</v>
      </c>
      <c r="C22" t="str">
        <f t="shared" si="9"/>
        <v>Non-Mech</v>
      </c>
      <c r="D22">
        <f>SUM('Red Flag Scores'!B11:AL11)</f>
        <v>25</v>
      </c>
      <c r="E22">
        <f t="shared" si="0"/>
        <v>15</v>
      </c>
      <c r="F22">
        <f t="shared" si="1"/>
        <v>7</v>
      </c>
      <c r="G22">
        <f t="shared" si="2"/>
        <v>22</v>
      </c>
      <c r="H22">
        <f t="shared" si="7"/>
        <v>15</v>
      </c>
      <c r="I22">
        <f>COUNTIF(E2:E21,E22)</f>
        <v>0</v>
      </c>
      <c r="J22">
        <v>0</v>
      </c>
      <c r="K22" t="str">
        <f t="shared" si="3"/>
        <v>Peripheral Neuropathy</v>
      </c>
      <c r="L22" t="str">
        <f t="shared" si="4"/>
        <v>Yellow</v>
      </c>
      <c r="M22" t="str">
        <f t="shared" si="4"/>
        <v>Non-Mech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ED74-F8B5-439D-B6D7-E6F42662153B}">
  <dimension ref="A1:H22"/>
  <sheetViews>
    <sheetView workbookViewId="0">
      <selection activeCell="D13" sqref="D13:D14"/>
    </sheetView>
  </sheetViews>
  <sheetFormatPr defaultRowHeight="14.4" x14ac:dyDescent="0.3"/>
  <cols>
    <col min="1" max="1" width="29.33203125" bestFit="1" customWidth="1"/>
    <col min="2" max="16" width="10.88671875" customWidth="1"/>
  </cols>
  <sheetData>
    <row r="1" spans="1:8" ht="30.75" customHeight="1" x14ac:dyDescent="0.3">
      <c r="A1" s="15" t="s">
        <v>345</v>
      </c>
      <c r="B1" s="1" t="s">
        <v>346</v>
      </c>
      <c r="E1" s="1" t="s">
        <v>347</v>
      </c>
      <c r="H1" s="1" t="s">
        <v>348</v>
      </c>
    </row>
    <row r="2" spans="1:8" x14ac:dyDescent="0.3">
      <c r="A2" t="str">
        <f>'Green Flag Scores'!A2</f>
        <v>SI Joint</v>
      </c>
    </row>
    <row r="3" spans="1:8" x14ac:dyDescent="0.3">
      <c r="A3" t="str">
        <f>'Green Flag Scores'!A3</f>
        <v>Post Pregnancy LBP</v>
      </c>
    </row>
    <row r="4" spans="1:8" x14ac:dyDescent="0.3">
      <c r="A4" t="str">
        <f>'Green Flag Scores'!A4</f>
        <v>Postural</v>
      </c>
    </row>
    <row r="5" spans="1:8" x14ac:dyDescent="0.3">
      <c r="A5" t="str">
        <f>'Green Flag Scores'!A5</f>
        <v>Strain, Imbalance, Tight Tissue</v>
      </c>
    </row>
    <row r="6" spans="1:8" x14ac:dyDescent="0.3">
      <c r="A6" t="str">
        <f>'Green Flag Scores'!A6</f>
        <v>Disc Bulge, Protrusion, Herniation</v>
      </c>
    </row>
    <row r="7" spans="1:8" x14ac:dyDescent="0.3">
      <c r="A7" t="str">
        <f>'Green Flag Scores'!A7</f>
        <v>Degenerative Disc</v>
      </c>
    </row>
    <row r="8" spans="1:8" x14ac:dyDescent="0.3">
      <c r="A8" t="str">
        <f>'Green Flag Scores'!A8</f>
        <v>Sciatica, Radicular Pain</v>
      </c>
    </row>
    <row r="9" spans="1:8" x14ac:dyDescent="0.3">
      <c r="A9" t="str">
        <f>'Green Flag Scores'!A9</f>
        <v>Spondylosis</v>
      </c>
    </row>
    <row r="10" spans="1:8" x14ac:dyDescent="0.3">
      <c r="A10" t="str">
        <f>'Green Flag Scores'!A10</f>
        <v>Spondylolisthesis</v>
      </c>
    </row>
    <row r="11" spans="1:8" x14ac:dyDescent="0.3">
      <c r="A11" t="str">
        <f>'Green Flag Scores'!A11</f>
        <v>Pyrifomis Syndrome</v>
      </c>
    </row>
    <row r="12" spans="1:8" x14ac:dyDescent="0.3">
      <c r="A12" t="str">
        <f>'Green Flag Scores'!A12</f>
        <v>Post Surgical Back Pain</v>
      </c>
    </row>
    <row r="13" spans="1:8" x14ac:dyDescent="0.3">
      <c r="A13" t="str">
        <f>'Red Flag Scores'!A2</f>
        <v>Fractures</v>
      </c>
    </row>
    <row r="14" spans="1:8" x14ac:dyDescent="0.3">
      <c r="A14" t="str">
        <f>'Red Flag Scores'!A3</f>
        <v>Cancer</v>
      </c>
    </row>
    <row r="15" spans="1:8" x14ac:dyDescent="0.3">
      <c r="A15" t="str">
        <f>'Red Flag Scores'!A4</f>
        <v>Infection, UTI, TB</v>
      </c>
    </row>
    <row r="16" spans="1:8" x14ac:dyDescent="0.3">
      <c r="A16" t="str">
        <f>'Red Flag Scores'!A5</f>
        <v>Caudia Equina</v>
      </c>
    </row>
    <row r="17" spans="1:1" x14ac:dyDescent="0.3">
      <c r="A17" t="str">
        <f>'Red Flag Scores'!A6</f>
        <v>Vascular</v>
      </c>
    </row>
    <row r="18" spans="1:1" x14ac:dyDescent="0.3">
      <c r="A18" t="str">
        <f>'Red Flag Scores'!A7</f>
        <v>Arthritis</v>
      </c>
    </row>
    <row r="19" spans="1:1" x14ac:dyDescent="0.3">
      <c r="A19" t="str">
        <f>'Red Flag Scores'!A8</f>
        <v>Ankylosing Spondylitis</v>
      </c>
    </row>
    <row r="20" spans="1:1" x14ac:dyDescent="0.3">
      <c r="A20" t="str">
        <f>'Red Flag Scores'!A9</f>
        <v>Osteoporosis</v>
      </c>
    </row>
    <row r="21" spans="1:1" x14ac:dyDescent="0.3">
      <c r="A21" t="str">
        <f>'Red Flag Scores'!A10</f>
        <v>Stenosis</v>
      </c>
    </row>
    <row r="22" spans="1:1" x14ac:dyDescent="0.3">
      <c r="A22" t="str">
        <f>'Red Flag Scores'!A11</f>
        <v>Peripheral Neuropathy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B6808-1211-4C9D-960A-E117DB22709B}">
  <dimension ref="A1:F18"/>
  <sheetViews>
    <sheetView workbookViewId="0">
      <selection activeCell="D13" sqref="D13:D14"/>
    </sheetView>
  </sheetViews>
  <sheetFormatPr defaultRowHeight="14.4" x14ac:dyDescent="0.3"/>
  <cols>
    <col min="1" max="1" width="14.5546875" bestFit="1" customWidth="1"/>
    <col min="3" max="3" width="3.109375" customWidth="1"/>
    <col min="4" max="6" width="11" bestFit="1" customWidth="1"/>
  </cols>
  <sheetData>
    <row r="1" spans="1:6" x14ac:dyDescent="0.3">
      <c r="A1" s="19" t="s">
        <v>151</v>
      </c>
      <c r="B1" s="19" t="s">
        <v>334</v>
      </c>
      <c r="D1" s="19" t="s">
        <v>349</v>
      </c>
      <c r="E1" s="19" t="s">
        <v>350</v>
      </c>
      <c r="F1" s="19" t="s">
        <v>351</v>
      </c>
    </row>
    <row r="2" spans="1:6" x14ac:dyDescent="0.3">
      <c r="A2" t="s">
        <v>57</v>
      </c>
      <c r="B2">
        <f>IFERROR(VLOOKUP(Response!D14,'Pain &amp; Disability Scores'!C:D,2,FALSE),0)</f>
        <v>5</v>
      </c>
    </row>
    <row r="3" spans="1:6" x14ac:dyDescent="0.3">
      <c r="A3" t="s">
        <v>59</v>
      </c>
      <c r="B3">
        <f>IFERROR(VLOOKUP(Response!D15,'Pain &amp; Disability Scores'!E:F,2,FALSE),0)</f>
        <v>5</v>
      </c>
    </row>
    <row r="4" spans="1:6" x14ac:dyDescent="0.3">
      <c r="A4" t="s">
        <v>63</v>
      </c>
      <c r="B4">
        <f>SUM(D4:F4)</f>
        <v>12</v>
      </c>
      <c r="D4">
        <f>IFERROR(VLOOKUP(Response!D16,'Pain &amp; Disability Scores'!G:H,2,FALSE),0)</f>
        <v>2</v>
      </c>
      <c r="E4">
        <f>IFERROR(VLOOKUP(Response!E16,'Pain &amp; Disability Scores'!G:H,2,FALSE),0)</f>
        <v>10</v>
      </c>
      <c r="F4">
        <f>IFERROR(VLOOKUP(Response!F16,'Pain &amp; Disability Scores'!G:H,2,FALSE),0)</f>
        <v>0</v>
      </c>
    </row>
    <row r="5" spans="1:6" x14ac:dyDescent="0.3">
      <c r="A5" t="s">
        <v>72</v>
      </c>
      <c r="B5">
        <f>SUM(D5:F5)</f>
        <v>5</v>
      </c>
      <c r="D5">
        <f>IFERROR(VLOOKUP(Response!D18,'Pain &amp; Disability Scores'!K:L,2,FALSE),0)</f>
        <v>5</v>
      </c>
      <c r="E5">
        <f>IFERROR(VLOOKUP(Response!E18,'Pain &amp; Disability Scores'!K:L,2,FALSE),0)</f>
        <v>0</v>
      </c>
      <c r="F5">
        <f>IFERROR(VLOOKUP(Response!F18,'Pain &amp; Disability Scores'!K:L,2,FALSE),0)</f>
        <v>0</v>
      </c>
    </row>
    <row r="6" spans="1:6" x14ac:dyDescent="0.3">
      <c r="A6" s="41" t="s">
        <v>352</v>
      </c>
      <c r="B6" s="41">
        <f>SUM(B2:B5)</f>
        <v>27</v>
      </c>
    </row>
    <row r="7" spans="1:6" x14ac:dyDescent="0.3">
      <c r="A7" s="41" t="s">
        <v>353</v>
      </c>
      <c r="B7" s="41">
        <f>10*COUNTA(A2:A5)</f>
        <v>40</v>
      </c>
    </row>
    <row r="9" spans="1:6" x14ac:dyDescent="0.3">
      <c r="A9" s="19" t="s">
        <v>152</v>
      </c>
      <c r="B9" s="19" t="s">
        <v>334</v>
      </c>
      <c r="D9" s="19" t="s">
        <v>349</v>
      </c>
      <c r="E9" s="19" t="s">
        <v>350</v>
      </c>
      <c r="F9" s="19" t="s">
        <v>351</v>
      </c>
    </row>
    <row r="10" spans="1:6" x14ac:dyDescent="0.3">
      <c r="A10" t="s">
        <v>53</v>
      </c>
      <c r="B10">
        <f>IFERROR(VLOOKUP(Response!D13,'Pain &amp; Disability Scores'!A:B,2,FALSE),0)</f>
        <v>5</v>
      </c>
    </row>
    <row r="11" spans="1:6" x14ac:dyDescent="0.3">
      <c r="A11" t="s">
        <v>68</v>
      </c>
      <c r="B11">
        <f>SUM(D11:F11)</f>
        <v>0</v>
      </c>
      <c r="D11">
        <f>IFERROR(VLOOKUP(Response!D17,'Pain &amp; Disability Scores'!I:J,2,FALSE),0)</f>
        <v>0</v>
      </c>
      <c r="E11">
        <f>IFERROR(VLOOKUP(Response!E17,'Pain &amp; Disability Scores'!I:J,2,FALSE),0)</f>
        <v>0</v>
      </c>
      <c r="F11">
        <f>IFERROR(VLOOKUP(Response!F17,'Pain &amp; Disability Scores'!I:J,2,FALSE),0)</f>
        <v>0</v>
      </c>
    </row>
    <row r="12" spans="1:6" x14ac:dyDescent="0.3">
      <c r="A12" t="s">
        <v>128</v>
      </c>
      <c r="B12">
        <f>SUM(D12:F12)</f>
        <v>4</v>
      </c>
      <c r="D12">
        <f>IFERROR(VLOOKUP(Response!D37,'Pain &amp; Disability Scores'!M:N,2,FALSE),0)</f>
        <v>2</v>
      </c>
      <c r="E12">
        <f>IFERROR(VLOOKUP(Response!E37,'Pain &amp; Disability Scores'!M:N,2,FALSE),0)</f>
        <v>2</v>
      </c>
      <c r="F12">
        <f>IFERROR(VLOOKUP(Response!F37,'Pain &amp; Disability Scores'!M:N,2,FALSE),0)</f>
        <v>0</v>
      </c>
    </row>
    <row r="13" spans="1:6" x14ac:dyDescent="0.3">
      <c r="A13" t="s">
        <v>132</v>
      </c>
      <c r="B13">
        <f>IFERROR(VLOOKUP(Response!D38,'Pain &amp; Disability Scores'!O:P,2,FALSE),0)</f>
        <v>5</v>
      </c>
    </row>
    <row r="14" spans="1:6" x14ac:dyDescent="0.3">
      <c r="A14" t="s">
        <v>135</v>
      </c>
      <c r="B14">
        <f>SUM(D14:F14)</f>
        <v>2</v>
      </c>
      <c r="D14">
        <f>IFERROR(VLOOKUP(Response!D39,'Pain &amp; Disability Scores'!Q:R,2,FALSE),0)</f>
        <v>2</v>
      </c>
      <c r="E14">
        <f>IFERROR(VLOOKUP(Response!E39,'Pain &amp; Disability Scores'!Q:R,2,FALSE),0)</f>
        <v>0</v>
      </c>
      <c r="F14">
        <f>IFERROR(VLOOKUP(Response!F39,'Pain &amp; Disability Scores'!Q:R,2,FALSE),0)</f>
        <v>0</v>
      </c>
    </row>
    <row r="15" spans="1:6" x14ac:dyDescent="0.3">
      <c r="A15" t="s">
        <v>138</v>
      </c>
      <c r="B15">
        <f>SUM(D15:F15)</f>
        <v>0</v>
      </c>
      <c r="D15">
        <f>IFERROR(VLOOKUP(Response!D40,'Pain &amp; Disability Scores'!S:T,2,FALSE),0)</f>
        <v>0</v>
      </c>
    </row>
    <row r="16" spans="1:6" x14ac:dyDescent="0.3">
      <c r="A16" t="s">
        <v>144</v>
      </c>
      <c r="B16">
        <f>SUM(D16:F16)</f>
        <v>2</v>
      </c>
      <c r="D16">
        <f>IFERROR(VLOOKUP(Response!D42,'Pain &amp; Disability Scores'!U:V,2,FALSE),0)</f>
        <v>2</v>
      </c>
      <c r="E16">
        <f>IFERROR(VLOOKUP(Response!E42,'Pain &amp; Disability Scores'!U:V,2,FALSE),0)</f>
        <v>0</v>
      </c>
      <c r="F16">
        <f>IFERROR(VLOOKUP(Response!F42,'Pain &amp; Disability Scores'!U:V,2,FALSE),0)</f>
        <v>0</v>
      </c>
    </row>
    <row r="17" spans="1:2" x14ac:dyDescent="0.3">
      <c r="A17" s="41" t="s">
        <v>352</v>
      </c>
      <c r="B17" s="41">
        <f>SUM(B10:B16)</f>
        <v>18</v>
      </c>
    </row>
    <row r="18" spans="1:2" x14ac:dyDescent="0.3">
      <c r="A18" s="41" t="s">
        <v>353</v>
      </c>
      <c r="B18" s="41">
        <f>10*COUNTA(A10:A16)</f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956F-16A4-4908-988B-58901F6937A3}">
  <dimension ref="A1:AM12"/>
  <sheetViews>
    <sheetView zoomScale="80" zoomScaleNormal="80" workbookViewId="0">
      <pane xSplit="1" ySplit="1" topLeftCell="B2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1" max="1" width="24.88671875" bestFit="1" customWidth="1"/>
    <col min="39" max="39" width="10.88671875" bestFit="1" customWidth="1"/>
  </cols>
  <sheetData>
    <row r="1" spans="1:39" x14ac:dyDescent="0.3">
      <c r="A1" s="19" t="s">
        <v>354</v>
      </c>
      <c r="B1" s="40" t="s">
        <v>355</v>
      </c>
      <c r="C1" s="40" t="s">
        <v>356</v>
      </c>
      <c r="D1" s="40" t="s">
        <v>357</v>
      </c>
      <c r="E1" s="40" t="s">
        <v>358</v>
      </c>
      <c r="F1" s="40" t="s">
        <v>359</v>
      </c>
      <c r="G1" s="40" t="s">
        <v>45</v>
      </c>
      <c r="H1" s="40" t="s">
        <v>49</v>
      </c>
      <c r="I1" s="40" t="s">
        <v>53</v>
      </c>
      <c r="J1" s="40" t="s">
        <v>57</v>
      </c>
      <c r="K1" s="40" t="s">
        <v>59</v>
      </c>
      <c r="L1" s="40" t="s">
        <v>63</v>
      </c>
      <c r="M1" s="40" t="s">
        <v>68</v>
      </c>
      <c r="N1" s="40" t="s">
        <v>72</v>
      </c>
      <c r="O1" s="40" t="s">
        <v>75</v>
      </c>
      <c r="P1" s="40" t="s">
        <v>78</v>
      </c>
      <c r="Q1" s="40" t="s">
        <v>81</v>
      </c>
      <c r="R1" s="40" t="s">
        <v>84</v>
      </c>
      <c r="S1" s="40" t="s">
        <v>87</v>
      </c>
      <c r="T1" s="40" t="s">
        <v>90</v>
      </c>
      <c r="U1" s="40" t="s">
        <v>93</v>
      </c>
      <c r="V1" s="40" t="s">
        <v>96</v>
      </c>
      <c r="W1" s="40" t="s">
        <v>99</v>
      </c>
      <c r="X1" s="40" t="s">
        <v>102</v>
      </c>
      <c r="Y1" s="40" t="s">
        <v>105</v>
      </c>
      <c r="Z1" s="40" t="s">
        <v>108</v>
      </c>
      <c r="AA1" s="40" t="s">
        <v>111</v>
      </c>
      <c r="AB1" s="40" t="s">
        <v>114</v>
      </c>
      <c r="AC1" s="40" t="s">
        <v>117</v>
      </c>
      <c r="AD1" s="40" t="s">
        <v>120</v>
      </c>
      <c r="AE1" s="40" t="s">
        <v>123</v>
      </c>
      <c r="AF1" s="40" t="s">
        <v>125</v>
      </c>
      <c r="AG1" s="40" t="s">
        <v>128</v>
      </c>
      <c r="AH1" s="40" t="s">
        <v>132</v>
      </c>
      <c r="AI1" s="40" t="s">
        <v>135</v>
      </c>
      <c r="AJ1" s="40" t="s">
        <v>138</v>
      </c>
      <c r="AK1" s="40" t="s">
        <v>141</v>
      </c>
      <c r="AL1" s="40" t="s">
        <v>144</v>
      </c>
      <c r="AM1" s="19" t="s">
        <v>360</v>
      </c>
    </row>
    <row r="2" spans="1:39" x14ac:dyDescent="0.3">
      <c r="A2" s="11" t="s">
        <v>0</v>
      </c>
      <c r="B2">
        <f>IFERROR(VLOOKUP(Response!D3,'SI Joint'!B4:C13,2,FALSE),0)</f>
        <v>0</v>
      </c>
      <c r="C2">
        <f>IFERROR(VLOOKUP(Response!D4,'SI Joint'!D4:E6,2,FALSE),0)</f>
        <v>0</v>
      </c>
      <c r="D2">
        <f>IFERROR(VLOOKUP(Response!D5,'SI Joint'!F4:G12,2,FALSE),0)</f>
        <v>0</v>
      </c>
      <c r="E2">
        <f>IFERROR(VLOOKUP(Response!D6,'SI Joint'!H4:I9,2,FALSE),0)</f>
        <v>0</v>
      </c>
      <c r="F2">
        <f>IFERROR(VLOOKUP(Response!D8,'SI Joint'!J4:K6,2,FALSE),0)</f>
        <v>0</v>
      </c>
      <c r="G2">
        <f>IFERROR(VLOOKUP(Response!D11,'SI Joint'!L4:M15,2,FALSE),0)</f>
        <v>5</v>
      </c>
      <c r="H2">
        <f>IFERROR(VLOOKUP(Response!D12,'SI Joint'!N4:O15,2,FALSE),0)+IFERROR(VLOOKUP(Response!E12,'SI Joint'!N4:O15,2,FALSE),0)+IFERROR(VLOOKUP(Response!F12,'SI Joint'!N4:O15,2,FALSE),0)</f>
        <v>0</v>
      </c>
      <c r="I2">
        <f>IFERROR(VLOOKUP(Response!D13,'SI Joint'!P4:Q8,2,FALSE),0)</f>
        <v>0</v>
      </c>
      <c r="J2">
        <f>IFERROR(VLOOKUP(Response!D14,'SI Joint'!R4:S13,2,FALSE),0)</f>
        <v>0</v>
      </c>
      <c r="K2">
        <f>IFERROR(VLOOKUP(Response!D15,'SI Joint'!T4:U5,2,FALSE),0)</f>
        <v>2</v>
      </c>
      <c r="L2">
        <f>IFERROR(VLOOKUP(Response!D16,'SI Joint'!V4:W6,2,FALSE),0)+IFERROR(VLOOKUP(Response!E16,'SI Joint'!V4:W6,2,FALSE),0)+IFERROR(VLOOKUP(Response!F16,'SI Joint'!V4:W6,2,FALSE),0)</f>
        <v>0</v>
      </c>
      <c r="M2">
        <f>IFERROR(VLOOKUP(Response!D17,'SI Joint'!X4:Y9,2,FALSE),0)+IFERROR(VLOOKUP(Response!E17,'SI Joint'!X4:Y9,2,FALSE),0)+IFERROR(VLOOKUP(Response!F17,'SI Joint'!X4:Y9,2,FALSE),0)</f>
        <v>0</v>
      </c>
      <c r="N2">
        <f>IFERROR(VLOOKUP(Response!D18,'SI Joint'!Z4:AA6,2,FALSE),0)+IFERROR(VLOOKUP(Response!E18,'SI Joint'!Z4:AA6,2,FALSE),0)+IFERROR(VLOOKUP(Response!F18,'SI Joint'!Z4:AA6,2,FALSE),0)</f>
        <v>2</v>
      </c>
      <c r="O2">
        <f>IFERROR(VLOOKUP(Response!D19,'SI Joint'!AB4:AC14,2,FALSE),0)+IFERROR(VLOOKUP(Response!E19,'SI Joint'!AB4:AC14,2,FALSE),0)+IFERROR(VLOOKUP(Response!F19,'SI Joint'!AB4:AC14,2,FALSE),0)</f>
        <v>0</v>
      </c>
      <c r="P2">
        <f>IFERROR(VLOOKUP(Response!D20,'SI Joint'!AD4:AE5,2,FALSE),0)</f>
        <v>0</v>
      </c>
      <c r="Q2">
        <f>IFERROR(VLOOKUP(Response!D21,'SI Joint'!AF4:AG5,2,FALSE),0)</f>
        <v>0</v>
      </c>
      <c r="R2">
        <f>IFERROR(VLOOKUP(Response!D22,'SI Joint'!AH4:AI5,2,FALSE),0)</f>
        <v>0</v>
      </c>
      <c r="S2">
        <f>IFERROR(VLOOKUP(Response!D23,'SI Joint'!AJ4:AK5,2,FALSE),0)</f>
        <v>0</v>
      </c>
      <c r="T2">
        <f>IFERROR(VLOOKUP(Response!D24,'SI Joint'!AL4:AM5,2,FALSE),0)</f>
        <v>0</v>
      </c>
      <c r="U2">
        <f>IFERROR(VLOOKUP(Response!D25,'SI Joint'!AN4:AO6,2,FALSE),0)</f>
        <v>0</v>
      </c>
      <c r="V2">
        <f>IFERROR(VLOOKUP(Response!D26,'SI Joint'!AP4:AQ5,2,FALSE),0)</f>
        <v>0</v>
      </c>
      <c r="W2">
        <f>IFERROR(VLOOKUP(Response!D27,'SI Joint'!AR4:AS6,2,FALSE),0)</f>
        <v>0</v>
      </c>
      <c r="X2">
        <f>IFERROR(VLOOKUP(Response!D28,'SI Joint'!AT4:AU5,2,FALSE),0)</f>
        <v>0</v>
      </c>
      <c r="Y2">
        <f>IFERROR(VLOOKUP(Response!D29,'SI Joint'!AV4:AW5,2,FALSE),0)</f>
        <v>0</v>
      </c>
      <c r="Z2">
        <f>IFERROR(VLOOKUP(Response!D30,'SI Joint'!AX4:AY6,2,FALSE),0)</f>
        <v>0</v>
      </c>
      <c r="AA2">
        <f>IFERROR(VLOOKUP(Response!D31,'SI Joint'!AZ4:BA5,2,FALSE),0)</f>
        <v>0</v>
      </c>
      <c r="AB2">
        <f>IFERROR(VLOOKUP(Response!D32,'SI Joint'!BB4:BC14,2,FALSE),0)</f>
        <v>0</v>
      </c>
      <c r="AC2">
        <f>IFERROR(VLOOKUP(Response!D33,'SI Joint'!BD4:BE8,2,FALSE),0)+IFERROR(VLOOKUP(Response!E33,'SI Joint'!BD4:BE8,2,FALSE),0)+IFERROR(VLOOKUP(Response!F33,'SI Joint'!BD4:BE8,2,FALSE),0)</f>
        <v>0</v>
      </c>
      <c r="AD2">
        <f>IFERROR(VLOOKUP(Response!D34,'SI Joint'!BF4:BG9,2,FALSE),0)</f>
        <v>0</v>
      </c>
      <c r="AE2">
        <f>IFERROR(VLOOKUP(Response!D35,'SI Joint'!BH4:BI5,2,FALSE),0)</f>
        <v>0</v>
      </c>
      <c r="AF2">
        <f>IFERROR(VLOOKUP(Response!D36,'SI Joint'!BJ4:BK11,2,FALSE),0)</f>
        <v>0</v>
      </c>
      <c r="AG2">
        <f>IFERROR(VLOOKUP(Response!D37,'SI Joint'!BL4:BM13,2,FALSE),0)+IFERROR(VLOOKUP(Response!E37,'SI Joint'!BL4:BM13,2,FALSE),0)+IFERROR(VLOOKUP(Response!F37,'SI Joint'!BL4:BM13,2,FALSE),0)</f>
        <v>0</v>
      </c>
      <c r="AH2">
        <f>IFERROR(VLOOKUP(Response!D38,'SI Joint'!BN4:BO6,2,FALSE),0)</f>
        <v>2</v>
      </c>
      <c r="AI2">
        <f>IFERROR(VLOOKUP(Response!D39,'SI Joint'!BP4:BQ13,2,FALSE),0)+IFERROR(VLOOKUP(Response!E39,'SI Joint'!BP4:BQ13,2,FALSE),0)+IFERROR(VLOOKUP(Response!F39,'SI Joint'!BP4:BQ13,2,FALSE),0)</f>
        <v>0</v>
      </c>
      <c r="AJ2">
        <f>IFERROR(VLOOKUP(Response!D40,'SI Joint'!BR4:BS6,2,FALSE),0)</f>
        <v>0</v>
      </c>
      <c r="AK2">
        <f>IFERROR(VLOOKUP(Response!D41,'SI Joint'!BT4:BU10,2,FALSE),0)+IFERROR(VLOOKUP(Response!E41,'SI Joint'!BT4:BU10,2,FALSE),0)+IFERROR(VLOOKUP(Response!F41,'SI Joint'!BT4:BU10,2,FALSE),0)</f>
        <v>0</v>
      </c>
      <c r="AL2">
        <f>IFERROR(VLOOKUP(Response!D42,'SI Joint'!BV4:BW8,2,FALSE),0)</f>
        <v>0</v>
      </c>
    </row>
    <row r="3" spans="1:39" x14ac:dyDescent="0.3">
      <c r="A3" s="11" t="s">
        <v>1</v>
      </c>
      <c r="B3">
        <f>IFERROR(VLOOKUP(Response!D3,'Post Pregnancy LBP'!B4:C13,2,FALSE),0)</f>
        <v>0</v>
      </c>
      <c r="C3">
        <f>IFERROR(VLOOKUP(Response!D4,'Post Pregnancy LBP'!D4:E6,2,FALSE),0)</f>
        <v>0</v>
      </c>
      <c r="D3">
        <f>IFERROR(VLOOKUP(Response!D5,'Post Pregnancy LBP'!F4:G12,2,FALSE),0)</f>
        <v>0</v>
      </c>
      <c r="E3">
        <f>IFERROR(VLOOKUP(Response!D6,'Post Pregnancy LBP'!H4:I9,2,FALSE),0)</f>
        <v>0</v>
      </c>
      <c r="F3">
        <f>IFERROR(VLOOKUP(Response!D8,'Post Pregnancy LBP'!J4:K6,2,FALSE),0)</f>
        <v>0</v>
      </c>
      <c r="G3">
        <f>IFERROR(VLOOKUP(Response!D11,'Post Pregnancy LBP'!L4:M15,2,FALSE),0)</f>
        <v>5</v>
      </c>
      <c r="H3">
        <f>IFERROR(VLOOKUP(Response!D12,'Post Pregnancy LBP'!N4:O15,2,FALSE),0)+IFERROR(VLOOKUP(Response!E12,'Post Pregnancy LBP'!N4:O15,2,FALSE),0)+IFERROR(VLOOKUP(Response!F12,'Post Pregnancy LBP'!N4:O15,2,FALSE),0)</f>
        <v>0</v>
      </c>
      <c r="I3">
        <f>IFERROR(VLOOKUP(Response!D13,'Post Pregnancy LBP'!P4:Q8,2,FALSE),0)</f>
        <v>0</v>
      </c>
      <c r="J3">
        <f>IFERROR(VLOOKUP(Response!D14,'Post Pregnancy LBP'!R4:S13,2,FALSE),0)</f>
        <v>0</v>
      </c>
      <c r="K3">
        <f>IFERROR(VLOOKUP(Response!D15,'Post Pregnancy LBP'!T4:U5,2,FALSE),0)</f>
        <v>2</v>
      </c>
      <c r="L3">
        <f>IFERROR(VLOOKUP(Response!D16,'Post Pregnancy LBP'!V4:W6,2,FALSE),0)+IFERROR(VLOOKUP(Response!E16,'Post Pregnancy LBP'!V4:W6,2,FALSE),0)+IFERROR(VLOOKUP(Response!F16,'Post Pregnancy LBP'!V4:W6,2,FALSE),0)</f>
        <v>2</v>
      </c>
      <c r="M3">
        <f>IFERROR(VLOOKUP(Response!D17,'Post Pregnancy LBP'!X4:Y9,2,FALSE),0)+IFERROR(VLOOKUP(Response!E17,'Post Pregnancy LBP'!X4:Y9,2,FALSE),0)+IFERROR(VLOOKUP(Response!F17,'Post Pregnancy LBP'!X4:Y9,2,FALSE),0)</f>
        <v>0</v>
      </c>
      <c r="N3">
        <f>IFERROR(VLOOKUP(Response!D18,'Post Pregnancy LBP'!Z4:AA6,2,FALSE),0)+IFERROR(VLOOKUP(Response!E18,'Post Pregnancy LBP'!Z4:AA6,2,FALSE),0)+IFERROR(VLOOKUP(Response!F18,'Post Pregnancy LBP'!Z4:AA6,2,FALSE),0)</f>
        <v>0</v>
      </c>
      <c r="O3">
        <f>IFERROR(VLOOKUP(Response!D19,'Post Pregnancy LBP'!AB4:AC14,2,FALSE),0)+IFERROR(VLOOKUP(Response!E19,'Post Pregnancy LBP'!AB4:AC14,2,FALSE),0)+IFERROR(VLOOKUP(Response!F19,'Post Pregnancy LBP'!AB4:AC14,2,FALSE),0)</f>
        <v>0</v>
      </c>
      <c r="P3">
        <f>IFERROR(VLOOKUP(Response!D20,'Post Pregnancy LBP'!AD4:AE5,2,FALSE),0)</f>
        <v>0</v>
      </c>
      <c r="Q3">
        <f>IFERROR(VLOOKUP(Response!D21,'Post Pregnancy LBP'!AF4:AG5,2,FALSE),0)</f>
        <v>0</v>
      </c>
      <c r="R3">
        <f>IFERROR(VLOOKUP(Response!D22,'Post Pregnancy LBP'!AH4:AI5,2,FALSE),0)</f>
        <v>0</v>
      </c>
      <c r="S3">
        <f>IFERROR(VLOOKUP(Response!D23,'Post Pregnancy LBP'!AJ4:AK5,2,FALSE),0)</f>
        <v>0</v>
      </c>
      <c r="T3">
        <f>IFERROR(VLOOKUP(Response!D24,'Post Pregnancy LBP'!AL4:AM5,2,FALSE),0)</f>
        <v>0</v>
      </c>
      <c r="U3">
        <f>IFERROR(VLOOKUP(Response!D25,'Post Pregnancy LBP'!AN4:AO6,2,FALSE),0)</f>
        <v>0</v>
      </c>
      <c r="V3">
        <f>IFERROR(VLOOKUP(Response!D26,'Post Pregnancy LBP'!AP4:AQ5,2,FALSE),0)</f>
        <v>0</v>
      </c>
      <c r="W3">
        <f>IFERROR(VLOOKUP(Response!D27,'Post Pregnancy LBP'!AR4:AS6,2,FALSE),0)</f>
        <v>0</v>
      </c>
      <c r="X3">
        <f>IFERROR(VLOOKUP(Response!D28,'Post Pregnancy LBP'!AT4:AU5,2,FALSE),0)</f>
        <v>0</v>
      </c>
      <c r="Y3">
        <f>IFERROR(VLOOKUP(Response!D29,'Post Pregnancy LBP'!AV4:AW5,2,FALSE),0)</f>
        <v>0</v>
      </c>
      <c r="Z3">
        <f>IFERROR(VLOOKUP(Response!D30,'Post Pregnancy LBP'!AX4:AY6,2,FALSE),0)</f>
        <v>5</v>
      </c>
      <c r="AA3">
        <f>IFERROR(VLOOKUP(Response!D31,'Post Pregnancy LBP'!AZ4:BA5,2,FALSE),0)</f>
        <v>0</v>
      </c>
      <c r="AB3">
        <f>IFERROR(VLOOKUP(Response!D32,'Post Pregnancy LBP'!BB4:BC14,2,FALSE),0)</f>
        <v>0</v>
      </c>
      <c r="AC3">
        <f>IFERROR(VLOOKUP(Response!D33,'Post Pregnancy LBP'!BD4:BE8,2,FALSE),0)+IFERROR(VLOOKUP(Response!E33,'Post Pregnancy LBP'!BD4:BE8,2,FALSE),0)+IFERROR(VLOOKUP(Response!F33,'Post Pregnancy LBP'!BD4:BE8,2,FALSE),0)</f>
        <v>0</v>
      </c>
      <c r="AD3">
        <f>IFERROR(VLOOKUP(Response!D34,'Post Pregnancy LBP'!BF4:BG9,2,FALSE),0)</f>
        <v>0</v>
      </c>
      <c r="AE3">
        <f>IFERROR(VLOOKUP(Response!D35,'Post Pregnancy LBP'!BH4:BI5,2,FALSE),0)</f>
        <v>0</v>
      </c>
      <c r="AF3">
        <f>IFERROR(VLOOKUP(Response!D36,'Post Pregnancy LBP'!BJ4:BK11,2,FALSE),0)</f>
        <v>0</v>
      </c>
      <c r="AG3">
        <f>IFERROR(VLOOKUP(Response!D37,'Post Pregnancy LBP'!BL4:BM13,2,FALSE),0)+IFERROR(VLOOKUP(Response!E37,'Post Pregnancy LBP'!BL4:BM13,2,FALSE),0)+IFERROR(VLOOKUP(Response!F37,'Post Pregnancy LBP'!BL4:BM13,2,FALSE),0)</f>
        <v>2</v>
      </c>
      <c r="AH3">
        <f>IFERROR(VLOOKUP(Response!D38,'Post Pregnancy LBP'!BN4:BO6,2,FALSE),0)</f>
        <v>2</v>
      </c>
      <c r="AI3">
        <f>IFERROR(VLOOKUP(Response!D39,'Post Pregnancy LBP'!BP4:BQ13,2,FALSE),0)+IFERROR(VLOOKUP(Response!E39,'Post Pregnancy LBP'!BP4:BQ13,2,FALSE),0)+IFERROR(VLOOKUP(Response!F39,'Post Pregnancy LBP'!BP4:BQ13,2,FALSE),0)</f>
        <v>2</v>
      </c>
      <c r="AJ3">
        <f>IFERROR(VLOOKUP(Response!D40,'Post Pregnancy LBP'!BR4:BS6,2,FALSE),0)</f>
        <v>0</v>
      </c>
      <c r="AK3">
        <f>IFERROR(VLOOKUP(Response!D41,'Post Pregnancy LBP'!BT4:BU10,2,FALSE),0)+IFERROR(VLOOKUP(Response!E41,'Post Pregnancy LBP'!BT4:BU10,2,FALSE),0)+IFERROR(VLOOKUP(Response!F41,'Post Pregnancy LBP'!BT4:BU10,2,FALSE),0)</f>
        <v>0</v>
      </c>
      <c r="AL3">
        <f>IFERROR(VLOOKUP(Response!D42,'Post Pregnancy LBP'!BV4:BW8,2,FALSE),0)</f>
        <v>0</v>
      </c>
    </row>
    <row r="4" spans="1:39" x14ac:dyDescent="0.3">
      <c r="A4" s="11" t="s">
        <v>2</v>
      </c>
      <c r="B4">
        <f>IFERROR(VLOOKUP(Response!D3,Postural!B4:C13,2,FALSE),0)</f>
        <v>0</v>
      </c>
      <c r="C4">
        <f>IFERROR(VLOOKUP(Response!D4,Postural!D4:E6,2,FALSE),0)</f>
        <v>0</v>
      </c>
      <c r="D4">
        <f>IFERROR(VLOOKUP(Response!D5,Postural!F4:G12,2,FALSE),0)</f>
        <v>0</v>
      </c>
      <c r="E4">
        <f>IFERROR(VLOOKUP(Response!D6,Postural!H4:I9,2,FALSE),0)</f>
        <v>0</v>
      </c>
      <c r="F4">
        <f>IFERROR(VLOOKUP(Response!D8,Postural!J4:K6,2,FALSE),0)</f>
        <v>0</v>
      </c>
      <c r="G4">
        <f>IFERROR(VLOOKUP(Response!D11,Postural!L4:M15,2,FALSE),0)</f>
        <v>2</v>
      </c>
      <c r="H4">
        <f>IFERROR(VLOOKUP(Response!D12,Postural!N4:O15,2,FALSE),0)+IFERROR(VLOOKUP(Response!E12,Postural!N4:O15,2,FALSE),0)+IFERROR(VLOOKUP(Response!F12,Postural!N4:O15,2,FALSE),0)</f>
        <v>0</v>
      </c>
      <c r="I4">
        <f>IFERROR(VLOOKUP(Response!D13,Postural!P4:Q8,2,FALSE),0)</f>
        <v>0</v>
      </c>
      <c r="J4">
        <f>IFERROR(VLOOKUP(Response!D14,Postural!R4:S13,2,FALSE),0)</f>
        <v>0</v>
      </c>
      <c r="K4">
        <f>IFERROR(VLOOKUP(Response!D15,Postural!T4:U5,2,FALSE),0)</f>
        <v>2</v>
      </c>
      <c r="L4">
        <f>IFERROR(VLOOKUP(Response!D16,Postural!V4:W6,2,FALSE),0)+IFERROR(VLOOKUP(Response!E16,Postural!V4:W6,2,FALSE),0)+IFERROR(VLOOKUP(Response!F16,Postural!V4:W6,2,FALSE),0)</f>
        <v>0</v>
      </c>
      <c r="M4">
        <f>IFERROR(VLOOKUP(Response!D17,Postural!X4:Y9,2,FALSE),0)+IFERROR(VLOOKUP(Response!E17,Postural!X4:Y9,2,FALSE),0)+IFERROR(VLOOKUP(Response!F17,Postural!X4:Y9,2,FALSE),0)</f>
        <v>0</v>
      </c>
      <c r="N4">
        <f>IFERROR(VLOOKUP(Response!D18,Postural!Z4:AA6,2,FALSE),0)+IFERROR(VLOOKUP(Response!E18,Postural!Z4:AA6,2,FALSE),0)+IFERROR(VLOOKUP(Response!F18,Postural!Z4:AA6,2,FALSE),0)</f>
        <v>0</v>
      </c>
      <c r="O4">
        <f>IFERROR(VLOOKUP(Response!D19,Postural!AB4:AC14,2,FALSE),0)+IFERROR(VLOOKUP(Response!E19,Postural!AB4:AC14,2,FALSE),0)+IFERROR(VLOOKUP(Response!F19,Postural!AB4:AC14,2,FALSE),0)</f>
        <v>0</v>
      </c>
      <c r="P4">
        <f>IFERROR(VLOOKUP(Response!D20,Postural!AD4:AE5,2,FALSE),0)</f>
        <v>0</v>
      </c>
      <c r="Q4">
        <f>IFERROR(VLOOKUP(Response!D21,Postural!AF4:AG5,2,FALSE),0)</f>
        <v>0</v>
      </c>
      <c r="R4">
        <f>IFERROR(VLOOKUP(Response!D22,Postural!AH4:AI5,2,FALSE),0)</f>
        <v>0</v>
      </c>
      <c r="S4">
        <f>IFERROR(VLOOKUP(Response!D23,Postural!AJ4:AK5,2,FALSE),0)</f>
        <v>0</v>
      </c>
      <c r="T4">
        <f>IFERROR(VLOOKUP(Response!D24,Postural!AL4:AM5,2,FALSE),0)</f>
        <v>0</v>
      </c>
      <c r="U4">
        <f>IFERROR(VLOOKUP(Response!D25,Postural!AN4:AO6,2,FALSE),0)</f>
        <v>0</v>
      </c>
      <c r="V4">
        <f>IFERROR(VLOOKUP(Response!D26,Postural!AP4:AQ5,2,FALSE),0)</f>
        <v>0</v>
      </c>
      <c r="W4">
        <f>IFERROR(VLOOKUP(Response!D27,Postural!AR4:AS6,2,FALSE),0)</f>
        <v>0</v>
      </c>
      <c r="X4">
        <f>IFERROR(VLOOKUP(Response!D28,Postural!AT4:AU5,2,FALSE),0)</f>
        <v>0</v>
      </c>
      <c r="Y4">
        <f>IFERROR(VLOOKUP(Response!D29,Postural!AV4:AW5,2,FALSE),0)</f>
        <v>0</v>
      </c>
      <c r="Z4">
        <f>IFERROR(VLOOKUP(Response!D30,Postural!AX4:AY6,2,FALSE),0)</f>
        <v>0</v>
      </c>
      <c r="AA4">
        <f>IFERROR(VLOOKUP(Response!D31,Postural!AZ4:BA5,2,FALSE),0)</f>
        <v>0</v>
      </c>
      <c r="AB4">
        <f>IFERROR(VLOOKUP(Response!D32,Postural!BB4:BC14,2,FALSE),0)</f>
        <v>0</v>
      </c>
      <c r="AC4">
        <f>IFERROR(VLOOKUP(Response!D33,Postural!BD4:BE8,2,FALSE),0)+IFERROR(VLOOKUP(Response!E33,Postural!BD4:BE8,2,FALSE),0)+IFERROR(VLOOKUP(Response!F33,Postural!BD4:BE8,2,FALSE),0)</f>
        <v>0</v>
      </c>
      <c r="AD4">
        <f>IFERROR(VLOOKUP(Response!D34,Postural!BF4:BG9,2,FALSE),0)</f>
        <v>0</v>
      </c>
      <c r="AE4">
        <f>IFERROR(VLOOKUP(Response!D35,Postural!BH4:BI5,2,FALSE),0)</f>
        <v>0</v>
      </c>
      <c r="AF4">
        <f>IFERROR(VLOOKUP(Response!D36,Postural!BJ4:BK11,2,FALSE),0)</f>
        <v>2</v>
      </c>
      <c r="AG4">
        <f>IFERROR(VLOOKUP(Response!D37,Postural!BL4:BM13,2,FALSE),0)+IFERROR(VLOOKUP(Response!E37,Postural!BL4:BM13,2,FALSE),0)+IFERROR(VLOOKUP(Response!F37,Postural!BL4:BM13,2,FALSE),0)</f>
        <v>0</v>
      </c>
      <c r="AH4">
        <f>IFERROR(VLOOKUP(Response!D38,Postural!BN4:BO6,2,FALSE),0)</f>
        <v>0</v>
      </c>
      <c r="AI4">
        <f>IFERROR(VLOOKUP(Response!D39,Postural!BP4:BQ13,2,FALSE),0)+IFERROR(VLOOKUP(Response!E39,Postural!BP4:BQ13,2,FALSE),0)+IFERROR(VLOOKUP(Response!F39,Postural!BP4:BQ13,2,FALSE),0)</f>
        <v>0</v>
      </c>
      <c r="AJ4">
        <f>IFERROR(VLOOKUP(Response!D40,Postural!BR4:BS6,2,FALSE),0)</f>
        <v>2</v>
      </c>
      <c r="AK4">
        <f>IFERROR(VLOOKUP(Response!D41,Postural!BT4:BU10,2,FALSE),0)+IFERROR(VLOOKUP(Response!E41,Postural!BT4:BU10,2,FALSE),0)+IFERROR(VLOOKUP(Response!F41,Postural!BT4:BU10,2,FALSE),0)</f>
        <v>0</v>
      </c>
      <c r="AL4">
        <f>IFERROR(VLOOKUP(Response!D42,Postural!BV4:BW8,2,FALSE),0)</f>
        <v>2</v>
      </c>
    </row>
    <row r="5" spans="1:39" x14ac:dyDescent="0.3">
      <c r="A5" s="11" t="s">
        <v>361</v>
      </c>
      <c r="B5">
        <f>IFERROR(VLOOKUP(Response!D3,'Strain, Imbalance, Tight Tissue'!B4:C13,2,FALSE),0)</f>
        <v>0</v>
      </c>
      <c r="C5">
        <f>IFERROR(VLOOKUP(Response!D4,'Strain, Imbalance, Tight Tissue'!D4:E6,2,FALSE),0)</f>
        <v>0</v>
      </c>
      <c r="D5">
        <f>IFERROR(VLOOKUP(Response!D5,'Strain, Imbalance, Tight Tissue'!F4:G12,2,FALSE),0)</f>
        <v>0</v>
      </c>
      <c r="E5">
        <f>IFERROR(VLOOKUP(Response!D6,'Strain, Imbalance, Tight Tissue'!H4:I9,2,FALSE),0)</f>
        <v>0</v>
      </c>
      <c r="F5">
        <f>IFERROR(VLOOKUP(Response!D8,'Strain, Imbalance, Tight Tissue'!J4:K6,2,FALSE),0)</f>
        <v>0</v>
      </c>
      <c r="G5">
        <f>IFERROR(VLOOKUP(Response!D11,'Strain, Imbalance, Tight Tissue'!L4:M15,2,FALSE),0)</f>
        <v>2</v>
      </c>
      <c r="H5">
        <f>IFERROR(VLOOKUP(Response!D12,'Strain, Imbalance, Tight Tissue'!N4:O15,2,FALSE),0)+IFERROR(VLOOKUP(Response!E12,'Strain, Imbalance, Tight Tissue'!N4:O15,2,FALSE),0)+IFERROR(VLOOKUP(Response!F12,'Strain, Imbalance, Tight Tissue'!N4:O15,2,FALSE),0)</f>
        <v>0</v>
      </c>
      <c r="I5">
        <f>IFERROR(VLOOKUP(Response!D13,'Strain, Imbalance, Tight Tissue'!P4:Q8,2,FALSE),0)</f>
        <v>0</v>
      </c>
      <c r="J5">
        <f>IFERROR(VLOOKUP(Response!D14,'Strain, Imbalance, Tight Tissue'!R4:S13,2,FALSE),0)</f>
        <v>0</v>
      </c>
      <c r="K5">
        <f>IFERROR(VLOOKUP(Response!D15,'Strain, Imbalance, Tight Tissue'!T4:U5,2,FALSE),0)</f>
        <v>2</v>
      </c>
      <c r="L5">
        <f>IFERROR(VLOOKUP(Response!D16,'Strain, Imbalance, Tight Tissue'!V4:W6,2,FALSE),0)+IFERROR(VLOOKUP(Response!E16,'Strain, Imbalance, Tight Tissue'!V4:W6,2,FALSE),0)+IFERROR(VLOOKUP(Response!F16,'Strain, Imbalance, Tight Tissue'!V4:W6,2,FALSE),0)</f>
        <v>0</v>
      </c>
      <c r="M5">
        <f>IFERROR(VLOOKUP(Response!D17,'Strain, Imbalance, Tight Tissue'!X4:Y9,2,FALSE),0)+IFERROR(VLOOKUP(Response!E17,'Strain, Imbalance, Tight Tissue'!X4:Y9,2,FALSE),0)+IFERROR(VLOOKUP(Response!F17,'Strain, Imbalance, Tight Tissue'!X4:Y9,2,FALSE),0)</f>
        <v>0</v>
      </c>
      <c r="N5">
        <f>IFERROR(VLOOKUP(Response!D18,'Strain, Imbalance, Tight Tissue'!Z4:AA6,2,FALSE),0)+IFERROR(VLOOKUP(Response!E18,'Strain, Imbalance, Tight Tissue'!Z4:AA6,2,FALSE),0)+IFERROR(VLOOKUP(Response!F18,'Strain, Imbalance, Tight Tissue'!Z4:AA6,2,FALSE),0)</f>
        <v>0</v>
      </c>
      <c r="O5">
        <f>IFERROR(VLOOKUP(Response!D19,'Strain, Imbalance, Tight Tissue'!AB4:AC14,2,FALSE),0)+IFERROR(VLOOKUP(Response!E19,'Strain, Imbalance, Tight Tissue'!AB4:AC14,2,FALSE),0)+IFERROR(VLOOKUP(Response!F19,'Strain, Imbalance, Tight Tissue'!AB4:AC14,2,FALSE),0)</f>
        <v>0</v>
      </c>
      <c r="P5">
        <f>IFERROR(VLOOKUP(Response!D20,'Strain, Imbalance, Tight Tissue'!AD4:AE5,2,FALSE),0)</f>
        <v>0</v>
      </c>
      <c r="Q5">
        <f>IFERROR(VLOOKUP(Response!D21,'Strain, Imbalance, Tight Tissue'!AF4:AG5,2,FALSE),0)</f>
        <v>0</v>
      </c>
      <c r="R5">
        <f>IFERROR(VLOOKUP(Response!D22,'Strain, Imbalance, Tight Tissue'!AH4:AI5,2,FALSE),0)</f>
        <v>0</v>
      </c>
      <c r="S5">
        <f>IFERROR(VLOOKUP(Response!D23,'Strain, Imbalance, Tight Tissue'!AJ4:AK5,2,FALSE),0)</f>
        <v>0</v>
      </c>
      <c r="T5">
        <f>IFERROR(VLOOKUP(Response!D24,'Strain, Imbalance, Tight Tissue'!AL4:AM5,2,FALSE),0)</f>
        <v>0</v>
      </c>
      <c r="U5">
        <f>IFERROR(VLOOKUP(Response!D25,'Strain, Imbalance, Tight Tissue'!AN4:AO6,2,FALSE),0)</f>
        <v>0</v>
      </c>
      <c r="V5">
        <f>IFERROR(VLOOKUP(Response!D26,'Strain, Imbalance, Tight Tissue'!AP4:AQ5,2,FALSE),0)</f>
        <v>0</v>
      </c>
      <c r="W5">
        <f>IFERROR(VLOOKUP(Response!D27,'Strain, Imbalance, Tight Tissue'!AR4:AS6,2,FALSE),0)</f>
        <v>0</v>
      </c>
      <c r="X5">
        <f>IFERROR(VLOOKUP(Response!D28,'Strain, Imbalance, Tight Tissue'!AT4:AU5,2,FALSE),0)</f>
        <v>0</v>
      </c>
      <c r="Y5">
        <f>IFERROR(VLOOKUP(Response!D29,'Strain, Imbalance, Tight Tissue'!AV4:AW5,2,FALSE),0)</f>
        <v>0</v>
      </c>
      <c r="Z5">
        <f>IFERROR(VLOOKUP(Response!D30,'Strain, Imbalance, Tight Tissue'!AX4:AY6,2,FALSE),0)</f>
        <v>2</v>
      </c>
      <c r="AA5">
        <f>IFERROR(VLOOKUP(Response!D31,'Strain, Imbalance, Tight Tissue'!AZ4:BA5,2,FALSE),0)</f>
        <v>0</v>
      </c>
      <c r="AB5">
        <f>IFERROR(VLOOKUP(Response!D32,'Strain, Imbalance, Tight Tissue'!BB4:BC14,2,FALSE),0)</f>
        <v>0</v>
      </c>
      <c r="AC5">
        <f>IFERROR(VLOOKUP(Response!D33,'Strain, Imbalance, Tight Tissue'!BD4:BE8,2,FALSE),0)+IFERROR(VLOOKUP(Response!E33,'Strain, Imbalance, Tight Tissue'!BD4:BE8,2,FALSE),0)+IFERROR(VLOOKUP(Response!F33,'Strain, Imbalance, Tight Tissue'!BD4:BE8,2,FALSE),0)</f>
        <v>0</v>
      </c>
      <c r="AD5">
        <f>IFERROR(VLOOKUP(Response!D34,'Strain, Imbalance, Tight Tissue'!BF4:BG9,2,FALSE),0)</f>
        <v>0</v>
      </c>
      <c r="AE5">
        <f>IFERROR(VLOOKUP(Response!D35,'Strain, Imbalance, Tight Tissue'!BH4:BI5,2,FALSE),0)</f>
        <v>0</v>
      </c>
      <c r="AF5">
        <f>IFERROR(VLOOKUP(Response!D36,'Strain, Imbalance, Tight Tissue'!BJ4:BK11,2,FALSE),0)</f>
        <v>0</v>
      </c>
      <c r="AG5">
        <f>IFERROR(VLOOKUP(Response!D37,'Strain, Imbalance, Tight Tissue'!BL4:BM13,2,FALSE),0)+IFERROR(VLOOKUP(Response!E37,'Strain, Imbalance, Tight Tissue'!BL4:BM13,2,FALSE),0)+IFERROR(VLOOKUP(Response!F37,'Strain, Imbalance, Tight Tissue'!BL4:BM13,2,FALSE),0)</f>
        <v>2</v>
      </c>
      <c r="AH5">
        <f>IFERROR(VLOOKUP(Response!D38,'Strain, Imbalance, Tight Tissue'!BN4:BO6,2,FALSE),0)</f>
        <v>2</v>
      </c>
      <c r="AI5">
        <f>IFERROR(VLOOKUP(Response!D39,'Strain, Imbalance, Tight Tissue'!BP4:BQ13,2,FALSE),0)+IFERROR(VLOOKUP(Response!E39,'Strain, Imbalance, Tight Tissue'!BP4:BQ13,2,FALSE),0)+IFERROR(VLOOKUP(Response!F39,'Strain, Imbalance, Tight Tissue'!BP4:BQ13,2,FALSE),0)</f>
        <v>2</v>
      </c>
      <c r="AJ5">
        <f>IFERROR(VLOOKUP(Response!D40,'Strain, Imbalance, Tight Tissue'!BR4:BS6,2,FALSE),0)</f>
        <v>5</v>
      </c>
      <c r="AK5">
        <f>IFERROR(VLOOKUP(Response!D41,'Strain, Imbalance, Tight Tissue'!BT4:BU10,2,FALSE),0)+IFERROR(VLOOKUP(Response!E41,'Strain, Imbalance, Tight Tissue'!BT4:BU10,2,FALSE),0)+IFERROR(VLOOKUP(Response!F41,'Strain, Imbalance, Tight Tissue'!BT4:BU10,2,FALSE),0)</f>
        <v>0</v>
      </c>
      <c r="AL5">
        <f>IFERROR(VLOOKUP(Response!D42,'Strain, Imbalance, Tight Tissue'!BV4:BW8,2,FALSE),0)</f>
        <v>0</v>
      </c>
    </row>
    <row r="6" spans="1:39" x14ac:dyDescent="0.3">
      <c r="A6" s="11" t="s">
        <v>362</v>
      </c>
      <c r="B6">
        <f>IFERROR(VLOOKUP(Response!D3,'Disc Bulge,Protrusn, Herniatn'!B4:C13,2,FALSE),0)</f>
        <v>0</v>
      </c>
      <c r="C6">
        <f>IFERROR(VLOOKUP(Response!D4,'Disc Bulge,Protrusn, Herniatn'!D4:E6,2,FALSE),0)</f>
        <v>0</v>
      </c>
      <c r="D6">
        <f>IFERROR(VLOOKUP(Response!D5,'Disc Bulge,Protrusn, Herniatn'!F4:G12,2,FALSE),0)</f>
        <v>0</v>
      </c>
      <c r="E6">
        <f>IFERROR(VLOOKUP(Response!D6,'Disc Bulge,Protrusn, Herniatn'!H4:I9,2,FALSE),0)</f>
        <v>0</v>
      </c>
      <c r="F6">
        <f>IFERROR(VLOOKUP(Response!D8,'Disc Bulge,Protrusn, Herniatn'!J4:K6,2,FALSE),0)</f>
        <v>0</v>
      </c>
      <c r="G6">
        <f>IFERROR(VLOOKUP(Response!D11,'Disc Bulge,Protrusn, Herniatn'!L4:M15,2,FALSE),0)</f>
        <v>5</v>
      </c>
      <c r="H6">
        <f>IFERROR(VLOOKUP(Response!D12,'Disc Bulge,Protrusn, Herniatn'!N4:O15,2,FALSE),0)+IFERROR(VLOOKUP(Response!E12,'Disc Bulge,Protrusn, Herniatn'!N4:O15,2,FALSE),0)+IFERROR(VLOOKUP(Response!F12,'Disc Bulge,Protrusn, Herniatn'!N4:O15,2,FALSE),0)</f>
        <v>5</v>
      </c>
      <c r="I6">
        <f>IFERROR(VLOOKUP(Response!D13,'Disc Bulge,Protrusn, Herniatn'!P4:Q8,2,FALSE),0)</f>
        <v>5</v>
      </c>
      <c r="J6">
        <f>IFERROR(VLOOKUP(Response!D14,'Disc Bulge,Protrusn, Herniatn'!R4:S13,2,FALSE),0)</f>
        <v>0</v>
      </c>
      <c r="K6">
        <f>IFERROR(VLOOKUP(Response!D15,'Disc Bulge,Protrusn, Herniatn'!T4:U5,2,FALSE),0)</f>
        <v>5</v>
      </c>
      <c r="L6">
        <f>IFERROR(VLOOKUP(Response!D16,'Disc Bulge,Protrusn, Herniatn'!V4:W6,2,FALSE),0)+IFERROR(VLOOKUP(Response!E16,'Disc Bulge,Protrusn, Herniatn'!V4:W6,2,FALSE),0)+IFERROR(VLOOKUP(Response!F16,'Disc Bulge,Protrusn, Herniatn'!V4:W6,2,FALSE),0)</f>
        <v>5</v>
      </c>
      <c r="M6">
        <f>IFERROR(VLOOKUP(Response!D17,'Disc Bulge,Protrusn, Herniatn'!X4:Y9,2,FALSE),0)+IFERROR(VLOOKUP(Response!E17,'Disc Bulge,Protrusn, Herniatn'!X4:Y9,2,FALSE),0)+IFERROR(VLOOKUP(Response!F17,'Disc Bulge,Protrusn, Herniatn'!X4:Y9,2,FALSE),0)</f>
        <v>0</v>
      </c>
      <c r="N6">
        <f>IFERROR(VLOOKUP(Response!D18,'Disc Bulge,Protrusn, Herniatn'!Z4:AA6,2,FALSE),0)+IFERROR(VLOOKUP(Response!E18,'Disc Bulge,Protrusn, Herniatn'!Z4:AA6,2,FALSE),0)+IFERROR(VLOOKUP(Response!F18,'Disc Bulge,Protrusn, Herniatn'!Z4:AA6,2,FALSE),0)</f>
        <v>5</v>
      </c>
      <c r="O6">
        <f>IFERROR(VLOOKUP(Response!D19,'Disc Bulge,Protrusn, Herniatn'!AB4:AC14,2,FALSE),0)+IFERROR(VLOOKUP(Response!E19,'Disc Bulge,Protrusn, Herniatn'!AB4:AC14,2,FALSE),0)+IFERROR(VLOOKUP(Response!F19,'Disc Bulge,Protrusn, Herniatn'!AB4:AC14,2,FALSE),0)</f>
        <v>0</v>
      </c>
      <c r="P6">
        <f>IFERROR(VLOOKUP(Response!D20,'Disc Bulge,Protrusn, Herniatn'!AD4:AE5,2,FALSE),0)</f>
        <v>0</v>
      </c>
      <c r="Q6">
        <f>IFERROR(VLOOKUP(Response!D21,'Disc Bulge,Protrusn, Herniatn'!AF4:AG5,2,FALSE),0)</f>
        <v>0</v>
      </c>
      <c r="R6">
        <f>IFERROR(VLOOKUP(Response!D22,'Disc Bulge,Protrusn, Herniatn'!AH4:AI5,2,FALSE),0)</f>
        <v>0</v>
      </c>
      <c r="S6">
        <f>IFERROR(VLOOKUP(Response!D23,'Disc Bulge,Protrusn, Herniatn'!AJ4:AK5,2,FALSE),0)</f>
        <v>0</v>
      </c>
      <c r="T6">
        <f>IFERROR(VLOOKUP(Response!D24,'Disc Bulge,Protrusn, Herniatn'!AL4:AM5,2,FALSE),0)</f>
        <v>0</v>
      </c>
      <c r="U6">
        <f>IFERROR(VLOOKUP(Response!D25,'Disc Bulge,Protrusn, Herniatn'!AN4:AO6,2,FALSE),0)</f>
        <v>0</v>
      </c>
      <c r="V6">
        <f>IFERROR(VLOOKUP(Response!D26,'Disc Bulge,Protrusn, Herniatn'!AP4:AQ5,2,FALSE),0)</f>
        <v>0</v>
      </c>
      <c r="W6">
        <f>IFERROR(VLOOKUP(Response!D27,'Disc Bulge,Protrusn, Herniatn'!AR4:AS6,2,FALSE),0)</f>
        <v>0</v>
      </c>
      <c r="X6">
        <f>IFERROR(VLOOKUP(Response!D28,'Disc Bulge,Protrusn, Herniatn'!AT4:AU5,2,FALSE),0)</f>
        <v>0</v>
      </c>
      <c r="Y6">
        <f>IFERROR(VLOOKUP(Response!D29,'Disc Bulge,Protrusn, Herniatn'!AV4:AW5,2,FALSE),0)</f>
        <v>0</v>
      </c>
      <c r="Z6">
        <f>IFERROR(VLOOKUP(Response!D30,'Disc Bulge,Protrusn, Herniatn'!AX4:AY6,2,FALSE),0)</f>
        <v>0</v>
      </c>
      <c r="AA6">
        <f>IFERROR(VLOOKUP(Response!D31,'Disc Bulge,Protrusn, Herniatn'!AZ4:BA5,2,FALSE),0)</f>
        <v>0</v>
      </c>
      <c r="AB6">
        <f>IFERROR(VLOOKUP(Response!D32,'Disc Bulge,Protrusn, Herniatn'!BB4:BC14,2,FALSE),0)</f>
        <v>0</v>
      </c>
      <c r="AC6">
        <f>IFERROR(VLOOKUP(Response!D33,'Disc Bulge,Protrusn, Herniatn'!BD4:BE8,2,FALSE),0)+IFERROR(VLOOKUP(Response!E33,'Disc Bulge,Protrusn, Herniatn'!BD4:BE8,2,FALSE),0)+IFERROR(VLOOKUP(Response!F33,'Disc Bulge,Protrusn, Herniatn'!BD4:BE8,2,FALSE),0)</f>
        <v>0</v>
      </c>
      <c r="AD6">
        <f>IFERROR(VLOOKUP(Response!D34,'Disc Bulge,Protrusn, Herniatn'!BF4:BG9,2,FALSE),0)</f>
        <v>0</v>
      </c>
      <c r="AE6">
        <f>IFERROR(VLOOKUP(Response!D35,'Disc Bulge,Protrusn, Herniatn'!BH4:BI5,2,FALSE),0)</f>
        <v>0</v>
      </c>
      <c r="AF6">
        <f>IFERROR(VLOOKUP(Response!D36,'Disc Bulge,Protrusn, Herniatn'!BJ4:BK11,2,FALSE),0)</f>
        <v>0</v>
      </c>
      <c r="AG6">
        <f>IFERROR(VLOOKUP(Response!D37,'Disc Bulge,Protrusn, Herniatn'!BL4:BM13,2,FALSE),0)+IFERROR(VLOOKUP(Response!E37,'Disc Bulge,Protrusn, Herniatn'!BL4:BM13,2,FALSE),0)+IFERROR(VLOOKUP(Response!F37,'Disc Bulge,Protrusn, Herniatn'!BL4:BM13,2,FALSE),0)</f>
        <v>10</v>
      </c>
      <c r="AH6">
        <f>IFERROR(VLOOKUP(Response!D38,'Disc Bulge,Protrusn, Herniatn'!BN4:BO6,2,FALSE),0)</f>
        <v>2</v>
      </c>
      <c r="AI6">
        <f>IFERROR(VLOOKUP(Response!D39,'Disc Bulge,Protrusn, Herniatn'!BP4:BQ13,2,FALSE),0)+IFERROR(VLOOKUP(Response!E39,'Disc Bulge,Protrusn, Herniatn'!BP4:BQ13,2,FALSE),0)+IFERROR(VLOOKUP(Response!F39,'Disc Bulge,Protrusn, Herniatn'!BP4:BQ13,2,FALSE),0)</f>
        <v>5</v>
      </c>
      <c r="AJ6">
        <f>IFERROR(VLOOKUP(Response!D40,'Disc Bulge,Protrusn, Herniatn'!BR4:BS6,2,FALSE),0)</f>
        <v>5</v>
      </c>
      <c r="AK6">
        <f>IFERROR(VLOOKUP(Response!D41,'Disc Bulge,Protrusn, Herniatn'!BT4:BU10,2,FALSE),0)+IFERROR(VLOOKUP(Response!E41,'Disc Bulge,Protrusn, Herniatn'!BT4:BU10,2,FALSE),0)+IFERROR(VLOOKUP(Response!F41,'Disc Bulge,Protrusn, Herniatn'!BT4:BU10,2,FALSE),0)</f>
        <v>0</v>
      </c>
      <c r="AL6">
        <f>IFERROR(VLOOKUP(Response!D42,'Disc Bulge,Protrusn, Herniatn'!BV4:BW8,2,FALSE),0)</f>
        <v>2</v>
      </c>
    </row>
    <row r="7" spans="1:39" x14ac:dyDescent="0.3">
      <c r="A7" s="11" t="s">
        <v>363</v>
      </c>
      <c r="B7">
        <f>IFERROR(VLOOKUP(Response!D3,'Degenerative Disc'!B4:C13,2,FALSE),0)</f>
        <v>0</v>
      </c>
      <c r="C7">
        <f>IFERROR(VLOOKUP(Response!D4,'Degenerative Disc'!D4:E6,2,FALSE),0)</f>
        <v>0</v>
      </c>
      <c r="D7">
        <f>IFERROR(VLOOKUP(Response!D5,'Degenerative Disc'!F4:G12,2,FALSE),0)</f>
        <v>0</v>
      </c>
      <c r="E7">
        <f>IFERROR(VLOOKUP(Response!D6,'Degenerative Disc'!H4:I9,2,FALSE),0)</f>
        <v>0</v>
      </c>
      <c r="F7">
        <f>IFERROR(VLOOKUP(Response!D8,'Degenerative Disc'!J4:K6,2,FALSE),0)</f>
        <v>0</v>
      </c>
      <c r="G7">
        <f>IFERROR(VLOOKUP(Response!D11,'Degenerative Disc'!L4:M15,2,FALSE),0)</f>
        <v>5</v>
      </c>
      <c r="H7">
        <f>IFERROR(VLOOKUP(Response!D12,'Degenerative Disc'!N4:O15,2,FALSE),0)+IFERROR(VLOOKUP(Response!E12,'Degenerative Disc'!N4:O15,2,FALSE),0)+IFERROR(VLOOKUP(Response!F12,'Degenerative Disc'!N4:O15,2,FALSE),0)</f>
        <v>0</v>
      </c>
      <c r="I7">
        <f>IFERROR(VLOOKUP(Response!D13,'Degenerative Disc'!P4:Q8,2,FALSE),0)</f>
        <v>0</v>
      </c>
      <c r="J7">
        <f>IFERROR(VLOOKUP(Response!D14,'Degenerative Disc'!R4:S13,2,FALSE),0)</f>
        <v>0</v>
      </c>
      <c r="K7">
        <f>IFERROR(VLOOKUP(Response!D15,'Degenerative Disc'!T4:U5,2,FALSE),0)</f>
        <v>5</v>
      </c>
      <c r="L7">
        <f>IFERROR(VLOOKUP(Response!D16,'Degenerative Disc'!V4:W6,2,FALSE),0)+IFERROR(VLOOKUP(Response!E16,'Degenerative Disc'!V4:W6,2,FALSE),0)+IFERROR(VLOOKUP(Response!F16,'Degenerative Disc'!V4:W6,2,FALSE),0)</f>
        <v>2</v>
      </c>
      <c r="M7">
        <f>IFERROR(VLOOKUP(Response!D17,'Degenerative Disc'!X4:Y9,2,FALSE),0)+IFERROR(VLOOKUP(Response!E17,'Degenerative Disc'!X4:Y9,2,FALSE),0)+IFERROR(VLOOKUP(Response!F17,'Degenerative Disc'!X4:Y9,2,FALSE),0)</f>
        <v>0</v>
      </c>
      <c r="N7">
        <f>IFERROR(VLOOKUP(Response!D18,'Degenerative Disc'!Z4:AA6,2,FALSE),0)+IFERROR(VLOOKUP(Response!E18,'Degenerative Disc'!Z4:AA6,2,FALSE),0)+IFERROR(VLOOKUP(Response!F18,'Degenerative Disc'!Z4:AA6,2,FALSE),0)</f>
        <v>2</v>
      </c>
      <c r="O7">
        <f>IFERROR(VLOOKUP(Response!D19,'Degenerative Disc'!AB4:AC14,2,FALSE),0)+IFERROR(VLOOKUP(Response!E19,'Degenerative Disc'!AB4:AC14,2,FALSE),0)+IFERROR(VLOOKUP(Response!F19,'Degenerative Disc'!AB4:AC14,2,FALSE),0)</f>
        <v>0</v>
      </c>
      <c r="P7">
        <f>IFERROR(VLOOKUP(Response!D20,'Degenerative Disc'!AD4:AE5,2,FALSE),0)</f>
        <v>0</v>
      </c>
      <c r="Q7">
        <f>IFERROR(VLOOKUP(Response!D21,'Degenerative Disc'!AF4:AG5,2,FALSE),0)</f>
        <v>0</v>
      </c>
      <c r="R7">
        <f>IFERROR(VLOOKUP(Response!D22,'Degenerative Disc'!AH4:AI5,2,FALSE),0)</f>
        <v>0</v>
      </c>
      <c r="S7">
        <f>IFERROR(VLOOKUP(Response!D23,'Degenerative Disc'!AJ4:AK5,2,FALSE),0)</f>
        <v>0</v>
      </c>
      <c r="T7">
        <f>IFERROR(VLOOKUP(Response!D24,'Degenerative Disc'!AL4:AM5,2,FALSE),0)</f>
        <v>0</v>
      </c>
      <c r="U7">
        <f>IFERROR(VLOOKUP(Response!D25,'Degenerative Disc'!AN4:AO6,2,FALSE),0)</f>
        <v>0</v>
      </c>
      <c r="V7">
        <f>IFERROR(VLOOKUP(Response!D26,'Degenerative Disc'!AP4:AQ5,2,FALSE),0)</f>
        <v>0</v>
      </c>
      <c r="W7">
        <f>IFERROR(VLOOKUP(Response!D27,'Degenerative Disc'!AR4:AS6,2,FALSE),0)</f>
        <v>0</v>
      </c>
      <c r="X7">
        <f>IFERROR(VLOOKUP(Response!D28,'Degenerative Disc'!AT4:AU5,2,FALSE),0)</f>
        <v>0</v>
      </c>
      <c r="Y7">
        <f>IFERROR(VLOOKUP(Response!D29,'Degenerative Disc'!AV4:AW5,2,FALSE),0)</f>
        <v>0</v>
      </c>
      <c r="Z7">
        <f>IFERROR(VLOOKUP(Response!D30,'Degenerative Disc'!AX4:AY6,2,FALSE),0)</f>
        <v>5</v>
      </c>
      <c r="AA7">
        <f>IFERROR(VLOOKUP(Response!D31,'Degenerative Disc'!AZ4:BA5,2,FALSE),0)</f>
        <v>2</v>
      </c>
      <c r="AB7">
        <f>IFERROR(VLOOKUP(Response!D32,'Degenerative Disc'!BB4:BC14,2,FALSE),0)</f>
        <v>0</v>
      </c>
      <c r="AC7">
        <f>IFERROR(VLOOKUP(Response!D33,'Degenerative Disc'!BD4:BE8,2,FALSE),0)+IFERROR(VLOOKUP(Response!E33,'Degenerative Disc'!BD4:BE8,2,FALSE),0)+IFERROR(VLOOKUP(Response!F33,'Degenerative Disc'!BD4:BE8,2,FALSE),0)</f>
        <v>0</v>
      </c>
      <c r="AD7">
        <f>IFERROR(VLOOKUP(Response!D34,'Degenerative Disc'!BF4:BG9,2,FALSE),0)</f>
        <v>0</v>
      </c>
      <c r="AE7">
        <f>IFERROR(VLOOKUP(Response!D35,'Degenerative Disc'!BH4:BI5,2,FALSE),0)</f>
        <v>0</v>
      </c>
      <c r="AF7">
        <f>IFERROR(VLOOKUP(Response!D36,'Degenerative Disc'!BJ4:BK11,2,FALSE),0)</f>
        <v>0</v>
      </c>
      <c r="AG7">
        <f>IFERROR(VLOOKUP(Response!D37,'Degenerative Disc'!BL4:BM13,2,FALSE),0)+IFERROR(VLOOKUP(Response!E37,'Degenerative Disc'!BL4:BM13,2,FALSE),0)+IFERROR(VLOOKUP(Response!F37,'Degenerative Disc'!BL4:BM13,2,FALSE),0)</f>
        <v>2</v>
      </c>
      <c r="AH7">
        <f>IFERROR(VLOOKUP(Response!D38,'Degenerative Disc'!BN4:BO6,2,FALSE),0)</f>
        <v>2</v>
      </c>
      <c r="AI7">
        <f>IFERROR(VLOOKUP(Response!D39,'Degenerative Disc'!BP4:BQ13,2,FALSE),0)+IFERROR(VLOOKUP(Response!E39,'Degenerative Disc'!BP4:BQ13,2,FALSE),0)+IFERROR(VLOOKUP(Response!F39,'Degenerative Disc'!BP4:BQ13,2,FALSE),0)</f>
        <v>0</v>
      </c>
      <c r="AJ7">
        <f>IFERROR(VLOOKUP(Response!D40,'Degenerative Disc'!BR4:BS6,2,FALSE),0)</f>
        <v>0</v>
      </c>
      <c r="AK7">
        <f>IFERROR(VLOOKUP(Response!D41,'Degenerative Disc'!BT4:BU10,2,FALSE),0)+IFERROR(VLOOKUP(Response!E41,'Degenerative Disc'!BT4:BU10,2,FALSE),0)+IFERROR(VLOOKUP(Response!F41,'Degenerative Disc'!BT4:BU10,2,FALSE),0)</f>
        <v>0</v>
      </c>
      <c r="AL7">
        <f>IFERROR(VLOOKUP(Response!D42,'Degenerative Disc'!BV4:BW8,2,FALSE),0)</f>
        <v>2</v>
      </c>
    </row>
    <row r="8" spans="1:39" x14ac:dyDescent="0.3">
      <c r="A8" s="11" t="s">
        <v>364</v>
      </c>
      <c r="B8">
        <f>IFERROR(VLOOKUP(Response!D3,'Sciatica, Radicular Pain'!B4:C13,2,FALSE),0)</f>
        <v>0</v>
      </c>
      <c r="C8">
        <f>IFERROR(VLOOKUP(Response!D4,'Sciatica, Radicular Pain'!D4:E6,2,FALSE),0)</f>
        <v>0</v>
      </c>
      <c r="D8">
        <f>IFERROR(VLOOKUP(Response!D5,'Sciatica, Radicular Pain'!F4:G12,2,FALSE),0)</f>
        <v>0</v>
      </c>
      <c r="E8">
        <f>IFERROR(VLOOKUP(Response!D6,'Sciatica, Radicular Pain'!H4:I9,2,FALSE),0)</f>
        <v>0</v>
      </c>
      <c r="F8">
        <f>IFERROR(VLOOKUP(Response!D8,'Sciatica, Radicular Pain'!J4:K6,2,FALSE),0)</f>
        <v>0</v>
      </c>
      <c r="G8">
        <f>IFERROR(VLOOKUP(Response!D11,'Sciatica, Radicular Pain'!L4:M15,2,FALSE),0)</f>
        <v>2</v>
      </c>
      <c r="H8">
        <f>IFERROR(VLOOKUP(Response!D12,'Sciatica, Radicular Pain'!N4:O15,2,FALSE),0)+IFERROR(VLOOKUP(Response!E12,'Sciatica, Radicular Pain'!N4:O15,2,FALSE),0)+IFERROR(VLOOKUP(Response!F12,'Sciatica, Radicular Pain'!N4:O15,2,FALSE),0)</f>
        <v>5</v>
      </c>
      <c r="I8">
        <f>IFERROR(VLOOKUP(Response!D13,'Sciatica, Radicular Pain'!P4:Q8,2,FALSE),0)</f>
        <v>5</v>
      </c>
      <c r="J8">
        <f>IFERROR(VLOOKUP(Response!D14,'Sciatica, Radicular Pain'!R4:S13,2,FALSE),0)</f>
        <v>0</v>
      </c>
      <c r="K8">
        <f>IFERROR(VLOOKUP(Response!D15,'Sciatica, Radicular Pain'!T4:U5,2,FALSE),0)</f>
        <v>5</v>
      </c>
      <c r="L8">
        <f>IFERROR(VLOOKUP(Response!D16,'Sciatica, Radicular Pain'!V4:W6,2,FALSE),0)+IFERROR(VLOOKUP(Response!E16,'Sciatica, Radicular Pain'!V4:W6,2,FALSE),0)+IFERROR(VLOOKUP(Response!F16,'Sciatica, Radicular Pain'!V4:W6,2,FALSE),0)</f>
        <v>5</v>
      </c>
      <c r="M8">
        <f>IFERROR(VLOOKUP(Response!D17,'Sciatica, Radicular Pain'!X4:Y9,2,FALSE),0)+IFERROR(VLOOKUP(Response!E17,'Sciatica, Radicular Pain'!X4:Y9,2,FALSE),0)+IFERROR(VLOOKUP(Response!F17,'Sciatica, Radicular Pain'!X4:Y9,2,FALSE),0)</f>
        <v>0</v>
      </c>
      <c r="N8">
        <f>IFERROR(VLOOKUP(Response!D18,'Sciatica, Radicular Pain'!Z4:AA6,2,FALSE),0)+IFERROR(VLOOKUP(Response!E18,'Sciatica, Radicular Pain'!Z4:AA6,2,FALSE),0)+IFERROR(VLOOKUP(Response!F18,'Sciatica, Radicular Pain'!Z4:AA6,2,FALSE),0)</f>
        <v>5</v>
      </c>
      <c r="O8">
        <f>IFERROR(VLOOKUP(Response!D19,'Sciatica, Radicular Pain'!AB4:AC14,2,FALSE),0)+IFERROR(VLOOKUP(Response!E19,'Sciatica, Radicular Pain'!AB4:AC14,2,FALSE),0)+IFERROR(VLOOKUP(Response!F19,'Sciatica, Radicular Pain'!AB4:AC14,2,FALSE),0)</f>
        <v>0</v>
      </c>
      <c r="P8">
        <f>IFERROR(VLOOKUP(Response!D20,'Sciatica, Radicular Pain'!AD4:AE5,2,FALSE),0)</f>
        <v>0</v>
      </c>
      <c r="Q8">
        <f>IFERROR(VLOOKUP(Response!D21,'Sciatica, Radicular Pain'!AF4:AG5,2,FALSE),0)</f>
        <v>0</v>
      </c>
      <c r="R8">
        <f>IFERROR(VLOOKUP(Response!D22,'Sciatica, Radicular Pain'!AH4:AI5,2,FALSE),0)</f>
        <v>0</v>
      </c>
      <c r="S8">
        <f>IFERROR(VLOOKUP(Response!D23,'Sciatica, Radicular Pain'!AJ4:AK5,2,FALSE),0)</f>
        <v>0</v>
      </c>
      <c r="T8">
        <f>IFERROR(VLOOKUP(Response!D24,'Sciatica, Radicular Pain'!AL4:AM5,2,FALSE),0)</f>
        <v>0</v>
      </c>
      <c r="U8">
        <f>IFERROR(VLOOKUP(Response!D25,'Sciatica, Radicular Pain'!AN4:AO6,2,FALSE),0)</f>
        <v>0</v>
      </c>
      <c r="V8">
        <f>IFERROR(VLOOKUP(Response!D26,'Sciatica, Radicular Pain'!AP4:AQ5,2,FALSE),0)</f>
        <v>0</v>
      </c>
      <c r="W8">
        <f>IFERROR(VLOOKUP(Response!D27,'Sciatica, Radicular Pain'!AR4:AS6,2,FALSE),0)</f>
        <v>0</v>
      </c>
      <c r="X8">
        <f>IFERROR(VLOOKUP(Response!D28,'Sciatica, Radicular Pain'!AT4:AU5,2,FALSE),0)</f>
        <v>0</v>
      </c>
      <c r="Y8">
        <f>IFERROR(VLOOKUP(Response!D29,'Sciatica, Radicular Pain'!AV4:AW5,2,FALSE),0)</f>
        <v>0</v>
      </c>
      <c r="Z8">
        <f>IFERROR(VLOOKUP(Response!D30,'Sciatica, Radicular Pain'!AX4:AY6,2,FALSE),0)</f>
        <v>0</v>
      </c>
      <c r="AA8">
        <f>IFERROR(VLOOKUP(Response!D31,'Sciatica, Radicular Pain'!AZ4:BA5,2,FALSE),0)</f>
        <v>0</v>
      </c>
      <c r="AB8">
        <f>IFERROR(VLOOKUP(Response!D32,'Sciatica, Radicular Pain'!BB4:BC14,2,FALSE),0)</f>
        <v>0</v>
      </c>
      <c r="AC8">
        <f>IFERROR(VLOOKUP(Response!D33,'Sciatica, Radicular Pain'!BD4:BE8,2,FALSE),0)+IFERROR(VLOOKUP(Response!E33,'Sciatica, Radicular Pain'!BD4:BE8,2,FALSE),0)+IFERROR(VLOOKUP(Response!F33,'Sciatica, Radicular Pain'!BD4:BE8,2,FALSE),0)</f>
        <v>0</v>
      </c>
      <c r="AD8">
        <f>IFERROR(VLOOKUP(Response!D34,'Sciatica, Radicular Pain'!BF4:BG9,2,FALSE),0)</f>
        <v>0</v>
      </c>
      <c r="AE8">
        <f>IFERROR(VLOOKUP(Response!D35,'Sciatica, Radicular Pain'!BH4:BI5,2,FALSE),0)</f>
        <v>0</v>
      </c>
      <c r="AF8">
        <f>IFERROR(VLOOKUP(Response!D36,'Sciatica, Radicular Pain'!BJ4:BK11,2,FALSE),0)</f>
        <v>0</v>
      </c>
      <c r="AG8">
        <f>IFERROR(VLOOKUP(Response!D37,'Sciatica, Radicular Pain'!BL4:BM13,2,FALSE),0)+IFERROR(VLOOKUP(Response!E37,'Sciatica, Radicular Pain'!BL4:BM13,2,FALSE),0)+IFERROR(VLOOKUP(Response!F37,'Sciatica, Radicular Pain'!BL4:BM13,2,FALSE),0)</f>
        <v>10</v>
      </c>
      <c r="AH8">
        <f>IFERROR(VLOOKUP(Response!D38,'Sciatica, Radicular Pain'!BN4:BO6,2,FALSE),0)</f>
        <v>2</v>
      </c>
      <c r="AI8">
        <f>IFERROR(VLOOKUP(Response!D39,'Sciatica, Radicular Pain'!BP4:BQ13,2,FALSE),0)+IFERROR(VLOOKUP(Response!E39,'Sciatica, Radicular Pain'!BP4:BQ13,2,FALSE),0)+IFERROR(VLOOKUP(Response!F39,'Sciatica, Radicular Pain'!BP4:BQ13,2,FALSE),0)</f>
        <v>5</v>
      </c>
      <c r="AJ8">
        <f>IFERROR(VLOOKUP(Response!D40,'Sciatica, Radicular Pain'!BR4:BS6,2,FALSE),0)</f>
        <v>5</v>
      </c>
      <c r="AK8">
        <f>IFERROR(VLOOKUP(Response!D41,'Sciatica, Radicular Pain'!BT4:BU10,2,FALSE),0)+IFERROR(VLOOKUP(Response!E41,'Sciatica, Radicular Pain'!BT4:BU10,2,FALSE),0)+IFERROR(VLOOKUP(Response!F41,'Sciatica, Radicular Pain'!BT4:BU10,2,FALSE),0)</f>
        <v>0</v>
      </c>
      <c r="AL8">
        <f>IFERROR(VLOOKUP(Response!D42,'Sciatica, Radicular Pain'!BV4:BW8,2,FALSE),0)</f>
        <v>2</v>
      </c>
    </row>
    <row r="9" spans="1:39" x14ac:dyDescent="0.3">
      <c r="A9" s="11" t="s">
        <v>3</v>
      </c>
      <c r="B9">
        <f>IFERROR(VLOOKUP(Response!D3,Spondylosis!B4:C13,2,FALSE),0)</f>
        <v>0</v>
      </c>
      <c r="C9">
        <f>IFERROR(VLOOKUP(Response!D4,Spondylosis!D4:E6,2,FALSE),0)</f>
        <v>0</v>
      </c>
      <c r="D9">
        <f>IFERROR(VLOOKUP(Response!D5,Spondylosis!F4:G12,2,FALSE),0)</f>
        <v>0</v>
      </c>
      <c r="E9">
        <f>IFERROR(VLOOKUP(Response!D6,Spondylosis!H4:I9,2,FALSE),0)</f>
        <v>0</v>
      </c>
      <c r="F9">
        <f>IFERROR(VLOOKUP(Response!D8,Spondylosis!J4:K6,2,FALSE),0)</f>
        <v>0</v>
      </c>
      <c r="G9">
        <f>IFERROR(VLOOKUP(Response!D11,Spondylosis!L4:M15,2,FALSE),0)</f>
        <v>2</v>
      </c>
      <c r="H9">
        <f>IFERROR(VLOOKUP(Response!D12,Spondylosis!N4:O15,2,FALSE),0)+IFERROR(VLOOKUP(Response!E12,Spondylosis!N4:O15,2,FALSE),0)+IFERROR(VLOOKUP(Response!F12,Spondylosis!N4:O15,2,FALSE),0)</f>
        <v>2</v>
      </c>
      <c r="I9">
        <f>IFERROR(VLOOKUP(Response!D13,Spondylosis!P4:Q8,2,FALSE),0)</f>
        <v>2</v>
      </c>
      <c r="J9">
        <f>IFERROR(VLOOKUP(Response!D14,Spondylosis!R4:S13,2,FALSE),0)</f>
        <v>2</v>
      </c>
      <c r="K9">
        <f>IFERROR(VLOOKUP(Response!D15,Spondylosis!T4:U5,2,FALSE),0)</f>
        <v>2</v>
      </c>
      <c r="L9">
        <f>IFERROR(VLOOKUP(Response!D16,Spondylosis!V4:W6,2,FALSE),0)+IFERROR(VLOOKUP(Response!E16,Spondylosis!V4:W6,2,FALSE),0)+IFERROR(VLOOKUP(Response!F16,Spondylosis!V4:W6,2,FALSE),0)</f>
        <v>2</v>
      </c>
      <c r="M9">
        <f>IFERROR(VLOOKUP(Response!D17,Spondylosis!X4:Y9,2,FALSE),0)+IFERROR(VLOOKUP(Response!E17,Spondylosis!X4:Y9,2,FALSE),0)+IFERROR(VLOOKUP(Response!F17,Spondylosis!X4:Y9,2,FALSE),0)</f>
        <v>0</v>
      </c>
      <c r="N9">
        <f>IFERROR(VLOOKUP(Response!D18,Spondylosis!Z4:AA6,2,FALSE),0)+IFERROR(VLOOKUP(Response!E18,Spondylosis!Z4:AA6,2,FALSE),0)+IFERROR(VLOOKUP(Response!F18,Spondylosis!Z4:AA6,2,FALSE),0)</f>
        <v>2</v>
      </c>
      <c r="O9">
        <f>IFERROR(VLOOKUP(Response!D19,Spondylosis!AB4:AC14,2,FALSE),0)+IFERROR(VLOOKUP(Response!E19,Spondylosis!AB4:AC14,2,FALSE),0)+IFERROR(VLOOKUP(Response!F19,Spondylosis!AB4:AC14,2,FALSE),0)</f>
        <v>0</v>
      </c>
      <c r="P9">
        <f>IFERROR(VLOOKUP(Response!D20,Spondylosis!AD4:AE5,2,FALSE),0)</f>
        <v>0</v>
      </c>
      <c r="Q9">
        <f>IFERROR(VLOOKUP(Response!D21,Spondylosis!AF4:AG5,2,FALSE),0)</f>
        <v>0</v>
      </c>
      <c r="R9">
        <f>IFERROR(VLOOKUP(Response!D22,Spondylosis!AH4:AI5,2,FALSE),0)</f>
        <v>0</v>
      </c>
      <c r="S9">
        <f>IFERROR(VLOOKUP(Response!D23,Spondylosis!AJ4:AK5,2,FALSE),0)</f>
        <v>0</v>
      </c>
      <c r="T9">
        <f>IFERROR(VLOOKUP(Response!D24,Spondylosis!AL4:AM5,2,FALSE),0)</f>
        <v>0</v>
      </c>
      <c r="U9">
        <f>IFERROR(VLOOKUP(Response!D25,Spondylosis!AN4:AO6,2,FALSE),0)</f>
        <v>0</v>
      </c>
      <c r="V9">
        <f>IFERROR(VLOOKUP(Response!D26,Spondylosis!AP4:AQ5,2,FALSE),0)</f>
        <v>0</v>
      </c>
      <c r="W9">
        <f>IFERROR(VLOOKUP(Response!D27,Spondylosis!AR4:AS6,2,FALSE),0)</f>
        <v>0</v>
      </c>
      <c r="X9">
        <f>IFERROR(VLOOKUP(Response!D28,Spondylosis!AT4:AU5,2,FALSE),0)</f>
        <v>0</v>
      </c>
      <c r="Y9">
        <f>IFERROR(VLOOKUP(Response!D29,Spondylosis!AV4:AW5,2,FALSE),0)</f>
        <v>0</v>
      </c>
      <c r="Z9">
        <f>IFERROR(VLOOKUP(Response!D30,Spondylosis!AX4:AY6,2,FALSE),0)</f>
        <v>5</v>
      </c>
      <c r="AA9">
        <f>IFERROR(VLOOKUP(Response!D31,Spondylosis!AZ4:BA5,2,FALSE),0)</f>
        <v>0</v>
      </c>
      <c r="AB9">
        <f>IFERROR(VLOOKUP(Response!D32,Spondylosis!BB4:BC14,2,FALSE),0)</f>
        <v>0</v>
      </c>
      <c r="AC9">
        <f>IFERROR(VLOOKUP(Response!D33,Spondylosis!BD4:BE8,2,FALSE),0)+IFERROR(VLOOKUP(Response!E33,Spondylosis!BD4:BE8,2,FALSE),0)+IFERROR(VLOOKUP(Response!F33,Spondylosis!BD4:BE8,2,FALSE),0)</f>
        <v>0</v>
      </c>
      <c r="AD9">
        <f>IFERROR(VLOOKUP(Response!D34,Spondylosis!BF4:BG9,2,FALSE),0)</f>
        <v>0</v>
      </c>
      <c r="AE9">
        <f>IFERROR(VLOOKUP(Response!D35,Spondylosis!BH4:BI5,2,FALSE),0)</f>
        <v>0</v>
      </c>
      <c r="AF9">
        <f>IFERROR(VLOOKUP(Response!D36,Spondylosis!BJ4:BK11,2,FALSE),0)</f>
        <v>0</v>
      </c>
      <c r="AG9">
        <f>IFERROR(VLOOKUP(Response!D37,Spondylosis!BL4:BM13,2,FALSE),0)+IFERROR(VLOOKUP(Response!E37,Spondylosis!BL4:BM13,2,FALSE),0)+IFERROR(VLOOKUP(Response!F37,Spondylosis!BL4:BM13,2,FALSE),0)</f>
        <v>2</v>
      </c>
      <c r="AH9">
        <f>IFERROR(VLOOKUP(Response!D38,Spondylosis!BN4:BO6,2,FALSE),0)</f>
        <v>5</v>
      </c>
      <c r="AI9">
        <f>IFERROR(VLOOKUP(Response!D39,Spondylosis!BP4:BQ13,2,FALSE),0)+IFERROR(VLOOKUP(Response!E39,Spondylosis!BP4:BQ13,2,FALSE),0)+IFERROR(VLOOKUP(Response!F39,Spondylosis!BP4:BQ13,2,FALSE),0)</f>
        <v>5</v>
      </c>
      <c r="AJ9">
        <f>IFERROR(VLOOKUP(Response!D40,Spondylosis!BR4:BS6,2,FALSE),0)</f>
        <v>5</v>
      </c>
      <c r="AK9">
        <f>IFERROR(VLOOKUP(Response!D41,Spondylosis!BT4:BU10,2,FALSE),0)+IFERROR(VLOOKUP(Response!E41,Spondylosis!BT4:BU10,2,FALSE),0)+IFERROR(VLOOKUP(Response!F41,Spondylosis!BT4:BU10,2,FALSE),0)</f>
        <v>0</v>
      </c>
      <c r="AL9">
        <f>IFERROR(VLOOKUP(Response!D42,Spondylosis!BV4:BW8,2,FALSE),0)</f>
        <v>0</v>
      </c>
    </row>
    <row r="10" spans="1:39" x14ac:dyDescent="0.3">
      <c r="A10" s="11" t="s">
        <v>4</v>
      </c>
      <c r="B10">
        <f>IFERROR(VLOOKUP(Response!D3,Spondylolisthesis!B4:C13,2,FALSE),0)</f>
        <v>0</v>
      </c>
      <c r="C10">
        <f>IFERROR(VLOOKUP(Response!D4,Spondylolisthesis!D4:E6,2,FALSE),0)</f>
        <v>0</v>
      </c>
      <c r="D10">
        <f>IFERROR(VLOOKUP(Response!D5,Spondylolisthesis!F4:G12,2,FALSE),0)</f>
        <v>0</v>
      </c>
      <c r="E10">
        <f>IFERROR(VLOOKUP(Response!D6,Spondylolisthesis!H4:I9,2,FALSE),0)</f>
        <v>0</v>
      </c>
      <c r="F10">
        <f>IFERROR(VLOOKUP(Response!D8,Spondylolisthesis!J4:K6,2,FALSE),0)</f>
        <v>0</v>
      </c>
      <c r="G10">
        <f>IFERROR(VLOOKUP(Response!D11,Spondylolisthesis!L4:M15,2,FALSE),0)</f>
        <v>5</v>
      </c>
      <c r="H10">
        <f>IFERROR(VLOOKUP(Response!D12,Spondylolisthesis!N4:O15,2,FALSE),0)+IFERROR(VLOOKUP(Response!E12,Spondylolisthesis!N4:O15,2,FALSE),0)+IFERROR(VLOOKUP(Response!F12,Spondylolisthesis!N4:O15,2,FALSE),0)</f>
        <v>5</v>
      </c>
      <c r="I10">
        <f>IFERROR(VLOOKUP(Response!D13,Spondylolisthesis!P4:Q8,2,FALSE),0)</f>
        <v>5</v>
      </c>
      <c r="J10">
        <f>IFERROR(VLOOKUP(Response!D14,Spondylolisthesis!R4:S13,2,FALSE),0)</f>
        <v>2</v>
      </c>
      <c r="K10">
        <f>IFERROR(VLOOKUP(Response!D15,Spondylolisthesis!T4:U5,2,FALSE),0)</f>
        <v>0</v>
      </c>
      <c r="L10">
        <f>IFERROR(VLOOKUP(Response!D16,Spondylolisthesis!V4:W6,2,FALSE),0)+IFERROR(VLOOKUP(Response!E16,Spondylolisthesis!V4:W6,2,FALSE),0)+IFERROR(VLOOKUP(Response!F16,Spondylolisthesis!V4:W6,2,FALSE),0)</f>
        <v>2</v>
      </c>
      <c r="M10">
        <f>IFERROR(VLOOKUP(Response!D17,Spondylolisthesis!X4:Y9,2,FALSE),0)+IFERROR(VLOOKUP(Response!E17,Spondylolisthesis!X4:Y9,2,FALSE),0)+IFERROR(VLOOKUP(Response!F17,Spondylolisthesis!X4:Y9,2,FALSE),0)</f>
        <v>0</v>
      </c>
      <c r="N10">
        <f>IFERROR(VLOOKUP(Response!D18,Spondylolisthesis!Z4:AA6,2,FALSE),0)+IFERROR(VLOOKUP(Response!E18,Spondylolisthesis!Z4:AA6,2,FALSE),0)+IFERROR(VLOOKUP(Response!F18,Spondylolisthesis!Z4:AA6,2,FALSE),0)</f>
        <v>2</v>
      </c>
      <c r="O10">
        <f>IFERROR(VLOOKUP(Response!D19,Spondylolisthesis!AB4:AC14,2,FALSE),0)+IFERROR(VLOOKUP(Response!E19,Spondylolisthesis!AB4:AC14,2,FALSE),0)+IFERROR(VLOOKUP(Response!F19,Spondylolisthesis!AB4:AC14,2,FALSE),0)</f>
        <v>0</v>
      </c>
      <c r="P10">
        <f>IFERROR(VLOOKUP(Response!D20,Spondylolisthesis!AD4:AE5,2,FALSE),0)</f>
        <v>0</v>
      </c>
      <c r="Q10">
        <f>IFERROR(VLOOKUP(Response!D21,Spondylolisthesis!AF4:AG5,2,FALSE),0)</f>
        <v>0</v>
      </c>
      <c r="R10">
        <f>IFERROR(VLOOKUP(Response!D22,Spondylolisthesis!AH4:AI5,2,FALSE),0)</f>
        <v>0</v>
      </c>
      <c r="S10">
        <f>IFERROR(VLOOKUP(Response!D23,Spondylolisthesis!AJ4:AK5,2,FALSE),0)</f>
        <v>0</v>
      </c>
      <c r="T10">
        <f>IFERROR(VLOOKUP(Response!D24,Spondylolisthesis!AL4:AM5,2,FALSE),0)</f>
        <v>0</v>
      </c>
      <c r="U10">
        <f>IFERROR(VLOOKUP(Response!D25,Spondylolisthesis!AN4:AO6,2,FALSE),0)</f>
        <v>0</v>
      </c>
      <c r="V10">
        <f>IFERROR(VLOOKUP(Response!D26,Spondylolisthesis!AP4:AQ5,2,FALSE),0)</f>
        <v>0</v>
      </c>
      <c r="W10">
        <f>IFERROR(VLOOKUP(Response!D27,Spondylolisthesis!AR4:AS6,2,FALSE),0)</f>
        <v>0</v>
      </c>
      <c r="X10">
        <f>IFERROR(VLOOKUP(Response!D28,Spondylolisthesis!AT4:AU5,2,FALSE),0)</f>
        <v>0</v>
      </c>
      <c r="Y10">
        <f>IFERROR(VLOOKUP(Response!D29,Spondylolisthesis!AV4:AW5,2,FALSE),0)</f>
        <v>0</v>
      </c>
      <c r="Z10">
        <f>IFERROR(VLOOKUP(Response!D30,Spondylolisthesis!AX4:AY6,2,FALSE),0)</f>
        <v>0</v>
      </c>
      <c r="AA10">
        <f>IFERROR(VLOOKUP(Response!D31,Spondylolisthesis!AZ4:BA5,2,FALSE),0)</f>
        <v>0</v>
      </c>
      <c r="AB10">
        <f>IFERROR(VLOOKUP(Response!D32,Spondylolisthesis!BB4:BC14,2,FALSE),0)</f>
        <v>0</v>
      </c>
      <c r="AC10">
        <f>IFERROR(VLOOKUP(Response!D33,Spondylolisthesis!BD4:BE8,2,FALSE),0)+IFERROR(VLOOKUP(Response!E33,Spondylolisthesis!BD4:BE8,2,FALSE),0)+IFERROR(VLOOKUP(Response!F33,Spondylolisthesis!BD4:BE8,2,FALSE),0)</f>
        <v>0</v>
      </c>
      <c r="AD10">
        <f>IFERROR(VLOOKUP(Response!D34,Spondylolisthesis!BF4:BG9,2,FALSE),0)</f>
        <v>0</v>
      </c>
      <c r="AE10">
        <f>IFERROR(VLOOKUP(Response!D35,Spondylolisthesis!BH4:BI5,2,FALSE),0)</f>
        <v>0</v>
      </c>
      <c r="AF10">
        <f>IFERROR(VLOOKUP(Response!D36,Spondylolisthesis!BJ4:BK11,2,FALSE),0)</f>
        <v>0</v>
      </c>
      <c r="AG10">
        <f>IFERROR(VLOOKUP(Response!D37,Spondylolisthesis!BL4:BM13,2,FALSE),0)+IFERROR(VLOOKUP(Response!E37,Spondylolisthesis!BL4:BM13,2,FALSE),0)+IFERROR(VLOOKUP(Response!F37,Spondylolisthesis!BL4:BM13,2,FALSE),0)</f>
        <v>2</v>
      </c>
      <c r="AH10">
        <f>IFERROR(VLOOKUP(Response!D38,Spondylolisthesis!BN4:BO6,2,FALSE),0)</f>
        <v>5</v>
      </c>
      <c r="AI10">
        <f>IFERROR(VLOOKUP(Response!D39,Spondylolisthesis!BP4:BQ13,2,FALSE),0)+IFERROR(VLOOKUP(Response!E39,Spondylolisthesis!BP4:BQ13,2,FALSE),0)+IFERROR(VLOOKUP(Response!F39,Spondylolisthesis!BP4:BQ13,2,FALSE),0)</f>
        <v>5</v>
      </c>
      <c r="AJ10">
        <f>IFERROR(VLOOKUP(Response!D40,Spondylolisthesis!BR4:BS6,2,FALSE),0)</f>
        <v>5</v>
      </c>
      <c r="AK10">
        <f>IFERROR(VLOOKUP(Response!D41,Spondylolisthesis!BT4:BU10,2,FALSE),0)+IFERROR(VLOOKUP(Response!E41,Spondylolisthesis!BT4:BU10,2,FALSE),0)+IFERROR(VLOOKUP(Response!F41,Spondylolisthesis!BT4:BU10,2,FALSE),0)</f>
        <v>0</v>
      </c>
      <c r="AL10">
        <f>IFERROR(VLOOKUP(Response!D42,Spondylolisthesis!BV4:BW8,2,FALSE),0)</f>
        <v>0</v>
      </c>
    </row>
    <row r="11" spans="1:39" x14ac:dyDescent="0.3">
      <c r="A11" s="11" t="s">
        <v>365</v>
      </c>
      <c r="B11">
        <f>IFERROR(VLOOKUP(Response!D3,'Pyriformis Syndrome'!B4:C13,2,FALSE),0)</f>
        <v>0</v>
      </c>
      <c r="C11">
        <f>IFERROR(VLOOKUP(Response!D4,'Pyriformis Syndrome'!D4:E6,2,FALSE),0)</f>
        <v>0</v>
      </c>
      <c r="D11">
        <f>IFERROR(VLOOKUP(Response!D5,'Pyriformis Syndrome'!F4:G12,2,FALSE),0)</f>
        <v>0</v>
      </c>
      <c r="E11">
        <f>IFERROR(VLOOKUP(Response!D6,'Pyriformis Syndrome'!H4:I9,2,FALSE),0)</f>
        <v>0</v>
      </c>
      <c r="F11">
        <f>IFERROR(VLOOKUP(Response!D8,'Pyriformis Syndrome'!J4:K6,2,FALSE),0)</f>
        <v>0</v>
      </c>
      <c r="G11">
        <f>IFERROR(VLOOKUP(Response!D11,'Pyriformis Syndrome'!L4:M15,2,FALSE),0)</f>
        <v>0</v>
      </c>
      <c r="H11">
        <f>IFERROR(VLOOKUP(Response!D12,'Pyriformis Syndrome'!N4:O15,2,FALSE),0)+IFERROR(VLOOKUP(Response!E12,'Pyriformis Syndrome'!N4:O15,2,FALSE),0)+IFERROR(VLOOKUP(Response!F12,'Pyriformis Syndrome'!N4:O15,2,FALSE),0)</f>
        <v>2</v>
      </c>
      <c r="I11">
        <f>IFERROR(VLOOKUP(Response!D13,'Pyriformis Syndrome'!P4:Q8,2,FALSE),0)</f>
        <v>0</v>
      </c>
      <c r="J11">
        <f>IFERROR(VLOOKUP(Response!D14,'Pyriformis Syndrome'!R4:S13,2,FALSE),0)</f>
        <v>0</v>
      </c>
      <c r="K11">
        <f>IFERROR(VLOOKUP(Response!D15,'Pyriformis Syndrome'!T4:U5,2,FALSE),0)</f>
        <v>2</v>
      </c>
      <c r="L11">
        <f>IFERROR(VLOOKUP(Response!D16,'Pyriformis Syndrome'!V4:W6,2,FALSE),0)+IFERROR(VLOOKUP(Response!E16,'Pyriformis Syndrome'!V4:W6,2,FALSE),0)+IFERROR(VLOOKUP(Response!F16,'Pyriformis Syndrome'!V4:W6,2,FALSE),0)</f>
        <v>0</v>
      </c>
      <c r="M11">
        <f>IFERROR(VLOOKUP(Response!D17,'Pyriformis Syndrome'!X4:Y9,2,FALSE),0)+IFERROR(VLOOKUP(Response!E17,'Pyriformis Syndrome'!X4:Y9,2,FALSE),0)+IFERROR(VLOOKUP(Response!F17,'Pyriformis Syndrome'!X4:Y9,2,FALSE),0)</f>
        <v>0</v>
      </c>
      <c r="N11">
        <f>IFERROR(VLOOKUP(Response!D18,'Pyriformis Syndrome'!Z4:AA6,2,FALSE),0)+IFERROR(VLOOKUP(Response!E18,'Pyriformis Syndrome'!Z4:AA6,2,FALSE),0)+IFERROR(VLOOKUP(Response!F18,'Pyriformis Syndrome'!Z4:AA6,2,FALSE),0)</f>
        <v>0</v>
      </c>
      <c r="O11">
        <f>IFERROR(VLOOKUP(Response!D19,'Pyriformis Syndrome'!AB4:AC14,2,FALSE),0)+IFERROR(VLOOKUP(Response!E19,'Pyriformis Syndrome'!AB4:AC14,2,FALSE),0)+IFERROR(VLOOKUP(Response!F19,'Pyriformis Syndrome'!AB4:AC14,2,FALSE),0)</f>
        <v>0</v>
      </c>
      <c r="P11">
        <f>IFERROR(VLOOKUP(Response!D20,'Pyriformis Syndrome'!AD4:AE5,2,FALSE),0)</f>
        <v>0</v>
      </c>
      <c r="Q11">
        <f>IFERROR(VLOOKUP(Response!D21,'Pyriformis Syndrome'!AF4:AG5,2,FALSE),0)</f>
        <v>0</v>
      </c>
      <c r="R11">
        <f>IFERROR(VLOOKUP(Response!D22,'Pyriformis Syndrome'!AH4:AI5,2,FALSE),0)</f>
        <v>0</v>
      </c>
      <c r="S11">
        <f>IFERROR(VLOOKUP(Response!D23,'Pyriformis Syndrome'!AJ4:AK5,2,FALSE),0)</f>
        <v>0</v>
      </c>
      <c r="T11">
        <f>IFERROR(VLOOKUP(Response!D24,'Pyriformis Syndrome'!AL4:AM5,2,FALSE),0)</f>
        <v>0</v>
      </c>
      <c r="U11">
        <f>IFERROR(VLOOKUP(Response!D25,'Pyriformis Syndrome'!AN4:AO6,2,FALSE),0)</f>
        <v>0</v>
      </c>
      <c r="V11">
        <f>IFERROR(VLOOKUP(Response!D26,'Pyriformis Syndrome'!AP4:AQ5,2,FALSE),0)</f>
        <v>0</v>
      </c>
      <c r="W11">
        <f>IFERROR(VLOOKUP(Response!D27,'Pyriformis Syndrome'!AR4:AS6,2,FALSE),0)</f>
        <v>0</v>
      </c>
      <c r="X11">
        <f>IFERROR(VLOOKUP(Response!D28,'Pyriformis Syndrome'!AT4:AU5,2,FALSE),0)</f>
        <v>0</v>
      </c>
      <c r="Y11">
        <f>IFERROR(VLOOKUP(Response!D29,'Pyriformis Syndrome'!AV4:AW5,2,FALSE),0)</f>
        <v>0</v>
      </c>
      <c r="Z11">
        <f>IFERROR(VLOOKUP(Response!D30,'Pyriformis Syndrome'!AX4:AY6,2,FALSE),0)</f>
        <v>0</v>
      </c>
      <c r="AA11">
        <f>IFERROR(VLOOKUP(Response!D31,'Pyriformis Syndrome'!AZ4:BA5,2,FALSE),0)</f>
        <v>0</v>
      </c>
      <c r="AB11">
        <f>IFERROR(VLOOKUP(Response!D32,'Pyriformis Syndrome'!BB4:BC14,2,FALSE),0)</f>
        <v>0</v>
      </c>
      <c r="AC11">
        <f>IFERROR(VLOOKUP(Response!D33,'Pyriformis Syndrome'!BD4:BE8,2,FALSE),0)+IFERROR(VLOOKUP(Response!E33,'Pyriformis Syndrome'!BD4:BE8,2,FALSE),0)+IFERROR(VLOOKUP(Response!F33,'Pyriformis Syndrome'!BD4:BE8,2,FALSE),0)</f>
        <v>0</v>
      </c>
      <c r="AD11">
        <f>IFERROR(VLOOKUP(Response!D34,'Pyriformis Syndrome'!BF4:BG9,2,FALSE),0)</f>
        <v>0</v>
      </c>
      <c r="AE11">
        <f>IFERROR(VLOOKUP(Response!D35,'Pyriformis Syndrome'!BH4:BI5,2,FALSE),0)</f>
        <v>0</v>
      </c>
      <c r="AF11">
        <f>IFERROR(VLOOKUP(Response!D36,'Pyriformis Syndrome'!BJ4:BK11,2,FALSE),0)</f>
        <v>0</v>
      </c>
      <c r="AG11">
        <f>IFERROR(VLOOKUP(Response!D37,'Pyriformis Syndrome'!BL4:BM13,2,FALSE),0)+IFERROR(VLOOKUP(Response!E37,'Pyriformis Syndrome'!BL4:BM13,2,FALSE),0)+IFERROR(VLOOKUP(Response!F37,'Pyriformis Syndrome'!BL4:BM13,2,FALSE),0)</f>
        <v>0</v>
      </c>
      <c r="AH11">
        <f>IFERROR(VLOOKUP(Response!D38,'Pyriformis Syndrome'!BN4:BO6,2,FALSE),0)</f>
        <v>0</v>
      </c>
      <c r="AI11">
        <f>IFERROR(VLOOKUP(Response!D39,'Pyriformis Syndrome'!BP4:BQ13,2,FALSE),0)+IFERROR(VLOOKUP(Response!E39,'Pyriformis Syndrome'!BP4:BQ13,2,FALSE),0)+IFERROR(VLOOKUP(Response!F39,'Pyriformis Syndrome'!BP4:BQ13,2,FALSE),0)</f>
        <v>5</v>
      </c>
      <c r="AJ11">
        <f>IFERROR(VLOOKUP(Response!D40,'Pyriformis Syndrome'!BR4:BS6,2,FALSE),0)</f>
        <v>5</v>
      </c>
      <c r="AK11">
        <f>IFERROR(VLOOKUP(Response!D41,'Pyriformis Syndrome'!BT4:BU10,2,FALSE),0)+IFERROR(VLOOKUP(Response!E41,'Pyriformis Syndrome'!BT4:BU10,2,FALSE),0)+IFERROR(VLOOKUP(Response!F41,'Pyriformis Syndrome'!BT4:BU10,2,FALSE),0)</f>
        <v>0</v>
      </c>
      <c r="AL11">
        <f>IFERROR(VLOOKUP(Response!D42,'Pyriformis Syndrome'!BV4:BW8,2,FALSE),0)</f>
        <v>0</v>
      </c>
    </row>
    <row r="12" spans="1:39" x14ac:dyDescent="0.3">
      <c r="A12" s="11" t="s">
        <v>366</v>
      </c>
      <c r="B12">
        <f>IFERROR(VLOOKUP(Response!D3,'Post Surgical Back Pain'!B4:C13,2,FALSE),0)</f>
        <v>0</v>
      </c>
      <c r="C12">
        <f>IFERROR(VLOOKUP(Response!D4,'Post Surgical Back Pain'!D4:E6,2,FALSE),0)</f>
        <v>0</v>
      </c>
      <c r="D12">
        <f>IFERROR(VLOOKUP(Response!D5,'Post Surgical Back Pain'!F4:G12,2,FALSE),0)</f>
        <v>0</v>
      </c>
      <c r="E12">
        <f>IFERROR(VLOOKUP(Response!D6,'Post Surgical Back Pain'!H4:I9,2,FALSE),0)</f>
        <v>0</v>
      </c>
      <c r="F12">
        <f>IFERROR(VLOOKUP(Response!D8,'Post Surgical Back Pain'!J4:K6,2,FALSE),0)</f>
        <v>0</v>
      </c>
      <c r="G12">
        <f>IFERROR(VLOOKUP(Response!D11,'Post Surgical Back Pain'!L4:M15,2,FALSE),0)</f>
        <v>5</v>
      </c>
      <c r="H12">
        <f>IFERROR(VLOOKUP(Response!D12,'Post Surgical Back Pain'!N4:O15,2,FALSE),0)+IFERROR(VLOOKUP(Response!E12,'Post Surgical Back Pain'!N4:O15,2,FALSE),0)+IFERROR(VLOOKUP(Response!F12,'Post Surgical Back Pain'!N4:O15,2,FALSE),0)</f>
        <v>2</v>
      </c>
      <c r="I12">
        <f>IFERROR(VLOOKUP(Response!D13,'Post Surgical Back Pain'!P4:Q8,2,FALSE),0)</f>
        <v>2</v>
      </c>
      <c r="J12">
        <f>IFERROR(VLOOKUP(Response!D14,'Post Surgical Back Pain'!R4:S13,2,FALSE),0)</f>
        <v>2</v>
      </c>
      <c r="K12">
        <f>IFERROR(VLOOKUP(Response!D15,'Post Surgical Back Pain'!T4:U5,2,FALSE),0)</f>
        <v>2</v>
      </c>
      <c r="L12">
        <f>IFERROR(VLOOKUP(Response!D16,'Post Surgical Back Pain'!V4:W6,2,FALSE),0)+IFERROR(VLOOKUP(Response!E16,'Post Surgical Back Pain'!V4:W6,2,FALSE),0)+IFERROR(VLOOKUP(Response!F16,'Post Surgical Back Pain'!V4:W6,2,FALSE),0)</f>
        <v>0</v>
      </c>
      <c r="M12">
        <f>IFERROR(VLOOKUP(Response!D17,'Post Surgical Back Pain'!X4:Y9,2,FALSE),0)+IFERROR(VLOOKUP(Response!E17,'Post Surgical Back Pain'!X4:Y9,2,FALSE),0)+IFERROR(VLOOKUP(Response!F17,'Post Surgical Back Pain'!X4:Y9,2,FALSE),0)</f>
        <v>0</v>
      </c>
      <c r="N12">
        <f>IFERROR(VLOOKUP(Response!D18,'Post Surgical Back Pain'!Z4:AA6,2,FALSE),0)+IFERROR(VLOOKUP(Response!E18,'Post Surgical Back Pain'!Z4:AA6,2,FALSE),0)+IFERROR(VLOOKUP(Response!F18,'Post Surgical Back Pain'!Z4:AA6,2,FALSE),0)</f>
        <v>2</v>
      </c>
      <c r="O12">
        <f>IFERROR(VLOOKUP(Response!D19,'Post Surgical Back Pain'!AB4:AC14,2,FALSE),0)+IFERROR(VLOOKUP(Response!E19,'Post Surgical Back Pain'!AB4:AC14,2,FALSE),0)+IFERROR(VLOOKUP(Response!F19,'Post Surgical Back Pain'!AB4:AC14,2,FALSE),0)</f>
        <v>0</v>
      </c>
      <c r="P12">
        <f>IFERROR(VLOOKUP(Response!D20,'Post Surgical Back Pain'!AD4:AE5,2,FALSE),0)</f>
        <v>0</v>
      </c>
      <c r="Q12">
        <f>IFERROR(VLOOKUP(Response!D21,'Post Surgical Back Pain'!AF4:AG5,2,FALSE),0)</f>
        <v>0</v>
      </c>
      <c r="R12">
        <f>IFERROR(VLOOKUP(Response!D22,'Post Surgical Back Pain'!AH4:AI5,2,FALSE),0)</f>
        <v>0</v>
      </c>
      <c r="S12">
        <f>IFERROR(VLOOKUP(Response!D23,'Post Surgical Back Pain'!AJ4:AK5,2,FALSE),0)</f>
        <v>0</v>
      </c>
      <c r="T12">
        <f>IFERROR(VLOOKUP(Response!D24,'Post Surgical Back Pain'!AL4:AM5,2,FALSE),0)</f>
        <v>0</v>
      </c>
      <c r="U12">
        <f>IFERROR(VLOOKUP(Response!D25,'Post Surgical Back Pain'!AN4:AO6,2,FALSE),0)</f>
        <v>0</v>
      </c>
      <c r="V12">
        <f>IFERROR(VLOOKUP(Response!D26,'Post Surgical Back Pain'!AP4:AQ5,2,FALSE),0)</f>
        <v>0</v>
      </c>
      <c r="W12">
        <f>IFERROR(VLOOKUP(Response!D27,'Post Surgical Back Pain'!AR4:AS6,2,FALSE),0)</f>
        <v>0</v>
      </c>
      <c r="X12">
        <f>IFERROR(VLOOKUP(Response!D28,'Post Surgical Back Pain'!AT4:AU5,2,FALSE),0)</f>
        <v>0</v>
      </c>
      <c r="Y12">
        <f>IFERROR(VLOOKUP(Response!D29,'Post Surgical Back Pain'!AV4:AW5,2,FALSE),0)</f>
        <v>0</v>
      </c>
      <c r="Z12">
        <f>IFERROR(VLOOKUP(Response!D30,'Post Surgical Back Pain'!AX4:AY6,2,FALSE),0)</f>
        <v>0</v>
      </c>
      <c r="AA12">
        <f>IFERROR(VLOOKUP(Response!D31,'Post Surgical Back Pain'!AZ4:BA5,2,FALSE),0)</f>
        <v>0</v>
      </c>
      <c r="AB12">
        <f>IFERROR(VLOOKUP(Response!D32,'Post Surgical Back Pain'!BB4:BC14,2,FALSE),0)</f>
        <v>0</v>
      </c>
      <c r="AC12">
        <f>IFERROR(VLOOKUP(Response!D33,'Post Surgical Back Pain'!BD4:BE8,2,FALSE),0)+IFERROR(VLOOKUP(Response!E33,'Post Surgical Back Pain'!BD4:BE8,2,FALSE),0)+IFERROR(VLOOKUP(Response!F33,'Post Surgical Back Pain'!BD4:BE8,2,FALSE),0)</f>
        <v>0</v>
      </c>
      <c r="AD12">
        <f>IFERROR(VLOOKUP(Response!D34,'Post Surgical Back Pain'!BF4:BG9,2,FALSE),0)</f>
        <v>0</v>
      </c>
      <c r="AE12">
        <f>IFERROR(VLOOKUP(Response!D35,'Post Surgical Back Pain'!BH4:BI5,2,FALSE),0)</f>
        <v>0</v>
      </c>
      <c r="AF12">
        <f>IFERROR(VLOOKUP(Response!D36,'Post Surgical Back Pain'!BJ4:BK11,2,FALSE),0)</f>
        <v>0</v>
      </c>
      <c r="AG12">
        <f>IFERROR(VLOOKUP(Response!D37,'Post Surgical Back Pain'!BL4:BM13,2,FALSE),0)+IFERROR(VLOOKUP(Response!E37,'Post Surgical Back Pain'!BL4:BM13,2,FALSE),0)+IFERROR(VLOOKUP(Response!F37,'Post Surgical Back Pain'!BL4:BM13,2,FALSE),0)</f>
        <v>7</v>
      </c>
      <c r="AH12">
        <f>IFERROR(VLOOKUP(Response!D38,'Post Surgical Back Pain'!BN4:BO6,2,FALSE),0)</f>
        <v>2</v>
      </c>
      <c r="AI12">
        <f>IFERROR(VLOOKUP(Response!D39,'Post Surgical Back Pain'!BP4:BQ13,2,FALSE),0)+IFERROR(VLOOKUP(Response!E39,'Post Surgical Back Pain'!BP4:BQ13,2,FALSE),0)+IFERROR(VLOOKUP(Response!F39,'Post Surgical Back Pain'!BP4:BQ13,2,FALSE),0)</f>
        <v>5</v>
      </c>
      <c r="AJ12">
        <f>IFERROR(VLOOKUP(Response!D40,'Post Surgical Back Pain'!BR4:BS6,2,FALSE),0)</f>
        <v>0</v>
      </c>
      <c r="AK12">
        <f>IFERROR(VLOOKUP(Response!D41,'Post Surgical Back Pain'!BT4:BU10,2,FALSE),0)+IFERROR(VLOOKUP(Response!E41,'Post Surgical Back Pain'!BT4:BU10,2,FALSE),0)+IFERROR(VLOOKUP(Response!F41,'Post Surgical Back Pain'!BT4:BU10,2,FALSE),0)</f>
        <v>0</v>
      </c>
      <c r="AL12">
        <f>IFERROR(VLOOKUP(Response!D42,'Post Surgical Back Pain'!BV4:BW8,2,FALSE),0)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4F1A-B6A8-49DF-BA32-D0A2A49DA4F1}">
  <dimension ref="A1:AM11"/>
  <sheetViews>
    <sheetView zoomScale="80" zoomScaleNormal="80" workbookViewId="0">
      <pane xSplit="1" ySplit="1" topLeftCell="AE12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1" max="1" width="24.88671875" bestFit="1" customWidth="1"/>
    <col min="39" max="39" width="10.88671875" bestFit="1" customWidth="1"/>
  </cols>
  <sheetData>
    <row r="1" spans="1:39" x14ac:dyDescent="0.3">
      <c r="A1" s="19" t="s">
        <v>354</v>
      </c>
      <c r="B1" s="40" t="s">
        <v>355</v>
      </c>
      <c r="C1" s="40" t="s">
        <v>356</v>
      </c>
      <c r="D1" s="40" t="s">
        <v>357</v>
      </c>
      <c r="E1" s="40" t="s">
        <v>358</v>
      </c>
      <c r="F1" s="40" t="s">
        <v>359</v>
      </c>
      <c r="G1" s="40" t="s">
        <v>45</v>
      </c>
      <c r="H1" s="40" t="s">
        <v>49</v>
      </c>
      <c r="I1" s="40" t="s">
        <v>53</v>
      </c>
      <c r="J1" s="40" t="s">
        <v>57</v>
      </c>
      <c r="K1" s="40" t="s">
        <v>59</v>
      </c>
      <c r="L1" s="40" t="s">
        <v>63</v>
      </c>
      <c r="M1" s="40" t="s">
        <v>68</v>
      </c>
      <c r="N1" s="40" t="s">
        <v>72</v>
      </c>
      <c r="O1" s="40" t="s">
        <v>75</v>
      </c>
      <c r="P1" s="40" t="s">
        <v>78</v>
      </c>
      <c r="Q1" s="40" t="s">
        <v>81</v>
      </c>
      <c r="R1" s="40" t="s">
        <v>84</v>
      </c>
      <c r="S1" s="40" t="s">
        <v>87</v>
      </c>
      <c r="T1" s="40" t="s">
        <v>90</v>
      </c>
      <c r="U1" s="40" t="s">
        <v>93</v>
      </c>
      <c r="V1" s="40" t="s">
        <v>96</v>
      </c>
      <c r="W1" s="40" t="s">
        <v>99</v>
      </c>
      <c r="X1" s="40" t="s">
        <v>102</v>
      </c>
      <c r="Y1" s="40" t="s">
        <v>105</v>
      </c>
      <c r="Z1" s="40" t="s">
        <v>108</v>
      </c>
      <c r="AA1" s="40" t="s">
        <v>111</v>
      </c>
      <c r="AB1" s="40" t="s">
        <v>114</v>
      </c>
      <c r="AC1" s="40" t="s">
        <v>117</v>
      </c>
      <c r="AD1" s="40" t="s">
        <v>120</v>
      </c>
      <c r="AE1" s="40" t="s">
        <v>123</v>
      </c>
      <c r="AF1" s="40" t="s">
        <v>125</v>
      </c>
      <c r="AG1" s="40" t="s">
        <v>128</v>
      </c>
      <c r="AH1" s="40" t="s">
        <v>132</v>
      </c>
      <c r="AI1" s="40" t="s">
        <v>135</v>
      </c>
      <c r="AJ1" s="40" t="s">
        <v>138</v>
      </c>
      <c r="AK1" s="40" t="s">
        <v>141</v>
      </c>
      <c r="AL1" s="40" t="s">
        <v>144</v>
      </c>
      <c r="AM1" s="19" t="s">
        <v>360</v>
      </c>
    </row>
    <row r="2" spans="1:39" x14ac:dyDescent="0.3">
      <c r="A2" s="11" t="s">
        <v>5</v>
      </c>
      <c r="B2">
        <f>IFERROR(VLOOKUP(Response!D3,Fractures!B4:C13,2,FALSE),0)</f>
        <v>0</v>
      </c>
      <c r="C2">
        <f>IFERROR(VLOOKUP(Response!D4,Fractures!D4:E6,2,FALSE),0)</f>
        <v>0</v>
      </c>
      <c r="D2">
        <f>IFERROR(VLOOKUP(Response!D5,Fractures!F4:G12,2,FALSE),0)</f>
        <v>0</v>
      </c>
      <c r="E2">
        <f>IFERROR(VLOOKUP(Response!D6,Fractures!H4:I9,2,FALSE),0)</f>
        <v>0</v>
      </c>
      <c r="F2">
        <f>IFERROR(VLOOKUP(Response!D8,Fractures!J4:K6,2,FALSE),0)</f>
        <v>0</v>
      </c>
      <c r="G2">
        <f>IFERROR(VLOOKUP(Response!D11,Fractures!L4:M15,2,FALSE),0)</f>
        <v>5</v>
      </c>
      <c r="H2">
        <f>IFERROR(VLOOKUP(Response!D12,Fractures!N4:O15,2,FALSE),0)+IFERROR(VLOOKUP(Response!E12,Fractures!N4:O15,2,FALSE),0)+IFERROR(VLOOKUP(Response!F12,Fractures!N4:O15,2,FALSE),0)</f>
        <v>0</v>
      </c>
      <c r="I2">
        <f>IFERROR(VLOOKUP(Response!D13,Fractures!P4:Q8,2,FALSE),0)</f>
        <v>2</v>
      </c>
      <c r="J2">
        <f>IFERROR(VLOOKUP(Response!D14,Fractures!R4:S13,2,FALSE),0)</f>
        <v>0</v>
      </c>
      <c r="K2">
        <f>IFERROR(VLOOKUP(Response!D15,Fractures!T4:U5,2,FALSE),0)</f>
        <v>2</v>
      </c>
      <c r="L2">
        <f>IFERROR(VLOOKUP(Response!D16,Fractures!V4:W6,2,FALSE),0)+IFERROR(VLOOKUP(Response!E16,Fractures!V4:W6,2,FALSE),0)+IFERROR(VLOOKUP(Response!F16,Fractures!V4:W6,2,FALSE),0)</f>
        <v>15</v>
      </c>
      <c r="M2">
        <f>IFERROR(VLOOKUP(Response!D17,Fractures!X4:Y9,2,FALSE),0)+IFERROR(VLOOKUP(Response!E17,Fractures!X4:Y9,2,FALSE),0)+IFERROR(VLOOKUP(Response!F17,Fractures!X4:Y9,2,FALSE),0)</f>
        <v>0</v>
      </c>
      <c r="N2">
        <f>IFERROR(VLOOKUP(Response!D18,Fractures!Z4:AA6,2,FALSE),0)+IFERROR(VLOOKUP(Response!E18,Fractures!Z4:AA6,2,FALSE),0)+IFERROR(VLOOKUP(Response!F18,Fractures!Z4:AA6,2,FALSE),0)</f>
        <v>2</v>
      </c>
      <c r="O2">
        <f>IFERROR(VLOOKUP(Response!D19,Fractures!AB4:AC14,2,FALSE),0)+IFERROR(VLOOKUP(Response!E19,Fractures!AB4:AC14,2,FALSE),0)+IFERROR(VLOOKUP(Response!F19,Fractures!AB4:AC14,2,FALSE),0)</f>
        <v>0</v>
      </c>
      <c r="P2">
        <f>IFERROR(VLOOKUP(Response!D20,Fractures!AD4:AE5,2,FALSE),0)</f>
        <v>0</v>
      </c>
      <c r="Q2">
        <f>IFERROR(VLOOKUP(Response!D21,Fractures!AF4:AG5,2,FALSE),0)</f>
        <v>0</v>
      </c>
      <c r="R2">
        <f>IFERROR(VLOOKUP(Response!D22,Fractures!AH4:AI5,2,FALSE),0)</f>
        <v>0</v>
      </c>
      <c r="S2">
        <f>IFERROR(VLOOKUP(Response!D23,Fractures!AJ4:AK5,2,FALSE),0)</f>
        <v>0</v>
      </c>
      <c r="T2">
        <f>IFERROR(VLOOKUP(Response!D24,Fractures!AL4:AM5,2,FALSE),0)</f>
        <v>0</v>
      </c>
      <c r="U2">
        <f>IFERROR(VLOOKUP(Response!D25,Fractures!AN4:AO6,2,FALSE),0)</f>
        <v>0</v>
      </c>
      <c r="V2">
        <f>IFERROR(VLOOKUP(Response!D26,Fractures!AP4:AQ5,2,FALSE),0)</f>
        <v>0</v>
      </c>
      <c r="W2">
        <f>IFERROR(VLOOKUP(Response!D27,Fractures!AR4:AS6,2,FALSE),0)</f>
        <v>0</v>
      </c>
      <c r="X2">
        <f>IFERROR(VLOOKUP(Response!D28,Fractures!AT4:AU5,2,FALSE),0)</f>
        <v>0</v>
      </c>
      <c r="Y2">
        <f>IFERROR(VLOOKUP(Response!D29,Fractures!AV4:AW5,2,FALSE),0)</f>
        <v>0</v>
      </c>
      <c r="Z2">
        <f>IFERROR(VLOOKUP(Response!D30,Fractures!AX4:AY6,2,FALSE),0)</f>
        <v>0</v>
      </c>
      <c r="AA2">
        <f>IFERROR(VLOOKUP(Response!D31,Fractures!AZ4:BA5,2,FALSE),0)</f>
        <v>0</v>
      </c>
      <c r="AB2">
        <f>IFERROR(VLOOKUP(Response!D32,Fractures!BB4:BC14,2,FALSE),0)</f>
        <v>0</v>
      </c>
      <c r="AC2">
        <f>IFERROR(VLOOKUP(Response!D33,Fractures!BD4:BE8,2,FALSE),0)+IFERROR(VLOOKUP(Response!E33,Fractures!BD4:BE8,2,FALSE),0)+IFERROR(VLOOKUP(Response!F33,Fractures!BD4:BE8,2,FALSE),0)</f>
        <v>0</v>
      </c>
      <c r="AD2">
        <f>IFERROR(VLOOKUP(Response!D34,Fractures!BF4:BG9,2,FALSE),0)</f>
        <v>0</v>
      </c>
      <c r="AE2">
        <f>IFERROR(VLOOKUP(Response!D35,Fractures!BH4:BI5,2,FALSE),0)</f>
        <v>0</v>
      </c>
      <c r="AF2">
        <f>IFERROR(VLOOKUP(Response!D36,Fractures!BJ4:BK11,2,FALSE),0)</f>
        <v>0</v>
      </c>
      <c r="AG2">
        <f>IFERROR(VLOOKUP(Response!D37,Fractures!BL4:BM13,2,FALSE),0)+IFERROR(VLOOKUP(Response!E37,Fractures!BL4:BM13,2,FALSE),0)+IFERROR(VLOOKUP(Response!F37,Fractures!BL4:BM13,2,FALSE),0)</f>
        <v>4</v>
      </c>
      <c r="AH2">
        <f>IFERROR(VLOOKUP(Response!D38,Fractures!BN4:BO6,2,FALSE),0)</f>
        <v>0</v>
      </c>
      <c r="AI2">
        <f>IFERROR(VLOOKUP(Response!D39,Fractures!BP4:BQ13,2,FALSE),0)+IFERROR(VLOOKUP(Response!E39,Fractures!BP4:BQ13,2,FALSE),0)+IFERROR(VLOOKUP(Response!F39,Fractures!BP4:BQ13,2,FALSE),0)</f>
        <v>0</v>
      </c>
      <c r="AJ2">
        <f>IFERROR(VLOOKUP(Response!D40,Fractures!BR4:BS6,2,FALSE),0)</f>
        <v>0</v>
      </c>
      <c r="AK2">
        <f>IFERROR(VLOOKUP(Response!D41,Fractures!BT4:BU10,2,FALSE),0)+IFERROR(VLOOKUP(Response!E41,Fractures!BT4:BU10,2,FALSE),0)+IFERROR(VLOOKUP(Response!F41,Fractures!BT4:BU10,2,FALSE),0)</f>
        <v>2</v>
      </c>
      <c r="AL2">
        <f>IFERROR(VLOOKUP(Response!D42,Fractures!BV4:BW8,2,FALSE),0)</f>
        <v>0</v>
      </c>
    </row>
    <row r="3" spans="1:39" x14ac:dyDescent="0.3">
      <c r="A3" s="11" t="s">
        <v>6</v>
      </c>
      <c r="B3">
        <f>IFERROR(VLOOKUP(Response!D3,Cancer!B4:C13,2,FALSE),0)</f>
        <v>0</v>
      </c>
      <c r="C3">
        <f>IFERROR(VLOOKUP(Response!D4,Cancer!D4:E6,2,FALSE),0)</f>
        <v>0</v>
      </c>
      <c r="D3">
        <f>IFERROR(VLOOKUP(Response!D5,Cancer!F4:G12,2,FALSE),0)</f>
        <v>0</v>
      </c>
      <c r="E3">
        <f>IFERROR(VLOOKUP(Response!D6,Cancer!H4:I9,2,FALSE),0)</f>
        <v>0</v>
      </c>
      <c r="F3">
        <f>IFERROR(VLOOKUP(Response!D8,Cancer!J4:K6,2,FALSE),0)</f>
        <v>0</v>
      </c>
      <c r="G3">
        <f>IFERROR(VLOOKUP(Response!D11,Cancer!L4:M15,2,FALSE),0)</f>
        <v>5</v>
      </c>
      <c r="H3">
        <f>IFERROR(VLOOKUP(Response!D12,Cancer!N4:O15,2,FALSE),0)+IFERROR(VLOOKUP(Response!E12,Cancer!N4:O15,2,FALSE),0)+IFERROR(VLOOKUP(Response!F12,Cancer!N4:O15,2,FALSE),0)</f>
        <v>0</v>
      </c>
      <c r="I3">
        <f>IFERROR(VLOOKUP(Response!D13,Cancer!P4:Q8,2,FALSE),0)</f>
        <v>2</v>
      </c>
      <c r="J3">
        <f>IFERROR(VLOOKUP(Response!D14,Cancer!R4:S13,2,FALSE),0)</f>
        <v>0</v>
      </c>
      <c r="K3">
        <f>IFERROR(VLOOKUP(Response!D15,Cancer!T4:U5,2,FALSE),0)</f>
        <v>2</v>
      </c>
      <c r="L3">
        <f>IFERROR(VLOOKUP(Response!D16,Cancer!V4:W6,2,FALSE),0)+IFERROR(VLOOKUP(Response!E16,Cancer!V4:W6,2,FALSE),0)+IFERROR(VLOOKUP(Response!F16,Cancer!V4:W6,2,FALSE),0)</f>
        <v>12</v>
      </c>
      <c r="M3">
        <f>IFERROR(VLOOKUP(Response!D17,Cancer!X4:Y9,2,FALSE),0)+IFERROR(VLOOKUP(Response!E17,Cancer!X4:Y9,2,FALSE),0)+IFERROR(VLOOKUP(Response!F17,Cancer!X4:Y9,2,FALSE),0)</f>
        <v>0</v>
      </c>
      <c r="N3">
        <f>IFERROR(VLOOKUP(Response!D18,Cancer!Z4:AA6,2,FALSE),0)+IFERROR(VLOOKUP(Response!E18,Cancer!Z4:AA6,2,FALSE),0)+IFERROR(VLOOKUP(Response!F18,Cancer!Z4:AA6,2,FALSE),0)</f>
        <v>5</v>
      </c>
      <c r="O3">
        <f>IFERROR(VLOOKUP(Response!D19,Cancer!AB4:AC14,2,FALSE),0)+IFERROR(VLOOKUP(Response!E19,Cancer!AB4:AC14,2,FALSE),0)+IFERROR(VLOOKUP(Response!F19,Cancer!AB4:AC14,2,FALSE),0)</f>
        <v>0</v>
      </c>
      <c r="P3">
        <f>IFERROR(VLOOKUP(Response!D20,Cancer!AD4:AE5,2,FALSE),0)</f>
        <v>0</v>
      </c>
      <c r="Q3">
        <f>IFERROR(VLOOKUP(Response!D21,Cancer!AF4:AG5,2,FALSE),0)</f>
        <v>0</v>
      </c>
      <c r="R3">
        <f>IFERROR(VLOOKUP(Response!D22,Cancer!AH4:AI5,2,FALSE),0)</f>
        <v>0</v>
      </c>
      <c r="S3">
        <f>IFERROR(VLOOKUP(Response!D23,Cancer!AJ4:AK5,2,FALSE),0)</f>
        <v>0</v>
      </c>
      <c r="T3">
        <f>IFERROR(VLOOKUP(Response!D24,Cancer!AL4:AM5,2,FALSE),0)</f>
        <v>0</v>
      </c>
      <c r="U3">
        <f>IFERROR(VLOOKUP(Response!D25,Cancer!AN4:AO6,2,FALSE),0)</f>
        <v>0</v>
      </c>
      <c r="V3">
        <f>IFERROR(VLOOKUP(Response!D26,Cancer!AP4:AQ5,2,FALSE),0)</f>
        <v>0</v>
      </c>
      <c r="W3">
        <f>IFERROR(VLOOKUP(Response!D27,Cancer!AR4:AS6,2,FALSE),0)</f>
        <v>0</v>
      </c>
      <c r="X3">
        <f>IFERROR(VLOOKUP(Response!D28,Cancer!AT4:AU5,2,FALSE),0)</f>
        <v>0</v>
      </c>
      <c r="Y3">
        <f>IFERROR(VLOOKUP(Response!D29,Cancer!AV4:AW5,2,FALSE),0)</f>
        <v>0</v>
      </c>
      <c r="Z3">
        <f>IFERROR(VLOOKUP(Response!D30,Cancer!AX4:AY6,2,FALSE),0)</f>
        <v>2</v>
      </c>
      <c r="AA3">
        <f>IFERROR(VLOOKUP(Response!D31,Cancer!AZ4:BA5,2,FALSE),0)</f>
        <v>0</v>
      </c>
      <c r="AB3">
        <f>IFERROR(VLOOKUP(Response!D32,Cancer!BB4:BC14,2,FALSE),0)</f>
        <v>0</v>
      </c>
      <c r="AC3">
        <f>IFERROR(VLOOKUP(Response!D33,Cancer!BD4:BE8,2,FALSE),0)+IFERROR(VLOOKUP(Response!E33,Cancer!BD4:BE8,2,FALSE),0)+IFERROR(VLOOKUP(Response!F33,Cancer!BD4:BE8,2,FALSE),0)</f>
        <v>0</v>
      </c>
      <c r="AD3">
        <f>IFERROR(VLOOKUP(Response!D34,Cancer!BF4:BG9,2,FALSE),0)</f>
        <v>0</v>
      </c>
      <c r="AE3">
        <f>IFERROR(VLOOKUP(Response!D35,Cancer!BH4:BI5,2,FALSE),0)</f>
        <v>0</v>
      </c>
      <c r="AF3">
        <f>IFERROR(VLOOKUP(Response!D36,Cancer!BJ4:BK11,2,FALSE),0)</f>
        <v>0</v>
      </c>
      <c r="AG3">
        <f>IFERROR(VLOOKUP(Response!D37,Cancer!BL4:BM13,2,FALSE),0)+IFERROR(VLOOKUP(Response!E37,Cancer!BL4:BM13,2,FALSE),0)+IFERROR(VLOOKUP(Response!F37,Cancer!BL4:BM13,2,FALSE),0)</f>
        <v>4</v>
      </c>
      <c r="AH3">
        <f>IFERROR(VLOOKUP(Response!D38,Cancer!BN4:BO6,2,FALSE),0)</f>
        <v>0</v>
      </c>
      <c r="AI3">
        <f>IFERROR(VLOOKUP(Response!D39,Cancer!BP4:BQ13,2,FALSE),0)+IFERROR(VLOOKUP(Response!E39,Cancer!BP4:BQ13,2,FALSE),0)+IFERROR(VLOOKUP(Response!F39,Cancer!BP4:BQ13,2,FALSE),0)</f>
        <v>0</v>
      </c>
      <c r="AJ3">
        <f>IFERROR(VLOOKUP(Response!D40,Cancer!BR4:BS6,2,FALSE),0)</f>
        <v>0</v>
      </c>
      <c r="AK3">
        <f>IFERROR(VLOOKUP(Response!D41,Cancer!BT4:BU10,2,FALSE),0)+IFERROR(VLOOKUP(Response!E41,Cancer!BT4:BU10,2,FALSE),0)+IFERROR(VLOOKUP(Response!F41,Cancer!BT4:BU10,2,FALSE),0)</f>
        <v>2</v>
      </c>
      <c r="AL3">
        <f>IFERROR(VLOOKUP(Response!D42,Cancer!BV4:BW8,2,FALSE),0)</f>
        <v>0</v>
      </c>
    </row>
    <row r="4" spans="1:39" x14ac:dyDescent="0.3">
      <c r="A4" s="11" t="s">
        <v>367</v>
      </c>
      <c r="B4">
        <f>IFERROR(VLOOKUP(Response!D3,'Infection, UTI, TB'!B4:C13,2,FALSE),0)</f>
        <v>0</v>
      </c>
      <c r="C4">
        <f>IFERROR(VLOOKUP(Response!D4,'Infection, UTI, TB'!D4:E6,2,FALSE),0)</f>
        <v>0</v>
      </c>
      <c r="D4">
        <f>IFERROR(VLOOKUP(Response!D5,'Infection, UTI, TB'!F4:G12,2,FALSE),0)</f>
        <v>0</v>
      </c>
      <c r="E4">
        <f>IFERROR(VLOOKUP(Response!D6,'Infection, UTI, TB'!H4:I9,2,FALSE),0)</f>
        <v>0</v>
      </c>
      <c r="F4">
        <f>IFERROR(VLOOKUP(Response!D8,'Infection, UTI, TB'!J4:K6,2,FALSE),0)</f>
        <v>0</v>
      </c>
      <c r="G4">
        <f>IFERROR(VLOOKUP(Response!D11,'Infection, UTI, TB'!L4:M15,2,FALSE),0)</f>
        <v>5</v>
      </c>
      <c r="H4">
        <f>IFERROR(VLOOKUP(Response!D12,'Infection, UTI, TB'!N4:O15,2,FALSE),0)+IFERROR(VLOOKUP(Response!E12,'Infection, UTI, TB'!N4:O15,2,FALSE),0)+IFERROR(VLOOKUP(Response!F12,'Infection, UTI, TB'!N4:O15,2,FALSE),0)</f>
        <v>0</v>
      </c>
      <c r="I4">
        <f>IFERROR(VLOOKUP(Response!D13,'Infection, UTI, TB'!P4:Q8,2,FALSE),0)</f>
        <v>2</v>
      </c>
      <c r="J4">
        <f>IFERROR(VLOOKUP(Response!D14,'Infection, UTI, TB'!R4:S13,2,FALSE),0)</f>
        <v>0</v>
      </c>
      <c r="K4">
        <f>IFERROR(VLOOKUP(Response!D15,'Infection, UTI, TB'!T4:U5,2,FALSE),0)</f>
        <v>2</v>
      </c>
      <c r="L4">
        <f>IFERROR(VLOOKUP(Response!D16,'Infection, UTI, TB'!V4:W6,2,FALSE),0)+IFERROR(VLOOKUP(Response!E16,'Infection, UTI, TB'!V4:W6,2,FALSE),0)+IFERROR(VLOOKUP(Response!F16,'Infection, UTI, TB'!V4:W6,2,FALSE),0)</f>
        <v>12</v>
      </c>
      <c r="M4">
        <f>IFERROR(VLOOKUP(Response!D17,'Infection, UTI, TB'!X4:Y9,2,FALSE),0)+IFERROR(VLOOKUP(Response!E17,'Infection, UTI, TB'!X4:Y9,2,FALSE),0)+IFERROR(VLOOKUP(Response!F17,'Infection, UTI, TB'!X4:Y9,2,FALSE),0)</f>
        <v>0</v>
      </c>
      <c r="N4">
        <f>IFERROR(VLOOKUP(Response!D18,'Infection, UTI, TB'!Z4:AA6,2,FALSE),0)+IFERROR(VLOOKUP(Response!E18,'Infection, UTI, TB'!Z4:AA6,2,FALSE),0)+IFERROR(VLOOKUP(Response!F18,'Infection, UTI, TB'!Z4:AA6,2,FALSE),0)</f>
        <v>5</v>
      </c>
      <c r="O4">
        <f>IFERROR(VLOOKUP(Response!D19,'Infection, UTI, TB'!AB4:AC14,2,FALSE),0)+IFERROR(VLOOKUP(Response!E19,'Infection, UTI, TB'!AB4:AC14,2,FALSE),0)+IFERROR(VLOOKUP(Response!F19,'Infection, UTI, TB'!AB4:AC14,2,FALSE),0)</f>
        <v>0</v>
      </c>
      <c r="P4">
        <f>IFERROR(VLOOKUP(Response!D20,'Infection, UTI, TB'!AD4:AE5,2,FALSE),0)</f>
        <v>0</v>
      </c>
      <c r="Q4">
        <f>IFERROR(VLOOKUP(Response!D21,'Infection, UTI, TB'!AF4:AG5,2,FALSE),0)</f>
        <v>0</v>
      </c>
      <c r="R4">
        <f>IFERROR(VLOOKUP(Response!D22,'Infection, UTI, TB'!AH4:AI5,2,FALSE),0)</f>
        <v>0</v>
      </c>
      <c r="S4">
        <f>IFERROR(VLOOKUP(Response!D23,'Infection, UTI, TB'!AJ4:AK5,2,FALSE),0)</f>
        <v>0</v>
      </c>
      <c r="T4">
        <f>IFERROR(VLOOKUP(Response!D24,'Infection, UTI, TB'!AL4:AM5,2,FALSE),0)</f>
        <v>0</v>
      </c>
      <c r="U4">
        <f>IFERROR(VLOOKUP(Response!D25,'Infection, UTI, TB'!AN4:AO6,2,FALSE),0)</f>
        <v>0</v>
      </c>
      <c r="V4">
        <f>IFERROR(VLOOKUP(Response!D26,'Infection, UTI, TB'!AP4:AQ5,2,FALSE),0)</f>
        <v>0</v>
      </c>
      <c r="W4">
        <f>IFERROR(VLOOKUP(Response!D27,'Infection, UTI, TB'!AR4:AS6,2,FALSE),0)</f>
        <v>0</v>
      </c>
      <c r="X4">
        <f>IFERROR(VLOOKUP(Response!D28,'Infection, UTI, TB'!AT4:AU5,2,FALSE),0)</f>
        <v>0</v>
      </c>
      <c r="Y4">
        <f>IFERROR(VLOOKUP(Response!D29,'Infection, UTI, TB'!AV4:AW5,2,FALSE),0)</f>
        <v>0</v>
      </c>
      <c r="Z4">
        <f>IFERROR(VLOOKUP(Response!D30,'Infection, UTI, TB'!AX4:AY6,2,FALSE),0)</f>
        <v>2</v>
      </c>
      <c r="AA4">
        <f>IFERROR(VLOOKUP(Response!D31,'Infection, UTI, TB'!AZ4:BA5,2,FALSE),0)</f>
        <v>0</v>
      </c>
      <c r="AB4">
        <f>IFERROR(VLOOKUP(Response!D32,'Infection, UTI, TB'!BB4:BC14,2,FALSE),0)</f>
        <v>0</v>
      </c>
      <c r="AC4">
        <f>IFERROR(VLOOKUP(Response!D33,'Infection, UTI, TB'!BD4:BE8,2,FALSE),0)+IFERROR(VLOOKUP(Response!E33,'Infection, UTI, TB'!BD4:BE8,2,FALSE),0)+IFERROR(VLOOKUP(Response!F33,'Infection, UTI, TB'!BD4:BE8,2,FALSE),0)</f>
        <v>0</v>
      </c>
      <c r="AD4">
        <f>IFERROR(VLOOKUP(Response!D34,'Infection, UTI, TB'!BF4:BG9,2,FALSE),0)</f>
        <v>0</v>
      </c>
      <c r="AE4">
        <f>IFERROR(VLOOKUP(Response!D35,'Infection, UTI, TB'!BH4:BI5,2,FALSE),0)</f>
        <v>0</v>
      </c>
      <c r="AF4">
        <f>IFERROR(VLOOKUP(Response!D36,'Infection, UTI, TB'!BJ4:BK11,2,FALSE),0)</f>
        <v>0</v>
      </c>
      <c r="AG4">
        <f>IFERROR(VLOOKUP(Response!D37,'Infection, UTI, TB'!BL4:BM13,2,FALSE),0)+IFERROR(VLOOKUP(Response!E37,'Infection, UTI, TB'!BL4:BM13,2,FALSE),0)+IFERROR(VLOOKUP(Response!F37,'Infection, UTI, TB'!BL4:BM13,2,FALSE),0)</f>
        <v>4</v>
      </c>
      <c r="AH4">
        <f>IFERROR(VLOOKUP(Response!D38,'Infection, UTI, TB'!BN4:BO6,2,FALSE),0)</f>
        <v>2</v>
      </c>
      <c r="AI4">
        <f>IFERROR(VLOOKUP(Response!D39,'Infection, UTI, TB'!BP4:BQ13,2,FALSE),0)+IFERROR(VLOOKUP(Response!E39,'Infection, UTI, TB'!BP4:BQ13,2,FALSE),0)+IFERROR(VLOOKUP(Response!F39,'Infection, UTI, TB'!BP4:BQ13,2,FALSE),0)</f>
        <v>0</v>
      </c>
      <c r="AJ4">
        <f>IFERROR(VLOOKUP(Response!D40,'Infection, UTI, TB'!BR4:BS6,2,FALSE),0)</f>
        <v>0</v>
      </c>
      <c r="AK4">
        <f>IFERROR(VLOOKUP(Response!D41,'Infection, UTI, TB'!BT4:BU10,2,FALSE),0)+IFERROR(VLOOKUP(Response!E41,'Infection, UTI, TB'!BT4:BU10,2,FALSE),0)+IFERROR(VLOOKUP(Response!F41,'Infection, UTI, TB'!BT4:BU10,2,FALSE),0)</f>
        <v>2</v>
      </c>
      <c r="AL4">
        <f>IFERROR(VLOOKUP(Response!D42,'Infection, UTI, TB'!BV4:BW8,2,FALSE),0)</f>
        <v>0</v>
      </c>
    </row>
    <row r="5" spans="1:39" x14ac:dyDescent="0.3">
      <c r="A5" s="11" t="s">
        <v>368</v>
      </c>
      <c r="B5">
        <f>IFERROR(VLOOKUP(Response!D3,'Caudia Equina'!B4:C13,2,FALSE),0)</f>
        <v>0</v>
      </c>
      <c r="C5">
        <f>IFERROR(VLOOKUP(Response!D4,'Caudia Equina'!D4:E6,2,FALSE),0)</f>
        <v>0</v>
      </c>
      <c r="D5">
        <f>IFERROR(VLOOKUP(Response!D5,'Caudia Equina'!F4:G12,2,FALSE),0)</f>
        <v>0</v>
      </c>
      <c r="E5">
        <f>IFERROR(VLOOKUP(Response!D6,'Caudia Equina'!H4:I9,2,FALSE),0)</f>
        <v>0</v>
      </c>
      <c r="F5">
        <f>IFERROR(VLOOKUP(Response!D8,'Caudia Equina'!J4:K6,2,FALSE),0)</f>
        <v>0</v>
      </c>
      <c r="G5">
        <f>IFERROR(VLOOKUP(Response!D11,'Caudia Equina'!L4:M15,2,FALSE),0)</f>
        <v>2</v>
      </c>
      <c r="H5">
        <f>IFERROR(VLOOKUP(Response!D12,'Caudia Equina'!N4:O15,2,FALSE),0)+IFERROR(VLOOKUP(Response!E12,'Caudia Equina'!N4:O15,2,FALSE),0)+IFERROR(VLOOKUP(Response!F12,'Caudia Equina'!N4:O15,2,FALSE),0)</f>
        <v>5</v>
      </c>
      <c r="I5">
        <f>IFERROR(VLOOKUP(Response!D13,'Caudia Equina'!P4:Q8,2,FALSE),0)</f>
        <v>2</v>
      </c>
      <c r="J5">
        <f>IFERROR(VLOOKUP(Response!D14,'Caudia Equina'!R4:S13,2,FALSE),0)</f>
        <v>0</v>
      </c>
      <c r="K5">
        <f>IFERROR(VLOOKUP(Response!D15,'Caudia Equina'!T4:U5,2,FALSE),0)</f>
        <v>2</v>
      </c>
      <c r="L5">
        <f>IFERROR(VLOOKUP(Response!D16,'Caudia Equina'!V4:W6,2,FALSE),0)+IFERROR(VLOOKUP(Response!E16,'Caudia Equina'!V4:W6,2,FALSE),0)+IFERROR(VLOOKUP(Response!F16,'Caudia Equina'!V4:W6,2,FALSE),0)</f>
        <v>12</v>
      </c>
      <c r="M5">
        <f>IFERROR(VLOOKUP(Response!D17,'Caudia Equina'!X4:Y9,2,FALSE),0)+IFERROR(VLOOKUP(Response!E17,'Caudia Equina'!X4:Y9,2,FALSE),0)+IFERROR(VLOOKUP(Response!F17,'Caudia Equina'!X4:Y9,2,FALSE),0)</f>
        <v>0</v>
      </c>
      <c r="N5">
        <f>IFERROR(VLOOKUP(Response!D18,'Caudia Equina'!Z4:AA6,2,FALSE),0)+IFERROR(VLOOKUP(Response!E18,'Caudia Equina'!Z4:AA6,2,FALSE),0)+IFERROR(VLOOKUP(Response!F18,'Caudia Equina'!Z4:AA6,2,FALSE),0)</f>
        <v>5</v>
      </c>
      <c r="O5">
        <f>IFERROR(VLOOKUP(Response!D19,'Caudia Equina'!AB4:AC14,2,FALSE),0)+IFERROR(VLOOKUP(Response!E19,'Caudia Equina'!AB4:AC14,2,FALSE),0)+IFERROR(VLOOKUP(Response!F19,'Caudia Equina'!AB4:AC14,2,FALSE),0)</f>
        <v>0</v>
      </c>
      <c r="P5">
        <f>IFERROR(VLOOKUP(Response!D20,'Caudia Equina'!AD4:AE5,2,FALSE),0)</f>
        <v>0</v>
      </c>
      <c r="Q5">
        <f>IFERROR(VLOOKUP(Response!D21,'Caudia Equina'!AF4:AG5,2,FALSE),0)</f>
        <v>0</v>
      </c>
      <c r="R5">
        <f>IFERROR(VLOOKUP(Response!D22,'Caudia Equina'!AH4:AI5,2,FALSE),0)</f>
        <v>0</v>
      </c>
      <c r="S5">
        <f>IFERROR(VLOOKUP(Response!D23,'Caudia Equina'!AJ4:AK5,2,FALSE),0)</f>
        <v>0</v>
      </c>
      <c r="T5">
        <f>IFERROR(VLOOKUP(Response!D24,'Caudia Equina'!AL4:AM5,2,FALSE),0)</f>
        <v>0</v>
      </c>
      <c r="U5">
        <f>IFERROR(VLOOKUP(Response!D25,'Caudia Equina'!AN4:AO6,2,FALSE),0)</f>
        <v>0</v>
      </c>
      <c r="V5">
        <f>IFERROR(VLOOKUP(Response!D26,'Caudia Equina'!AP4:AQ5,2,FALSE),0)</f>
        <v>0</v>
      </c>
      <c r="W5">
        <f>IFERROR(VLOOKUP(Response!D27,'Caudia Equina'!AR4:AS6,2,FALSE),0)</f>
        <v>0</v>
      </c>
      <c r="X5">
        <f>IFERROR(VLOOKUP(Response!D28,'Caudia Equina'!AT4:AU5,2,FALSE),0)</f>
        <v>0</v>
      </c>
      <c r="Y5">
        <f>IFERROR(VLOOKUP(Response!D29,'Caudia Equina'!AV4:AW5,2,FALSE),0)</f>
        <v>0</v>
      </c>
      <c r="Z5">
        <f>IFERROR(VLOOKUP(Response!D30,'Caudia Equina'!AX4:AY6,2,FALSE),0)</f>
        <v>2</v>
      </c>
      <c r="AA5">
        <f>IFERROR(VLOOKUP(Response!D31,'Caudia Equina'!AZ4:BA5,2,FALSE),0)</f>
        <v>0</v>
      </c>
      <c r="AB5">
        <f>IFERROR(VLOOKUP(Response!D32,'Caudia Equina'!BB4:BC14,2,FALSE),0)</f>
        <v>0</v>
      </c>
      <c r="AC5">
        <f>IFERROR(VLOOKUP(Response!D33,'Caudia Equina'!BD4:BE8,2,FALSE),0)+IFERROR(VLOOKUP(Response!E33,'Caudia Equina'!BD4:BE8,2,FALSE),0)+IFERROR(VLOOKUP(Response!F33,'Caudia Equina'!BD4:BE8,2,FALSE),0)</f>
        <v>0</v>
      </c>
      <c r="AD5">
        <f>IFERROR(VLOOKUP(Response!D34,'Caudia Equina'!BF4:BG9,2,FALSE),0)</f>
        <v>0</v>
      </c>
      <c r="AE5">
        <f>IFERROR(VLOOKUP(Response!D35,'Caudia Equina'!BH4:BI5,2,FALSE),0)</f>
        <v>0</v>
      </c>
      <c r="AF5">
        <f>IFERROR(VLOOKUP(Response!D36,'Caudia Equina'!BJ4:BK11,2,FALSE),0)</f>
        <v>2</v>
      </c>
      <c r="AG5">
        <f>IFERROR(VLOOKUP(Response!D37,'Caudia Equina'!BL4:BM13,2,FALSE),0)+IFERROR(VLOOKUP(Response!E37,'Caudia Equina'!BL4:BM13,2,FALSE),0)+IFERROR(VLOOKUP(Response!F37,'Caudia Equina'!BL4:BM13,2,FALSE),0)</f>
        <v>4</v>
      </c>
      <c r="AH5">
        <f>IFERROR(VLOOKUP(Response!D38,'Caudia Equina'!BN4:BO6,2,FALSE),0)</f>
        <v>2</v>
      </c>
      <c r="AI5">
        <f>IFERROR(VLOOKUP(Response!D39,'Caudia Equina'!BP4:BQ13,2,FALSE),0)+IFERROR(VLOOKUP(Response!E39,'Caudia Equina'!BP4:BQ13,2,FALSE),0)+IFERROR(VLOOKUP(Response!F39,'Caudia Equina'!BP4:BQ13,2,FALSE),0)</f>
        <v>2</v>
      </c>
      <c r="AJ5">
        <f>IFERROR(VLOOKUP(Response!D40,'Caudia Equina'!BR4:BS6,2,FALSE),0)</f>
        <v>0</v>
      </c>
      <c r="AK5">
        <f>IFERROR(VLOOKUP(Response!D41,'Caudia Equina'!BT4:BU10,2,FALSE),0)+IFERROR(VLOOKUP(Response!E41,'Caudia Equina'!BT4:BU10,2,FALSE),0)+IFERROR(VLOOKUP(Response!F41,'Caudia Equina'!BT4:BU10,2,FALSE),0)</f>
        <v>2</v>
      </c>
      <c r="AL5">
        <f>IFERROR(VLOOKUP(Response!D42,'Caudia Equina'!BV4:BW8,2,FALSE),0)</f>
        <v>0</v>
      </c>
    </row>
    <row r="6" spans="1:39" x14ac:dyDescent="0.3">
      <c r="A6" s="11" t="s">
        <v>7</v>
      </c>
      <c r="B6">
        <f>IFERROR(VLOOKUP(Response!D3,Vascular!B4:C13,2,FALSE),0)</f>
        <v>0</v>
      </c>
      <c r="C6">
        <f>IFERROR(VLOOKUP(Response!D4,Vascular!D4:E6,2,FALSE),0)</f>
        <v>0</v>
      </c>
      <c r="D6">
        <f>IFERROR(VLOOKUP(Response!D5,Vascular!F4:G12,2,FALSE),0)</f>
        <v>0</v>
      </c>
      <c r="E6">
        <f>IFERROR(VLOOKUP(Response!D6,Vascular!H4:I9,2,FALSE),0)</f>
        <v>0</v>
      </c>
      <c r="F6">
        <f>IFERROR(VLOOKUP(Response!D8,Vascular!J4:K6,2,FALSE),0)</f>
        <v>0</v>
      </c>
      <c r="G6">
        <f>IFERROR(VLOOKUP(Response!D11,Vascular!L4:M15,2,FALSE),0)</f>
        <v>0</v>
      </c>
      <c r="H6">
        <f>IFERROR(VLOOKUP(Response!D12,Vascular!N4:O15,2,FALSE),0)+IFERROR(VLOOKUP(Response!E12,Vascular!N4:O15,2,FALSE),0)+IFERROR(VLOOKUP(Response!F12,Vascular!N4:O15,2,FALSE),0)</f>
        <v>5</v>
      </c>
      <c r="I6">
        <f>IFERROR(VLOOKUP(Response!D13,Vascular!P4:Q8,2,FALSE),0)</f>
        <v>5</v>
      </c>
      <c r="J6">
        <f>IFERROR(VLOOKUP(Response!D14,Vascular!R4:S13,2,FALSE),0)</f>
        <v>2</v>
      </c>
      <c r="K6">
        <f>IFERROR(VLOOKUP(Response!D15,Vascular!T4:U5,2,FALSE),0)</f>
        <v>2</v>
      </c>
      <c r="L6">
        <f>IFERROR(VLOOKUP(Response!D16,Vascular!V4:W6,2,FALSE),0)+IFERROR(VLOOKUP(Response!E16,Vascular!V4:W6,2,FALSE),0)+IFERROR(VLOOKUP(Response!F16,Vascular!V4:W6,2,FALSE),0)</f>
        <v>2</v>
      </c>
      <c r="M6">
        <f>IFERROR(VLOOKUP(Response!D17,Vascular!X4:Y9,2,FALSE),0)+IFERROR(VLOOKUP(Response!E17,Vascular!X4:Y9,2,FALSE),0)+IFERROR(VLOOKUP(Response!F17,Vascular!X4:Y9,2,FALSE),0)</f>
        <v>0</v>
      </c>
      <c r="N6">
        <f>IFERROR(VLOOKUP(Response!D18,Vascular!Z4:AA6,2,FALSE),0)+IFERROR(VLOOKUP(Response!E18,Vascular!Z4:AA6,2,FALSE),0)+IFERROR(VLOOKUP(Response!F18,Vascular!Z4:AA6,2,FALSE),0)</f>
        <v>0</v>
      </c>
      <c r="O6">
        <f>IFERROR(VLOOKUP(Response!D19,Vascular!AB4:AC14,2,FALSE),0)+IFERROR(VLOOKUP(Response!E19,Vascular!AB4:AC14,2,FALSE),0)+IFERROR(VLOOKUP(Response!F19,Vascular!AB4:AC14,2,FALSE),0)</f>
        <v>0</v>
      </c>
      <c r="P6">
        <f>IFERROR(VLOOKUP(Response!D20,Vascular!AD4:AE5,2,FALSE),0)</f>
        <v>0</v>
      </c>
      <c r="Q6">
        <f>IFERROR(VLOOKUP(Response!D21,Vascular!AF4:AG5,2,FALSE),0)</f>
        <v>0</v>
      </c>
      <c r="R6">
        <f>IFERROR(VLOOKUP(Response!D22,Vascular!AH4:AI5,2,FALSE),0)</f>
        <v>0</v>
      </c>
      <c r="S6">
        <f>IFERROR(VLOOKUP(Response!D23,Vascular!AJ4:AK5,2,FALSE),0)</f>
        <v>0</v>
      </c>
      <c r="T6">
        <f>IFERROR(VLOOKUP(Response!D24,Vascular!AL4:AM5,2,FALSE),0)</f>
        <v>0</v>
      </c>
      <c r="U6">
        <f>IFERROR(VLOOKUP(Response!D25,Vascular!AN4:AO6,2,FALSE),0)</f>
        <v>0</v>
      </c>
      <c r="V6">
        <f>IFERROR(VLOOKUP(Response!D26,Vascular!AP4:AQ5,2,FALSE),0)</f>
        <v>0</v>
      </c>
      <c r="W6">
        <f>IFERROR(VLOOKUP(Response!D27,Vascular!AR4:AS6,2,FALSE),0)</f>
        <v>0</v>
      </c>
      <c r="X6">
        <f>IFERROR(VLOOKUP(Response!D28,Vascular!AT4:AU5,2,FALSE),0)</f>
        <v>0</v>
      </c>
      <c r="Y6">
        <f>IFERROR(VLOOKUP(Response!D29,Vascular!AV4:AW5,2,FALSE),0)</f>
        <v>0</v>
      </c>
      <c r="Z6">
        <f>IFERROR(VLOOKUP(Response!D30,Vascular!AX4:AY6,2,FALSE),0)</f>
        <v>2</v>
      </c>
      <c r="AA6">
        <f>IFERROR(VLOOKUP(Response!D31,Vascular!AZ4:BA5,2,FALSE),0)</f>
        <v>0</v>
      </c>
      <c r="AB6">
        <f>IFERROR(VLOOKUP(Response!D32,Vascular!BB4:BC14,2,FALSE),0)</f>
        <v>0</v>
      </c>
      <c r="AC6">
        <f>IFERROR(VLOOKUP(Response!D33,Vascular!BD4:BE8,2,FALSE),0)+IFERROR(VLOOKUP(Response!E33,Vascular!BD4:BE8,2,FALSE),0)+IFERROR(VLOOKUP(Response!F33,Vascular!BD4:BE8,2,FALSE),0)</f>
        <v>0</v>
      </c>
      <c r="AD6">
        <f>IFERROR(VLOOKUP(Response!D34,Vascular!BF4:BG9,2,FALSE),0)</f>
        <v>0</v>
      </c>
      <c r="AE6">
        <f>IFERROR(VLOOKUP(Response!D35,Vascular!BH4:BI5,2,FALSE),0)</f>
        <v>0</v>
      </c>
      <c r="AF6">
        <f>IFERROR(VLOOKUP(Response!D36,Vascular!BJ4:BK11,2,FALSE),0)</f>
        <v>0</v>
      </c>
      <c r="AG6">
        <f>IFERROR(VLOOKUP(Response!D37,Vascular!BL4:BM13,2,FALSE),0)+IFERROR(VLOOKUP(Response!E37,Vascular!BL4:BM13,2,FALSE),0)+IFERROR(VLOOKUP(Response!F37,Vascular!BL4:BM13,2,FALSE),0)</f>
        <v>0</v>
      </c>
      <c r="AH6">
        <f>IFERROR(VLOOKUP(Response!D38,Vascular!BN4:BO6,2,FALSE),0)</f>
        <v>0</v>
      </c>
      <c r="AI6">
        <f>IFERROR(VLOOKUP(Response!D39,Vascular!BP4:BQ13,2,FALSE),0)+IFERROR(VLOOKUP(Response!E39,Vascular!BP4:BQ13,2,FALSE),0)+IFERROR(VLOOKUP(Response!F39,Vascular!BP4:BQ13,2,FALSE),0)</f>
        <v>0</v>
      </c>
      <c r="AJ6">
        <f>IFERROR(VLOOKUP(Response!D40,Vascular!BR4:BS6,2,FALSE),0)</f>
        <v>5</v>
      </c>
      <c r="AK6">
        <f>IFERROR(VLOOKUP(Response!D41,Vascular!BT4:BU10,2,FALSE),0)+IFERROR(VLOOKUP(Response!E41,Vascular!BT4:BU10,2,FALSE),0)+IFERROR(VLOOKUP(Response!F41,Vascular!BT4:BU10,2,FALSE),0)</f>
        <v>0</v>
      </c>
      <c r="AL6">
        <f>IFERROR(VLOOKUP(Response!D42,Vascular!BV4:BW8,2,FALSE),0)</f>
        <v>0</v>
      </c>
    </row>
    <row r="7" spans="1:39" x14ac:dyDescent="0.3">
      <c r="A7" s="11" t="s">
        <v>369</v>
      </c>
      <c r="B7">
        <f>IFERROR(VLOOKUP(Response!D3,Arthritis!B4:C13,2,FALSE),0)</f>
        <v>0</v>
      </c>
      <c r="C7">
        <f>IFERROR(VLOOKUP(Response!D4,Arthritis!D4:E6,2,FALSE),0)</f>
        <v>0</v>
      </c>
      <c r="D7">
        <f>IFERROR(VLOOKUP(Response!D5,Arthritis!F4:G12,2,FALSE),0)</f>
        <v>0</v>
      </c>
      <c r="E7">
        <f>IFERROR(VLOOKUP(Response!D6,Arthritis!H4:I9,2,FALSE),0)</f>
        <v>0</v>
      </c>
      <c r="F7">
        <f>IFERROR(VLOOKUP(Response!D8,Arthritis!J4:K6,2,FALSE),0)</f>
        <v>0</v>
      </c>
      <c r="G7">
        <f>IFERROR(VLOOKUP(Response!D11,Arthritis!L4:M15,2,FALSE),0)</f>
        <v>2</v>
      </c>
      <c r="H7">
        <f>IFERROR(VLOOKUP(Response!D12,Arthritis!N4:O15,2,FALSE),0)+IFERROR(VLOOKUP(Response!E12,Arthritis!N4:O15,2,FALSE),0)+IFERROR(VLOOKUP(Response!F12,Arthritis!N4:O15,2,FALSE),0)</f>
        <v>0</v>
      </c>
      <c r="I7">
        <f>IFERROR(VLOOKUP(Response!D13,Arthritis!P4:Q8,2,FALSE),0)</f>
        <v>5</v>
      </c>
      <c r="J7">
        <f>IFERROR(VLOOKUP(Response!D14,Arthritis!R4:S13,2,FALSE),0)</f>
        <v>2</v>
      </c>
      <c r="K7">
        <f>IFERROR(VLOOKUP(Response!D15,Arthritis!T4:U5,2,FALSE),0)</f>
        <v>2</v>
      </c>
      <c r="L7">
        <f>IFERROR(VLOOKUP(Response!D16,Arthritis!V4:W6,2,FALSE),0)+IFERROR(VLOOKUP(Response!E16,Arthritis!V4:W6,2,FALSE),0)+IFERROR(VLOOKUP(Response!F16,Arthritis!V4:W6,2,FALSE),0)</f>
        <v>7</v>
      </c>
      <c r="M7">
        <f>IFERROR(VLOOKUP(Response!D17,Arthritis!X4:Y9,2,FALSE),0)+IFERROR(VLOOKUP(Response!E17,Arthritis!X4:Y9,2,FALSE),0)+IFERROR(VLOOKUP(Response!F17,Arthritis!X4:Y9,2,FALSE),0)</f>
        <v>0</v>
      </c>
      <c r="N7">
        <f>IFERROR(VLOOKUP(Response!D18,Arthritis!Z4:AA6,2,FALSE),0)+IFERROR(VLOOKUP(Response!E18,Arthritis!Z4:AA6,2,FALSE),0)+IFERROR(VLOOKUP(Response!F18,Arthritis!Z4:AA6,2,FALSE),0)</f>
        <v>2</v>
      </c>
      <c r="O7">
        <f>IFERROR(VLOOKUP(Response!D19,Arthritis!AB4:AC14,2,FALSE),0)+IFERROR(VLOOKUP(Response!E19,Arthritis!AB4:AC14,2,FALSE),0)+IFERROR(VLOOKUP(Response!F19,Arthritis!AB4:AC14,2,FALSE),0)</f>
        <v>0</v>
      </c>
      <c r="P7">
        <f>IFERROR(VLOOKUP(Response!D20,Arthritis!AD4:AE5,2,FALSE),0)</f>
        <v>0</v>
      </c>
      <c r="Q7">
        <f>IFERROR(VLOOKUP(Response!D21,Arthritis!AF4:AG5,2,FALSE),0)</f>
        <v>0</v>
      </c>
      <c r="R7">
        <f>IFERROR(VLOOKUP(Response!D22,Arthritis!AH4:AI5,2,FALSE),0)</f>
        <v>0</v>
      </c>
      <c r="S7">
        <f>IFERROR(VLOOKUP(Response!D23,Arthritis!AJ4:AK5,2,FALSE),0)</f>
        <v>0</v>
      </c>
      <c r="T7">
        <f>IFERROR(VLOOKUP(Response!D24,Arthritis!AL4:AM5,2,FALSE),0)</f>
        <v>0</v>
      </c>
      <c r="U7">
        <f>IFERROR(VLOOKUP(Response!D25,Arthritis!AN4:AO6,2,FALSE),0)</f>
        <v>0</v>
      </c>
      <c r="V7">
        <f>IFERROR(VLOOKUP(Response!D26,Arthritis!AP4:AQ5,2,FALSE),0)</f>
        <v>0</v>
      </c>
      <c r="W7">
        <f>IFERROR(VLOOKUP(Response!D27,Arthritis!AR4:AS6,2,FALSE),0)</f>
        <v>0</v>
      </c>
      <c r="X7">
        <f>IFERROR(VLOOKUP(Response!D28,Arthritis!AT4:AU5,2,FALSE),0)</f>
        <v>0</v>
      </c>
      <c r="Y7">
        <f>IFERROR(VLOOKUP(Response!D29,Arthritis!AV4:AW5,2,FALSE),0)</f>
        <v>0</v>
      </c>
      <c r="Z7">
        <f>IFERROR(VLOOKUP(Response!D30,Arthritis!AX4:AY6,2,FALSE),0)</f>
        <v>5</v>
      </c>
      <c r="AA7">
        <f>IFERROR(VLOOKUP(Response!D31,Arthritis!AZ4:BA5,2,FALSE),0)</f>
        <v>0</v>
      </c>
      <c r="AB7">
        <f>IFERROR(VLOOKUP(Response!D32,Arthritis!BB4:BC14,2,FALSE),0)</f>
        <v>0</v>
      </c>
      <c r="AC7">
        <f>IFERROR(VLOOKUP(Response!D33,Arthritis!BD4:BE8,2,FALSE),0)+IFERROR(VLOOKUP(Response!E33,Arthritis!BD4:BE8,2,FALSE),0)+IFERROR(VLOOKUP(Response!F33,Arthritis!BD4:BE8,2,FALSE),0)</f>
        <v>0</v>
      </c>
      <c r="AD7">
        <f>IFERROR(VLOOKUP(Response!D34,Arthritis!BF4:BG9,2,FALSE),0)</f>
        <v>0</v>
      </c>
      <c r="AE7">
        <f>IFERROR(VLOOKUP(Response!D35,Arthritis!BH4:BI5,2,FALSE),0)</f>
        <v>0</v>
      </c>
      <c r="AF7">
        <f>IFERROR(VLOOKUP(Response!D36,Arthritis!BJ4:BK11,2,FALSE),0)</f>
        <v>0</v>
      </c>
      <c r="AG7">
        <f>IFERROR(VLOOKUP(Response!D37,Arthritis!BL4:BM13,2,FALSE),0)+IFERROR(VLOOKUP(Response!E37,Arthritis!BL4:BM13,2,FALSE),0)+IFERROR(VLOOKUP(Response!F37,Arthritis!BL4:BM13,2,FALSE),0)</f>
        <v>2</v>
      </c>
      <c r="AH7">
        <f>IFERROR(VLOOKUP(Response!D38,Arthritis!BN4:BO6,2,FALSE),0)</f>
        <v>0</v>
      </c>
      <c r="AI7">
        <f>IFERROR(VLOOKUP(Response!D39,Arthritis!BP4:BQ13,2,FALSE),0)+IFERROR(VLOOKUP(Response!E39,Arthritis!BP4:BQ13,2,FALSE),0)+IFERROR(VLOOKUP(Response!F39,Arthritis!BP4:BQ13,2,FALSE),0)</f>
        <v>0</v>
      </c>
      <c r="AJ7">
        <f>IFERROR(VLOOKUP(Response!D40,Arthritis!BR4:BS6,2,FALSE),0)</f>
        <v>0</v>
      </c>
      <c r="AK7">
        <f>IFERROR(VLOOKUP(Response!D41,Arthritis!BT4:BU10,2,FALSE),0)+IFERROR(VLOOKUP(Response!E41,Arthritis!BT4:BU10,2,FALSE),0)+IFERROR(VLOOKUP(Response!F41,Arthritis!BT4:BU10,2,FALSE),0)</f>
        <v>0</v>
      </c>
      <c r="AL7">
        <f>IFERROR(VLOOKUP(Response!D42,Arthritis!BV4:BW8,2,FALSE),0)</f>
        <v>0</v>
      </c>
    </row>
    <row r="8" spans="1:39" x14ac:dyDescent="0.3">
      <c r="A8" s="11" t="s">
        <v>370</v>
      </c>
      <c r="B8">
        <f>IFERROR(VLOOKUP(Response!D3,'Ankylosing Spondilities'!B4:C13,2,FALSE),0)</f>
        <v>0</v>
      </c>
      <c r="C8">
        <f>IFERROR(VLOOKUP(Response!D4,'Ankylosing Spondilities'!D4:E6,2,FALSE),0)</f>
        <v>0</v>
      </c>
      <c r="D8">
        <f>IFERROR(VLOOKUP(Response!D5,'Ankylosing Spondilities'!F4:G12,2,FALSE),0)</f>
        <v>0</v>
      </c>
      <c r="E8">
        <f>IFERROR(VLOOKUP(Response!D6,'Ankylosing Spondilities'!H4:I9,2,FALSE),0)</f>
        <v>0</v>
      </c>
      <c r="F8">
        <f>IFERROR(VLOOKUP(Response!D8,'Ankylosing Spondilities'!J4:K6,2,FALSE),0)</f>
        <v>0</v>
      </c>
      <c r="G8">
        <f>IFERROR(VLOOKUP(Response!D11,'Ankylosing Spondilities'!L4:M15,2,FALSE),0)</f>
        <v>2</v>
      </c>
      <c r="H8">
        <f>IFERROR(VLOOKUP(Response!D12,'Ankylosing Spondilities'!N4:O15,2,FALSE),0)+IFERROR(VLOOKUP(Response!E12,'Ankylosing Spondilities'!N4:O15,2,FALSE),0)+IFERROR(VLOOKUP(Response!F12,'Ankylosing Spondilities'!N4:O15,2,FALSE),0)</f>
        <v>0</v>
      </c>
      <c r="I8">
        <f>IFERROR(VLOOKUP(Response!D13,'Ankylosing Spondilities'!P4:Q8,2,FALSE),0)</f>
        <v>5</v>
      </c>
      <c r="J8">
        <f>IFERROR(VLOOKUP(Response!D14,'Ankylosing Spondilities'!R4:S13,2,FALSE),0)</f>
        <v>2</v>
      </c>
      <c r="K8">
        <f>IFERROR(VLOOKUP(Response!D15,'Ankylosing Spondilities'!T4:U5,2,FALSE),0)</f>
        <v>5</v>
      </c>
      <c r="L8">
        <f>IFERROR(VLOOKUP(Response!D16,'Ankylosing Spondilities'!V4:W6,2,FALSE),0)+IFERROR(VLOOKUP(Response!E16,'Ankylosing Spondilities'!V4:W6,2,FALSE),0)+IFERROR(VLOOKUP(Response!F16,'Ankylosing Spondilities'!V4:W6,2,FALSE),0)</f>
        <v>7</v>
      </c>
      <c r="M8">
        <f>IFERROR(VLOOKUP(Response!D17,'Ankylosing Spondilities'!X4:Y9,2,FALSE),0)+IFERROR(VLOOKUP(Response!E17,'Ankylosing Spondilities'!X4:Y9,2,FALSE),0)+IFERROR(VLOOKUP(Response!F17,'Ankylosing Spondilities'!X4:Y9,2,FALSE),0)</f>
        <v>0</v>
      </c>
      <c r="N8">
        <f>IFERROR(VLOOKUP(Response!D18,'Ankylosing Spondilities'!Z4:AA6,2,FALSE),0)+IFERROR(VLOOKUP(Response!E18,'Ankylosing Spondilities'!Z4:AA6,2,FALSE),0)+IFERROR(VLOOKUP(Response!F18,'Ankylosing Spondilities'!Z4:AA6,2,FALSE),0)</f>
        <v>5</v>
      </c>
      <c r="O8">
        <f>IFERROR(VLOOKUP(Response!D19,'Ankylosing Spondilities'!AB4:AC14,2,FALSE),0)+IFERROR(VLOOKUP(Response!E19,'Ankylosing Spondilities'!AB4:AC14,2,FALSE),0)+IFERROR(VLOOKUP(Response!F19,'Ankylosing Spondilities'!AB4:AC14,2,FALSE),0)</f>
        <v>0</v>
      </c>
      <c r="P8">
        <f>IFERROR(VLOOKUP(Response!D20,'Ankylosing Spondilities'!AD4:AE5,2,FALSE),0)</f>
        <v>0</v>
      </c>
      <c r="Q8">
        <f>IFERROR(VLOOKUP(Response!D21,'Ankylosing Spondilities'!AF4:AG5,2,FALSE),0)</f>
        <v>0</v>
      </c>
      <c r="R8">
        <f>IFERROR(VLOOKUP(Response!D22,'Ankylosing Spondilities'!AH4:AI5,2,FALSE),0)</f>
        <v>0</v>
      </c>
      <c r="S8">
        <f>IFERROR(VLOOKUP(Response!D23,'Ankylosing Spondilities'!AJ4:AK5,2,FALSE),0)</f>
        <v>0</v>
      </c>
      <c r="T8">
        <f>IFERROR(VLOOKUP(Response!D24,'Ankylosing Spondilities'!AL4:AM5,2,FALSE),0)</f>
        <v>0</v>
      </c>
      <c r="U8">
        <f>IFERROR(VLOOKUP(Response!D25,'Ankylosing Spondilities'!AN4:AO6,2,FALSE),0)</f>
        <v>0</v>
      </c>
      <c r="V8">
        <f>IFERROR(VLOOKUP(Response!D26,'Ankylosing Spondilities'!AP4:AQ5,2,FALSE),0)</f>
        <v>0</v>
      </c>
      <c r="W8">
        <f>IFERROR(VLOOKUP(Response!D27,'Ankylosing Spondilities'!AR4:AS6,2,FALSE),0)</f>
        <v>0</v>
      </c>
      <c r="X8">
        <f>IFERROR(VLOOKUP(Response!D28,'Ankylosing Spondilities'!AT4:AU5,2,FALSE),0)</f>
        <v>0</v>
      </c>
      <c r="Y8">
        <f>IFERROR(VLOOKUP(Response!D29,'Ankylosing Spondilities'!AV4:AW5,2,FALSE),0)</f>
        <v>0</v>
      </c>
      <c r="Z8">
        <f>IFERROR(VLOOKUP(Response!D30,'Ankylosing Spondilities'!AX4:AY6,2,FALSE),0)</f>
        <v>5</v>
      </c>
      <c r="AA8">
        <f>IFERROR(VLOOKUP(Response!D31,'Ankylosing Spondilities'!AZ4:BA5,2,FALSE),0)</f>
        <v>0</v>
      </c>
      <c r="AB8">
        <f>IFERROR(VLOOKUP(Response!D32,'Ankylosing Spondilities'!BB4:BC14,2,FALSE),0)</f>
        <v>0</v>
      </c>
      <c r="AC8">
        <f>IFERROR(VLOOKUP(Response!D33,'Ankylosing Spondilities'!BD4:BE8,2,FALSE),0)+IFERROR(VLOOKUP(Response!E33,'Ankylosing Spondilities'!BD4:BE8,2,FALSE),0)+IFERROR(VLOOKUP(Response!F33,'Ankylosing Spondilities'!BD4:BE8,2,FALSE),0)</f>
        <v>0</v>
      </c>
      <c r="AD8">
        <f>IFERROR(VLOOKUP(Response!D34,'Ankylosing Spondilities'!BF4:BG9,2,FALSE),0)</f>
        <v>0</v>
      </c>
      <c r="AE8">
        <f>IFERROR(VLOOKUP(Response!D35,'Ankylosing Spondilities'!BH4:BI5,2,FALSE),0)</f>
        <v>0</v>
      </c>
      <c r="AF8">
        <f>IFERROR(VLOOKUP(Response!D36,'Ankylosing Spondilities'!BJ4:BK11,2,FALSE),0)</f>
        <v>0</v>
      </c>
      <c r="AG8">
        <f>IFERROR(VLOOKUP(Response!D37,'Ankylosing Spondilities'!BL4:BM13,2,FALSE),0)+IFERROR(VLOOKUP(Response!E37,'Ankylosing Spondilities'!BL4:BM13,2,FALSE),0)+IFERROR(VLOOKUP(Response!F37,'Ankylosing Spondilities'!BL4:BM13,2,FALSE),0)</f>
        <v>5</v>
      </c>
      <c r="AH8">
        <f>IFERROR(VLOOKUP(Response!D38,'Ankylosing Spondilities'!BN4:BO6,2,FALSE),0)</f>
        <v>5</v>
      </c>
      <c r="AI8">
        <f>IFERROR(VLOOKUP(Response!D39,'Ankylosing Spondilities'!BP4:BQ13,2,FALSE),0)+IFERROR(VLOOKUP(Response!E39,'Ankylosing Spondilities'!BP4:BQ13,2,FALSE),0)+IFERROR(VLOOKUP(Response!F39,'Ankylosing Spondilities'!BP4:BQ13,2,FALSE),0)</f>
        <v>0</v>
      </c>
      <c r="AJ8">
        <f>IFERROR(VLOOKUP(Response!D40,'Ankylosing Spondilities'!BR4:BS6,2,FALSE),0)</f>
        <v>0</v>
      </c>
      <c r="AK8">
        <f>IFERROR(VLOOKUP(Response!D41,'Ankylosing Spondilities'!BT4:BU10,2,FALSE),0)+IFERROR(VLOOKUP(Response!E41,'Ankylosing Spondilities'!BT4:BU10,2,FALSE),0)+IFERROR(VLOOKUP(Response!F41,'Ankylosing Spondilities'!BT4:BU10,2,FALSE),0)</f>
        <v>0</v>
      </c>
      <c r="AL8">
        <f>IFERROR(VLOOKUP(Response!D42,'Ankylosing Spondilities'!BV4:BW8,2,FALSE),0)</f>
        <v>0</v>
      </c>
    </row>
    <row r="9" spans="1:39" x14ac:dyDescent="0.3">
      <c r="A9" s="11" t="s">
        <v>9</v>
      </c>
      <c r="B9">
        <f>IFERROR(VLOOKUP(Response!D3,Osteoporosis!B4:C13,2,FALSE),0)</f>
        <v>0</v>
      </c>
      <c r="C9">
        <f>IFERROR(VLOOKUP(Response!D4,Osteoporosis!D4:E6,2,FALSE),0)</f>
        <v>0</v>
      </c>
      <c r="D9">
        <f>IFERROR(VLOOKUP(Response!D5,Osteoporosis!F4:G12,2,FALSE),0)</f>
        <v>0</v>
      </c>
      <c r="E9">
        <f>IFERROR(VLOOKUP(Response!D6,Osteoporosis!H4:I9,2,FALSE),0)</f>
        <v>0</v>
      </c>
      <c r="F9">
        <f>IFERROR(VLOOKUP(Response!D8,Osteoporosis!J4:K6,2,FALSE),0)</f>
        <v>0</v>
      </c>
      <c r="G9">
        <f>IFERROR(VLOOKUP(Response!D11,Osteoporosis!L4:M15,2,FALSE),0)</f>
        <v>2</v>
      </c>
      <c r="H9">
        <f>IFERROR(VLOOKUP(Response!D12,Osteoporosis!N4:O15,2,FALSE),0)+IFERROR(VLOOKUP(Response!E12,Osteoporosis!N4:O15,2,FALSE),0)+IFERROR(VLOOKUP(Response!F12,Osteoporosis!N4:O15,2,FALSE),0)</f>
        <v>0</v>
      </c>
      <c r="I9">
        <f>IFERROR(VLOOKUP(Response!D13,Osteoporosis!P4:Q8,2,FALSE),0)</f>
        <v>5</v>
      </c>
      <c r="J9">
        <f>IFERROR(VLOOKUP(Response!D14,Osteoporosis!R4:S13,2,FALSE),0)</f>
        <v>2</v>
      </c>
      <c r="K9">
        <f>IFERROR(VLOOKUP(Response!D15,Osteoporosis!T4:U5,2,FALSE),0)</f>
        <v>10</v>
      </c>
      <c r="L9">
        <f>IFERROR(VLOOKUP(Response!D16,Osteoporosis!V4:W6,2,FALSE),0)+IFERROR(VLOOKUP(Response!E16,Osteoporosis!V4:W6,2,FALSE),0)+IFERROR(VLOOKUP(Response!F16,Osteoporosis!V4:W6,2,FALSE),0)</f>
        <v>4</v>
      </c>
      <c r="M9">
        <f>IFERROR(VLOOKUP(Response!D17,Osteoporosis!X4:Y9,2,FALSE),0)+IFERROR(VLOOKUP(Response!E17,Osteoporosis!X4:Y9,2,FALSE),0)+IFERROR(VLOOKUP(Response!F17,Osteoporosis!X4:Y9,2,FALSE),0)</f>
        <v>0</v>
      </c>
      <c r="N9">
        <f>IFERROR(VLOOKUP(Response!D18,Osteoporosis!Z4:AA6,2,FALSE),0)+IFERROR(VLOOKUP(Response!E18,Osteoporosis!Z4:AA6,2,FALSE),0)+IFERROR(VLOOKUP(Response!F18,Osteoporosis!Z4:AA6,2,FALSE),0)</f>
        <v>5</v>
      </c>
      <c r="O9">
        <f>IFERROR(VLOOKUP(Response!D19,Osteoporosis!AB4:AC14,2,FALSE),0)+IFERROR(VLOOKUP(Response!E19,Osteoporosis!AB4:AC14,2,FALSE),0)+IFERROR(VLOOKUP(Response!F19,Osteoporosis!AB4:AC14,2,FALSE),0)</f>
        <v>0</v>
      </c>
      <c r="P9">
        <f>IFERROR(VLOOKUP(Response!D20,Osteoporosis!AD4:AE5,2,FALSE),0)</f>
        <v>0</v>
      </c>
      <c r="Q9">
        <f>IFERROR(VLOOKUP(Response!D21,Osteoporosis!AF4:AG5,2,FALSE),0)</f>
        <v>0</v>
      </c>
      <c r="R9">
        <f>IFERROR(VLOOKUP(Response!D22,Osteoporosis!AH4:AI5,2,FALSE),0)</f>
        <v>0</v>
      </c>
      <c r="S9">
        <f>IFERROR(VLOOKUP(Response!D23,Osteoporosis!AJ4:AK5,2,FALSE),0)</f>
        <v>0</v>
      </c>
      <c r="T9">
        <f>IFERROR(VLOOKUP(Response!D24,Osteoporosis!AL4:AM5,2,FALSE),0)</f>
        <v>0</v>
      </c>
      <c r="U9">
        <f>IFERROR(VLOOKUP(Response!D25,Osteoporosis!AN4:AO6,2,FALSE),0)</f>
        <v>0</v>
      </c>
      <c r="V9">
        <f>IFERROR(VLOOKUP(Response!D26,Osteoporosis!AP4:AQ5,2,FALSE),0)</f>
        <v>0</v>
      </c>
      <c r="W9">
        <f>IFERROR(VLOOKUP(Response!D27,Osteoporosis!AR4:AS6,2,FALSE),0)</f>
        <v>0</v>
      </c>
      <c r="X9">
        <f>IFERROR(VLOOKUP(Response!D28,Osteoporosis!AT4:AU5,2,FALSE),0)</f>
        <v>0</v>
      </c>
      <c r="Y9">
        <f>IFERROR(VLOOKUP(Response!D29,Osteoporosis!AV4:AW5,2,FALSE),0)</f>
        <v>0</v>
      </c>
      <c r="Z9">
        <f>IFERROR(VLOOKUP(Response!D30,Osteoporosis!AX4:AY6,2,FALSE),0)</f>
        <v>5</v>
      </c>
      <c r="AA9">
        <f>IFERROR(VLOOKUP(Response!D31,Osteoporosis!AZ4:BA5,2,FALSE),0)</f>
        <v>0</v>
      </c>
      <c r="AB9">
        <f>IFERROR(VLOOKUP(Response!D32,Osteoporosis!BB4:BC14,2,FALSE),0)</f>
        <v>0</v>
      </c>
      <c r="AC9">
        <f>IFERROR(VLOOKUP(Response!D33,Osteoporosis!BD4:BE8,2,FALSE),0)+IFERROR(VLOOKUP(Response!E33,Osteoporosis!BD4:BE8,2,FALSE),0)+IFERROR(VLOOKUP(Response!F33,Osteoporosis!BD4:BE8,2,FALSE),0)</f>
        <v>0</v>
      </c>
      <c r="AD9">
        <f>IFERROR(VLOOKUP(Response!D34,Osteoporosis!BF4:BG9,2,FALSE),0)</f>
        <v>0</v>
      </c>
      <c r="AE9">
        <f>IFERROR(VLOOKUP(Response!D35,Osteoporosis!BH4:BI5,2,FALSE),0)</f>
        <v>0</v>
      </c>
      <c r="AF9">
        <f>IFERROR(VLOOKUP(Response!D36,Osteoporosis!BJ4:BK11,2,FALSE),0)</f>
        <v>0</v>
      </c>
      <c r="AG9">
        <f>IFERROR(VLOOKUP(Response!D37,Osteoporosis!BL4:BM13,2,FALSE),0)+IFERROR(VLOOKUP(Response!E37,Osteoporosis!BL4:BM13,2,FALSE),0)+IFERROR(VLOOKUP(Response!F37,Osteoporosis!BL4:BM13,2,FALSE),0)</f>
        <v>4</v>
      </c>
      <c r="AH9">
        <f>IFERROR(VLOOKUP(Response!D38,Osteoporosis!BN4:BO6,2,FALSE),0)</f>
        <v>2</v>
      </c>
      <c r="AI9">
        <f>IFERROR(VLOOKUP(Response!D39,Osteoporosis!BP4:BQ13,2,FALSE),0)+IFERROR(VLOOKUP(Response!E39,Osteoporosis!BP4:BQ13,2,FALSE),0)+IFERROR(VLOOKUP(Response!F39,Osteoporosis!BP4:BQ13,2,FALSE),0)</f>
        <v>2</v>
      </c>
      <c r="AJ9">
        <f>IFERROR(VLOOKUP(Response!D40,Osteoporosis!BR4:BS6,2,FALSE),0)</f>
        <v>0</v>
      </c>
      <c r="AK9">
        <f>IFERROR(VLOOKUP(Response!D41,Osteoporosis!BT4:BU10,2,FALSE),0)+IFERROR(VLOOKUP(Response!E41,Osteoporosis!BT4:BU10,2,FALSE),0)+IFERROR(VLOOKUP(Response!F41,Osteoporosis!BT4:BU10,2,FALSE),0)</f>
        <v>0</v>
      </c>
      <c r="AL9">
        <f>IFERROR(VLOOKUP(Response!D42,Osteoporosis!BV4:BW8,2,FALSE),0)</f>
        <v>0</v>
      </c>
    </row>
    <row r="10" spans="1:39" x14ac:dyDescent="0.3">
      <c r="A10" s="11" t="s">
        <v>10</v>
      </c>
      <c r="B10">
        <f>IFERROR(VLOOKUP(Response!D3,Stenosis!B4:C13,2,FALSE),0)</f>
        <v>0</v>
      </c>
      <c r="C10">
        <f>IFERROR(VLOOKUP(Response!D4,Stenosis!D4:E6,2,FALSE),0)</f>
        <v>0</v>
      </c>
      <c r="D10">
        <f>IFERROR(VLOOKUP(Response!D5,Stenosis!F4:G12,2,FALSE),0)</f>
        <v>0</v>
      </c>
      <c r="E10">
        <f>IFERROR(VLOOKUP(Response!D6,Stenosis!H4:I9,2,FALSE),0)</f>
        <v>0</v>
      </c>
      <c r="F10">
        <f>IFERROR(VLOOKUP(Response!D8,Stenosis!J4:K6,2,FALSE),0)</f>
        <v>0</v>
      </c>
      <c r="G10">
        <f>IFERROR(VLOOKUP(Response!D11,Stenosis!L4:M15,2,FALSE),0)</f>
        <v>2</v>
      </c>
      <c r="H10">
        <f>IFERROR(VLOOKUP(Response!D12,Stenosis!N4:O15,2,FALSE),0)+IFERROR(VLOOKUP(Response!E12,Stenosis!N4:O15,2,FALSE),0)+IFERROR(VLOOKUP(Response!F12,Stenosis!N4:O15,2,FALSE),0)</f>
        <v>5</v>
      </c>
      <c r="I10">
        <f>IFERROR(VLOOKUP(Response!D13,Stenosis!P4:Q8,2,FALSE),0)</f>
        <v>2</v>
      </c>
      <c r="J10">
        <f>IFERROR(VLOOKUP(Response!D14,Stenosis!R4:S13,2,FALSE),0)</f>
        <v>2</v>
      </c>
      <c r="K10">
        <f>IFERROR(VLOOKUP(Response!D15,Stenosis!T4:U5,2,FALSE),0)</f>
        <v>2</v>
      </c>
      <c r="L10">
        <f>IFERROR(VLOOKUP(Response!D16,Stenosis!V4:W6,2,FALSE),0)+IFERROR(VLOOKUP(Response!E16,Stenosis!V4:W6,2,FALSE),0)+IFERROR(VLOOKUP(Response!F16,Stenosis!V4:W6,2,FALSE),0)</f>
        <v>5</v>
      </c>
      <c r="M10">
        <f>IFERROR(VLOOKUP(Response!D17,Stenosis!X4:Y9,2,FALSE),0)+IFERROR(VLOOKUP(Response!E17,Stenosis!X4:Y9,2,FALSE),0)+IFERROR(VLOOKUP(Response!F17,Stenosis!X4:Y9,2,FALSE),0)</f>
        <v>0</v>
      </c>
      <c r="N10">
        <f>IFERROR(VLOOKUP(Response!D18,Stenosis!Z4:AA6,2,FALSE),0)+IFERROR(VLOOKUP(Response!E18,Stenosis!Z4:AA6,2,FALSE),0)+IFERROR(VLOOKUP(Response!F18,Stenosis!Z4:AA6,2,FALSE),0)</f>
        <v>5</v>
      </c>
      <c r="O10">
        <f>IFERROR(VLOOKUP(Response!D19,Stenosis!AB4:AC14,2,FALSE),0)+IFERROR(VLOOKUP(Response!E19,Stenosis!AB4:AC14,2,FALSE),0)+IFERROR(VLOOKUP(Response!F19,Stenosis!AB4:AC14,2,FALSE),0)</f>
        <v>0</v>
      </c>
      <c r="P10">
        <f>IFERROR(VLOOKUP(Response!D20,Stenosis!AD4:AE5,2,FALSE),0)</f>
        <v>0</v>
      </c>
      <c r="Q10">
        <f>IFERROR(VLOOKUP(Response!D21,Stenosis!AF4:AG5,2,FALSE),0)</f>
        <v>0</v>
      </c>
      <c r="R10">
        <f>IFERROR(VLOOKUP(Response!D22,Stenosis!AH4:AI5,2,FALSE),0)</f>
        <v>0</v>
      </c>
      <c r="S10">
        <f>IFERROR(VLOOKUP(Response!D23,Stenosis!AJ4:AK5,2,FALSE),0)</f>
        <v>0</v>
      </c>
      <c r="T10">
        <f>IFERROR(VLOOKUP(Response!D24,Stenosis!AL4:AM5,2,FALSE),0)</f>
        <v>0</v>
      </c>
      <c r="U10">
        <f>IFERROR(VLOOKUP(Response!D25,Stenosis!AN4:AO6,2,FALSE),0)</f>
        <v>0</v>
      </c>
      <c r="V10">
        <f>IFERROR(VLOOKUP(Response!D26,Stenosis!AP4:AQ5,2,FALSE),0)</f>
        <v>0</v>
      </c>
      <c r="W10">
        <f>IFERROR(VLOOKUP(Response!D27,Stenosis!AR4:AS6,2,FALSE),0)</f>
        <v>0</v>
      </c>
      <c r="X10">
        <f>IFERROR(VLOOKUP(Response!D28,Stenosis!AT4:AU5,2,FALSE),0)</f>
        <v>0</v>
      </c>
      <c r="Y10">
        <f>IFERROR(VLOOKUP(Response!D29,Stenosis!AV4:AW5,2,FALSE),0)</f>
        <v>0</v>
      </c>
      <c r="Z10">
        <f>IFERROR(VLOOKUP(Response!D30,Stenosis!AX4:AY6,2,FALSE),0)</f>
        <v>2</v>
      </c>
      <c r="AA10">
        <f>IFERROR(VLOOKUP(Response!D31,Stenosis!AZ4:BA5,2,FALSE),0)</f>
        <v>0</v>
      </c>
      <c r="AB10">
        <f>IFERROR(VLOOKUP(Response!D32,Stenosis!BB4:BC14,2,FALSE),0)</f>
        <v>0</v>
      </c>
      <c r="AC10">
        <f>IFERROR(VLOOKUP(Response!D33,Stenosis!BD4:BE8,2,FALSE),0)+IFERROR(VLOOKUP(Response!E33,Stenosis!BD4:BE8,2,FALSE),0)+IFERROR(VLOOKUP(Response!F33,Stenosis!BD4:BE8,2,FALSE),0)</f>
        <v>0</v>
      </c>
      <c r="AD10">
        <f>IFERROR(VLOOKUP(Response!D34,Stenosis!BF4:BG9,2,FALSE),0)</f>
        <v>0</v>
      </c>
      <c r="AE10">
        <f>IFERROR(VLOOKUP(Response!D35,Stenosis!BH4:BI5,2,FALSE),0)</f>
        <v>0</v>
      </c>
      <c r="AF10">
        <f>IFERROR(VLOOKUP(Response!D36,Stenosis!BJ4:BK11,2,FALSE),0)</f>
        <v>0</v>
      </c>
      <c r="AG10">
        <f>IFERROR(VLOOKUP(Response!D37,Stenosis!BL4:BM13,2,FALSE),0)+IFERROR(VLOOKUP(Response!E37,Stenosis!BL4:BM13,2,FALSE),0)+IFERROR(VLOOKUP(Response!F37,Stenosis!BL4:BM13,2,FALSE),0)</f>
        <v>0</v>
      </c>
      <c r="AH10">
        <f>IFERROR(VLOOKUP(Response!D38,Stenosis!BN4:BO6,2,FALSE),0)</f>
        <v>0</v>
      </c>
      <c r="AI10">
        <f>IFERROR(VLOOKUP(Response!D39,Stenosis!BP4:BQ13,2,FALSE),0)+IFERROR(VLOOKUP(Response!E39,Stenosis!BP4:BQ13,2,FALSE),0)+IFERROR(VLOOKUP(Response!F39,Stenosis!BP4:BQ13,2,FALSE),0)</f>
        <v>0</v>
      </c>
      <c r="AJ10">
        <f>IFERROR(VLOOKUP(Response!D40,Stenosis!BR4:BS6,2,FALSE),0)</f>
        <v>5</v>
      </c>
      <c r="AK10">
        <f>IFERROR(VLOOKUP(Response!D41,Stenosis!BT4:BU10,2,FALSE),0)+IFERROR(VLOOKUP(Response!E41,Stenosis!BT4:BU10,2,FALSE),0)+IFERROR(VLOOKUP(Response!F41,Stenosis!BT4:BU10,2,FALSE),0)</f>
        <v>0</v>
      </c>
      <c r="AL10">
        <f>IFERROR(VLOOKUP(Response!D42,Stenosis!BV4:BW8,2,FALSE),0)</f>
        <v>0</v>
      </c>
    </row>
    <row r="11" spans="1:39" x14ac:dyDescent="0.3">
      <c r="A11" s="11" t="s">
        <v>371</v>
      </c>
      <c r="B11">
        <f>IFERROR(VLOOKUP(Response!D3,'Peripheral Neuropathy'!B4:C13,2,FALSE),0)</f>
        <v>0</v>
      </c>
      <c r="C11">
        <f>IFERROR(VLOOKUP(Response!D4,'Peripheral Neuropathy'!D4:E6,2,FALSE),0)</f>
        <v>0</v>
      </c>
      <c r="D11">
        <f>IFERROR(VLOOKUP(Response!D5,'Peripheral Neuropathy'!F4:G12,2,FALSE),0)</f>
        <v>0</v>
      </c>
      <c r="E11">
        <f>IFERROR(VLOOKUP(Response!D6,'Peripheral Neuropathy'!H4:I9,2,FALSE),0)</f>
        <v>0</v>
      </c>
      <c r="F11">
        <f>IFERROR(VLOOKUP(Response!D8,'Peripheral Neuropathy'!J4:K6,2,FALSE),0)</f>
        <v>0</v>
      </c>
      <c r="G11">
        <f>IFERROR(VLOOKUP(Response!D11,'Peripheral Neuropathy'!L4:M15,2,FALSE),0)</f>
        <v>0</v>
      </c>
      <c r="H11">
        <f>IFERROR(VLOOKUP(Response!D12,'Peripheral Neuropathy'!N4:O15,2,FALSE),0)+IFERROR(VLOOKUP(Response!E12,'Peripheral Neuropathy'!N4:O15,2,FALSE),0)+IFERROR(VLOOKUP(Response!F12,'Peripheral Neuropathy'!N4:O15,2,FALSE),0)</f>
        <v>5</v>
      </c>
      <c r="I11">
        <f>IFERROR(VLOOKUP(Response!D13,'Peripheral Neuropathy'!P4:Q8,2,FALSE),0)</f>
        <v>5</v>
      </c>
      <c r="J11">
        <f>IFERROR(VLOOKUP(Response!D14,'Peripheral Neuropathy'!R4:S13,2,FALSE),0)</f>
        <v>2</v>
      </c>
      <c r="K11">
        <f>IFERROR(VLOOKUP(Response!D15,'Peripheral Neuropathy'!T4:U5,2,FALSE),0)</f>
        <v>2</v>
      </c>
      <c r="L11">
        <f>IFERROR(VLOOKUP(Response!D16,'Peripheral Neuropathy'!V4:W6,2,FALSE),0)+IFERROR(VLOOKUP(Response!E16,'Peripheral Neuropathy'!V4:W6,2,FALSE),0)+IFERROR(VLOOKUP(Response!F16,'Peripheral Neuropathy'!V4:W6,2,FALSE),0)</f>
        <v>2</v>
      </c>
      <c r="M11">
        <f>IFERROR(VLOOKUP(Response!D17,'Peripheral Neuropathy'!X4:Y9,2,FALSE),0)+IFERROR(VLOOKUP(Response!E17,'Peripheral Neuropathy'!X4:Y9,2,FALSE),0)+IFERROR(VLOOKUP(Response!F17,'Peripheral Neuropathy'!X4:Y9,2,FALSE),0)</f>
        <v>0</v>
      </c>
      <c r="N11">
        <f>IFERROR(VLOOKUP(Response!D18,'Peripheral Neuropathy'!Z4:AA6,2,FALSE),0)+IFERROR(VLOOKUP(Response!E18,'Peripheral Neuropathy'!Z4:AA6,2,FALSE),0)+IFERROR(VLOOKUP(Response!F18,'Peripheral Neuropathy'!Z4:AA6,2,FALSE),0)</f>
        <v>2</v>
      </c>
      <c r="O11">
        <f>IFERROR(VLOOKUP(Response!D19,'Peripheral Neuropathy'!AB4:AC14,2,FALSE),0)+IFERROR(VLOOKUP(Response!E19,'Peripheral Neuropathy'!AB4:AC14,2,FALSE),0)+IFERROR(VLOOKUP(Response!F19,'Peripheral Neuropathy'!AB4:AC14,2,FALSE),0)</f>
        <v>0</v>
      </c>
      <c r="P11">
        <f>IFERROR(VLOOKUP(Response!D20,'Peripheral Neuropathy'!AD4:AE5,2,FALSE),0)</f>
        <v>0</v>
      </c>
      <c r="Q11">
        <f>IFERROR(VLOOKUP(Response!D21,'Peripheral Neuropathy'!AF4:AG5,2,FALSE),0)</f>
        <v>0</v>
      </c>
      <c r="R11">
        <f>IFERROR(VLOOKUP(Response!D22,'Peripheral Neuropathy'!AH4:AI5,2,FALSE),0)</f>
        <v>0</v>
      </c>
      <c r="S11">
        <f>IFERROR(VLOOKUP(Response!D23,'Peripheral Neuropathy'!AJ4:AK5,2,FALSE),0)</f>
        <v>0</v>
      </c>
      <c r="T11">
        <f>IFERROR(VLOOKUP(Response!D24,'Peripheral Neuropathy'!AL4:AM5,2,FALSE),0)</f>
        <v>0</v>
      </c>
      <c r="U11">
        <f>IFERROR(VLOOKUP(Response!D25,'Peripheral Neuropathy'!AN4:AO6,2,FALSE),0)</f>
        <v>0</v>
      </c>
      <c r="V11">
        <f>IFERROR(VLOOKUP(Response!D26,'Peripheral Neuropathy'!AP4:AQ5,2,FALSE),0)</f>
        <v>0</v>
      </c>
      <c r="W11">
        <f>IFERROR(VLOOKUP(Response!D27,'Peripheral Neuropathy'!AR4:AS6,2,FALSE),0)</f>
        <v>0</v>
      </c>
      <c r="X11">
        <f>IFERROR(VLOOKUP(Response!D28,'Peripheral Neuropathy'!AT4:AU5,2,FALSE),0)</f>
        <v>0</v>
      </c>
      <c r="Y11">
        <f>IFERROR(VLOOKUP(Response!D29,'Peripheral Neuropathy'!AV4:AW5,2,FALSE),0)</f>
        <v>0</v>
      </c>
      <c r="Z11">
        <f>IFERROR(VLOOKUP(Response!D30,'Peripheral Neuropathy'!AX4:AY6,2,FALSE),0)</f>
        <v>2</v>
      </c>
      <c r="AA11">
        <f>IFERROR(VLOOKUP(Response!D31,'Peripheral Neuropathy'!AZ4:BA5,2,FALSE),0)</f>
        <v>0</v>
      </c>
      <c r="AB11">
        <f>IFERROR(VLOOKUP(Response!D32,'Peripheral Neuropathy'!BB4:BC14,2,FALSE),0)</f>
        <v>0</v>
      </c>
      <c r="AC11">
        <f>IFERROR(VLOOKUP(Response!D33,'Peripheral Neuropathy'!BD4:BE8,2,FALSE),0)+IFERROR(VLOOKUP(Response!E33,'Peripheral Neuropathy'!BD4:BE8,2,FALSE),0)+IFERROR(VLOOKUP(Response!F33,'Peripheral Neuropathy'!BD4:BE8,2,FALSE),0)</f>
        <v>0</v>
      </c>
      <c r="AD11">
        <f>IFERROR(VLOOKUP(Response!D34,'Peripheral Neuropathy'!BF4:BG9,2,FALSE),0)</f>
        <v>0</v>
      </c>
      <c r="AE11">
        <f>IFERROR(VLOOKUP(Response!D35,'Peripheral Neuropathy'!BH4:BI5,2,FALSE),0)</f>
        <v>0</v>
      </c>
      <c r="AF11">
        <f>IFERROR(VLOOKUP(Response!D36,'Peripheral Neuropathy'!BJ4:BK11,2,FALSE),0)</f>
        <v>0</v>
      </c>
      <c r="AG11">
        <f>IFERROR(VLOOKUP(Response!D37,'Peripheral Neuropathy'!BL4:BM13,2,FALSE),0)+IFERROR(VLOOKUP(Response!E37,'Peripheral Neuropathy'!BL4:BM13,2,FALSE),0)+IFERROR(VLOOKUP(Response!F37,'Peripheral Neuropathy'!BL4:BM13,2,FALSE),0)</f>
        <v>0</v>
      </c>
      <c r="AH11">
        <f>IFERROR(VLOOKUP(Response!D38,'Peripheral Neuropathy'!BN4:BO6,2,FALSE),0)</f>
        <v>0</v>
      </c>
      <c r="AI11">
        <f>IFERROR(VLOOKUP(Response!D39,'Peripheral Neuropathy'!BP4:BQ13,2,FALSE),0)+IFERROR(VLOOKUP(Response!E39,'Peripheral Neuropathy'!BP4:BQ13,2,FALSE),0)+IFERROR(VLOOKUP(Response!F39,'Peripheral Neuropathy'!BP4:BQ13,2,FALSE),0)</f>
        <v>0</v>
      </c>
      <c r="AJ11">
        <f>IFERROR(VLOOKUP(Response!D40,'Peripheral Neuropathy'!BR4:BS6,2,FALSE),0)</f>
        <v>5</v>
      </c>
      <c r="AK11">
        <f>IFERROR(VLOOKUP(Response!D41,'Peripheral Neuropathy'!BT4:BU10,2,FALSE),0)+IFERROR(VLOOKUP(Response!E41,'Peripheral Neuropathy'!BT4:BU10,2,FALSE),0)+IFERROR(VLOOKUP(Response!F41,'Peripheral Neuropathy'!BT4:BU10,2,FALSE),0)</f>
        <v>0</v>
      </c>
      <c r="AL11">
        <f>IFERROR(VLOOKUP(Response!D42,'Peripheral Neuropathy'!BV4:BW8,2,FALSE),0)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1393-F79D-4AE6-AEB6-D856E1539F59}">
  <dimension ref="A1:V14"/>
  <sheetViews>
    <sheetView topLeftCell="H1" workbookViewId="0">
      <selection activeCell="D13" sqref="D13:D14"/>
    </sheetView>
  </sheetViews>
  <sheetFormatPr defaultRowHeight="14.4" x14ac:dyDescent="0.3"/>
  <cols>
    <col min="1" max="1" width="38.109375" customWidth="1"/>
    <col min="2" max="6" width="9.109375"/>
    <col min="7" max="7" width="38.109375" customWidth="1"/>
    <col min="8" max="8" width="9.109375"/>
    <col min="9" max="9" width="53.6640625" customWidth="1"/>
    <col min="10" max="10" width="9.109375"/>
    <col min="11" max="11" width="27.5546875" customWidth="1"/>
    <col min="12" max="12" width="9.109375"/>
    <col min="13" max="13" width="34.88671875" customWidth="1"/>
    <col min="14" max="14" width="9.109375"/>
    <col min="15" max="15" width="32.5546875" customWidth="1"/>
    <col min="16" max="16" width="9.109375"/>
    <col min="17" max="17" width="55.6640625" customWidth="1"/>
    <col min="18" max="18" width="9.109375"/>
    <col min="19" max="19" width="41.88671875" customWidth="1"/>
    <col min="20" max="20" width="9.109375"/>
    <col min="21" max="21" width="49" customWidth="1"/>
    <col min="22" max="22" width="9.109375"/>
  </cols>
  <sheetData>
    <row r="1" spans="1:22" x14ac:dyDescent="0.3">
      <c r="A1" s="56" t="s">
        <v>53</v>
      </c>
      <c r="B1" s="57"/>
      <c r="C1" s="56" t="s">
        <v>57</v>
      </c>
      <c r="D1" s="57"/>
      <c r="E1" s="56" t="s">
        <v>59</v>
      </c>
      <c r="F1" s="57"/>
      <c r="G1" s="56" t="s">
        <v>63</v>
      </c>
      <c r="H1" s="57"/>
      <c r="I1" s="56" t="s">
        <v>68</v>
      </c>
      <c r="J1" s="57"/>
      <c r="K1" s="56" t="s">
        <v>72</v>
      </c>
      <c r="L1" s="57"/>
      <c r="M1" s="56" t="s">
        <v>128</v>
      </c>
      <c r="N1" s="57"/>
      <c r="O1" s="56" t="s">
        <v>132</v>
      </c>
      <c r="P1" s="57"/>
      <c r="Q1" s="56" t="s">
        <v>135</v>
      </c>
      <c r="R1" s="57"/>
      <c r="S1" s="56" t="s">
        <v>138</v>
      </c>
      <c r="T1" s="57"/>
      <c r="U1" s="56" t="s">
        <v>144</v>
      </c>
      <c r="V1" s="57"/>
    </row>
    <row r="2" spans="1:22" x14ac:dyDescent="0.3">
      <c r="A2" s="54" t="s">
        <v>373</v>
      </c>
      <c r="B2" s="55"/>
      <c r="C2" s="54" t="s">
        <v>58</v>
      </c>
      <c r="D2" s="55"/>
      <c r="E2" s="54" t="s">
        <v>374</v>
      </c>
      <c r="F2" s="55"/>
      <c r="G2" s="54" t="s">
        <v>375</v>
      </c>
      <c r="H2" s="55"/>
      <c r="I2" s="54" t="s">
        <v>376</v>
      </c>
      <c r="J2" s="55"/>
      <c r="K2" s="54" t="s">
        <v>377</v>
      </c>
      <c r="L2" s="55"/>
      <c r="M2" s="54" t="s">
        <v>378</v>
      </c>
      <c r="N2" s="55"/>
      <c r="O2" s="54" t="s">
        <v>379</v>
      </c>
      <c r="P2" s="55"/>
      <c r="Q2" s="54" t="s">
        <v>380</v>
      </c>
      <c r="R2" s="55"/>
      <c r="S2" s="54" t="s">
        <v>381</v>
      </c>
      <c r="T2" s="55"/>
      <c r="U2" s="54" t="s">
        <v>382</v>
      </c>
      <c r="V2" s="55"/>
    </row>
    <row r="3" spans="1:22" x14ac:dyDescent="0.3">
      <c r="A3" s="41" t="s">
        <v>383</v>
      </c>
      <c r="B3" s="42" t="s">
        <v>384</v>
      </c>
      <c r="C3" s="41" t="s">
        <v>383</v>
      </c>
      <c r="D3" s="42" t="s">
        <v>384</v>
      </c>
      <c r="E3" s="41" t="s">
        <v>383</v>
      </c>
      <c r="F3" s="42" t="s">
        <v>384</v>
      </c>
      <c r="G3" s="41" t="s">
        <v>383</v>
      </c>
      <c r="H3" s="42" t="s">
        <v>384</v>
      </c>
      <c r="I3" s="41" t="s">
        <v>383</v>
      </c>
      <c r="J3" s="42" t="s">
        <v>384</v>
      </c>
      <c r="K3" s="41" t="s">
        <v>383</v>
      </c>
      <c r="L3" s="42" t="s">
        <v>384</v>
      </c>
      <c r="M3" s="41" t="s">
        <v>383</v>
      </c>
      <c r="N3" s="42" t="s">
        <v>384</v>
      </c>
      <c r="O3" s="41" t="s">
        <v>383</v>
      </c>
      <c r="P3" s="42" t="s">
        <v>384</v>
      </c>
      <c r="Q3" s="41" t="s">
        <v>383</v>
      </c>
      <c r="R3" s="42" t="s">
        <v>384</v>
      </c>
      <c r="S3" s="41" t="s">
        <v>383</v>
      </c>
      <c r="T3" s="42" t="s">
        <v>384</v>
      </c>
      <c r="U3" s="41" t="s">
        <v>383</v>
      </c>
      <c r="V3" s="42" t="s">
        <v>384</v>
      </c>
    </row>
    <row r="4" spans="1:22" ht="28.8" x14ac:dyDescent="0.3">
      <c r="A4" s="3" t="s">
        <v>194</v>
      </c>
      <c r="B4" s="43">
        <v>2</v>
      </c>
      <c r="C4" s="2">
        <v>1</v>
      </c>
      <c r="D4" s="45">
        <v>2</v>
      </c>
      <c r="E4" s="2" t="s">
        <v>195</v>
      </c>
      <c r="F4" s="45">
        <v>10</v>
      </c>
      <c r="G4" s="3" t="s">
        <v>196</v>
      </c>
      <c r="H4" s="43">
        <v>5</v>
      </c>
      <c r="I4" s="2" t="s">
        <v>197</v>
      </c>
      <c r="J4" s="45">
        <v>2</v>
      </c>
      <c r="K4" s="3" t="s">
        <v>198</v>
      </c>
      <c r="L4" s="43">
        <v>10</v>
      </c>
      <c r="M4" s="3" t="s">
        <v>130</v>
      </c>
      <c r="N4" s="43">
        <v>2</v>
      </c>
      <c r="O4" s="3" t="s">
        <v>140</v>
      </c>
      <c r="P4" s="43">
        <v>10</v>
      </c>
      <c r="Q4" s="3" t="s">
        <v>215</v>
      </c>
      <c r="R4" s="43">
        <v>5</v>
      </c>
      <c r="S4" s="3" t="s">
        <v>140</v>
      </c>
      <c r="T4" s="43">
        <v>0</v>
      </c>
      <c r="U4" s="3" t="s">
        <v>217</v>
      </c>
      <c r="V4" s="43">
        <v>5</v>
      </c>
    </row>
    <row r="5" spans="1:22" ht="43.2" x14ac:dyDescent="0.3">
      <c r="A5" s="3" t="s">
        <v>223</v>
      </c>
      <c r="B5" s="43">
        <v>2</v>
      </c>
      <c r="C5" s="2">
        <v>2</v>
      </c>
      <c r="D5" s="45">
        <v>2</v>
      </c>
      <c r="E5" s="2" t="s">
        <v>62</v>
      </c>
      <c r="F5" s="45">
        <v>5</v>
      </c>
      <c r="G5" s="3" t="s">
        <v>66</v>
      </c>
      <c r="H5" s="43">
        <v>2</v>
      </c>
      <c r="I5" s="2" t="s">
        <v>224</v>
      </c>
      <c r="J5" s="45">
        <v>2</v>
      </c>
      <c r="K5" s="3" t="s">
        <v>225</v>
      </c>
      <c r="L5" s="43">
        <v>0</v>
      </c>
      <c r="M5" s="3" t="s">
        <v>240</v>
      </c>
      <c r="N5" s="43">
        <v>2</v>
      </c>
      <c r="O5" s="3" t="s">
        <v>134</v>
      </c>
      <c r="P5" s="43">
        <v>5</v>
      </c>
      <c r="Q5" s="3" t="s">
        <v>240</v>
      </c>
      <c r="R5" s="43">
        <v>5</v>
      </c>
      <c r="S5" s="3" t="s">
        <v>134</v>
      </c>
      <c r="T5" s="43">
        <v>2</v>
      </c>
      <c r="U5" s="3" t="s">
        <v>241</v>
      </c>
      <c r="V5" s="43">
        <v>5</v>
      </c>
    </row>
    <row r="6" spans="1:22" ht="28.8" x14ac:dyDescent="0.3">
      <c r="A6" s="3" t="s">
        <v>249</v>
      </c>
      <c r="B6" s="43">
        <v>2</v>
      </c>
      <c r="C6" s="2">
        <v>3</v>
      </c>
      <c r="D6" s="45">
        <v>2</v>
      </c>
      <c r="E6" s="2"/>
      <c r="F6" s="45"/>
      <c r="G6" s="2" t="s">
        <v>67</v>
      </c>
      <c r="H6" s="45">
        <v>10</v>
      </c>
      <c r="I6" s="2" t="s">
        <v>250</v>
      </c>
      <c r="J6" s="45">
        <v>2</v>
      </c>
      <c r="K6" s="3" t="s">
        <v>74</v>
      </c>
      <c r="L6" s="43">
        <v>5</v>
      </c>
      <c r="M6" s="3" t="s">
        <v>260</v>
      </c>
      <c r="N6" s="43">
        <v>2</v>
      </c>
      <c r="O6" s="3" t="s">
        <v>261</v>
      </c>
      <c r="P6" s="43">
        <v>2</v>
      </c>
      <c r="Q6" s="3" t="s">
        <v>260</v>
      </c>
      <c r="R6" s="43"/>
      <c r="S6" s="3" t="s">
        <v>261</v>
      </c>
      <c r="T6" s="43">
        <v>5</v>
      </c>
      <c r="U6" s="3" t="s">
        <v>263</v>
      </c>
      <c r="V6" s="43">
        <v>2</v>
      </c>
    </row>
    <row r="7" spans="1:22" ht="43.2" x14ac:dyDescent="0.3">
      <c r="A7" s="3" t="s">
        <v>56</v>
      </c>
      <c r="B7" s="43">
        <v>5</v>
      </c>
      <c r="C7" s="2">
        <v>4</v>
      </c>
      <c r="D7" s="45">
        <v>2</v>
      </c>
      <c r="E7" s="2"/>
      <c r="F7" s="45"/>
      <c r="G7" s="2"/>
      <c r="H7" s="45"/>
      <c r="I7" s="3" t="s">
        <v>270</v>
      </c>
      <c r="J7" s="43">
        <v>5</v>
      </c>
      <c r="K7" s="2"/>
      <c r="L7" s="45"/>
      <c r="M7" s="3" t="s">
        <v>275</v>
      </c>
      <c r="N7" s="43">
        <v>2</v>
      </c>
      <c r="P7" s="44"/>
      <c r="Q7" s="3" t="s">
        <v>275</v>
      </c>
      <c r="R7" s="43"/>
      <c r="T7" s="44"/>
      <c r="U7" s="3" t="s">
        <v>146</v>
      </c>
      <c r="V7" s="43">
        <v>2</v>
      </c>
    </row>
    <row r="8" spans="1:22" ht="28.8" x14ac:dyDescent="0.3">
      <c r="A8" s="3" t="s">
        <v>281</v>
      </c>
      <c r="B8" s="43">
        <v>10</v>
      </c>
      <c r="C8" s="2">
        <v>5</v>
      </c>
      <c r="D8" s="45">
        <v>2</v>
      </c>
      <c r="E8" s="2"/>
      <c r="F8" s="45"/>
      <c r="G8" s="2"/>
      <c r="H8" s="45"/>
      <c r="I8" s="2" t="s">
        <v>282</v>
      </c>
      <c r="J8" s="45">
        <v>5</v>
      </c>
      <c r="K8" s="2"/>
      <c r="L8" s="45"/>
      <c r="M8" s="3" t="s">
        <v>287</v>
      </c>
      <c r="N8" s="43">
        <v>2</v>
      </c>
      <c r="P8" s="44"/>
      <c r="Q8" s="3" t="s">
        <v>287</v>
      </c>
      <c r="R8" s="43">
        <v>5</v>
      </c>
      <c r="T8" s="44"/>
      <c r="U8" s="3" t="s">
        <v>289</v>
      </c>
      <c r="V8" s="43">
        <v>0</v>
      </c>
    </row>
    <row r="9" spans="1:22" x14ac:dyDescent="0.3">
      <c r="A9" s="3"/>
      <c r="B9" s="43"/>
      <c r="C9" s="2">
        <v>6</v>
      </c>
      <c r="D9" s="45">
        <v>5</v>
      </c>
      <c r="E9" s="2"/>
      <c r="F9" s="45"/>
      <c r="G9" s="2"/>
      <c r="H9" s="45"/>
      <c r="I9" s="2" t="s">
        <v>294</v>
      </c>
      <c r="J9" s="45">
        <v>2</v>
      </c>
      <c r="K9" s="2"/>
      <c r="L9" s="45"/>
      <c r="M9" s="3" t="s">
        <v>137</v>
      </c>
      <c r="N9" s="43">
        <v>5</v>
      </c>
      <c r="P9" s="44"/>
      <c r="Q9" s="3" t="s">
        <v>137</v>
      </c>
      <c r="R9" s="43">
        <v>2</v>
      </c>
      <c r="T9" s="44"/>
      <c r="V9" s="44"/>
    </row>
    <row r="10" spans="1:22" x14ac:dyDescent="0.3">
      <c r="A10" s="3"/>
      <c r="B10" s="43"/>
      <c r="C10" s="2">
        <v>7</v>
      </c>
      <c r="D10" s="45">
        <v>5</v>
      </c>
      <c r="E10" s="2"/>
      <c r="F10" s="45"/>
      <c r="G10" s="2"/>
      <c r="H10" s="45"/>
      <c r="I10" s="2" t="s">
        <v>303</v>
      </c>
      <c r="J10" s="45">
        <v>5</v>
      </c>
      <c r="K10" s="2"/>
      <c r="L10" s="45"/>
      <c r="M10" s="3" t="s">
        <v>131</v>
      </c>
      <c r="N10" s="43">
        <v>2</v>
      </c>
      <c r="P10" s="44"/>
      <c r="Q10" s="3" t="s">
        <v>131</v>
      </c>
      <c r="R10" s="43"/>
      <c r="T10" s="44"/>
      <c r="V10" s="44"/>
    </row>
    <row r="11" spans="1:22" x14ac:dyDescent="0.3">
      <c r="A11" s="3"/>
      <c r="B11" s="43"/>
      <c r="C11" s="2">
        <v>8</v>
      </c>
      <c r="D11" s="45">
        <v>5</v>
      </c>
      <c r="E11" s="2"/>
      <c r="F11" s="45"/>
      <c r="G11" s="2"/>
      <c r="H11" s="45"/>
      <c r="I11" s="2" t="s">
        <v>71</v>
      </c>
      <c r="J11" s="45">
        <v>0</v>
      </c>
      <c r="K11" s="2"/>
      <c r="L11" s="45"/>
      <c r="M11" s="3" t="s">
        <v>314</v>
      </c>
      <c r="N11" s="43">
        <v>2</v>
      </c>
      <c r="P11" s="44"/>
      <c r="Q11" s="3" t="s">
        <v>314</v>
      </c>
      <c r="R11" s="43"/>
      <c r="T11" s="44"/>
      <c r="V11" s="44"/>
    </row>
    <row r="12" spans="1:22" x14ac:dyDescent="0.3">
      <c r="A12" s="3"/>
      <c r="B12" s="43"/>
      <c r="C12" s="2">
        <v>9</v>
      </c>
      <c r="D12" s="45">
        <v>10</v>
      </c>
      <c r="E12" s="2"/>
      <c r="F12" s="45"/>
      <c r="G12" s="2"/>
      <c r="H12" s="45"/>
      <c r="I12" s="2"/>
      <c r="J12" s="45"/>
      <c r="K12" s="2"/>
      <c r="L12" s="45"/>
      <c r="M12" s="3" t="s">
        <v>319</v>
      </c>
      <c r="N12" s="43">
        <v>2</v>
      </c>
      <c r="P12" s="44"/>
      <c r="Q12" s="3" t="s">
        <v>319</v>
      </c>
      <c r="R12" s="43"/>
      <c r="T12" s="44"/>
      <c r="V12" s="44"/>
    </row>
    <row r="13" spans="1:22" x14ac:dyDescent="0.3">
      <c r="A13" s="3"/>
      <c r="B13" s="43"/>
      <c r="C13" s="2">
        <v>10</v>
      </c>
      <c r="D13" s="45">
        <v>10</v>
      </c>
      <c r="E13" s="2"/>
      <c r="F13" s="45"/>
      <c r="G13" s="2"/>
      <c r="H13" s="45"/>
      <c r="I13" s="2"/>
      <c r="J13" s="45"/>
      <c r="K13" s="2"/>
      <c r="L13" s="45"/>
      <c r="M13" s="3" t="s">
        <v>325</v>
      </c>
      <c r="N13" s="43">
        <v>2</v>
      </c>
      <c r="P13" s="44"/>
      <c r="Q13" s="3" t="s">
        <v>325</v>
      </c>
      <c r="R13" s="43"/>
      <c r="T13" s="44"/>
      <c r="V13" s="44"/>
    </row>
    <row r="14" spans="1:22" x14ac:dyDescent="0.3">
      <c r="B14" s="44"/>
      <c r="D14" s="44"/>
      <c r="F14" s="44"/>
      <c r="H14" s="44"/>
      <c r="J14" s="44"/>
      <c r="L14" s="44"/>
      <c r="M14" s="3" t="s">
        <v>328</v>
      </c>
      <c r="N14" s="44">
        <v>0</v>
      </c>
      <c r="P14" s="44"/>
      <c r="Q14" s="3" t="s">
        <v>385</v>
      </c>
      <c r="R14" s="44">
        <v>10</v>
      </c>
      <c r="T14" s="44"/>
      <c r="V14" s="44"/>
    </row>
  </sheetData>
  <mergeCells count="22">
    <mergeCell ref="K1:L1"/>
    <mergeCell ref="A1:B1"/>
    <mergeCell ref="C1:D1"/>
    <mergeCell ref="E1:F1"/>
    <mergeCell ref="G1:H1"/>
    <mergeCell ref="I1:J1"/>
    <mergeCell ref="M1:N1"/>
    <mergeCell ref="O1:P1"/>
    <mergeCell ref="Q1:R1"/>
    <mergeCell ref="S1:T1"/>
    <mergeCell ref="U1:V1"/>
    <mergeCell ref="K2:L2"/>
    <mergeCell ref="A2:B2"/>
    <mergeCell ref="C2:D2"/>
    <mergeCell ref="E2:F2"/>
    <mergeCell ref="G2:H2"/>
    <mergeCell ref="I2:J2"/>
    <mergeCell ref="M2:N2"/>
    <mergeCell ref="O2:P2"/>
    <mergeCell ref="Q2:R2"/>
    <mergeCell ref="S2:T2"/>
    <mergeCell ref="U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Response</vt:lpstr>
      <vt:lpstr>Provisional Diagnosis</vt:lpstr>
      <vt:lpstr>Options</vt:lpstr>
      <vt:lpstr>Inceptor</vt:lpstr>
      <vt:lpstr>Accelerator</vt:lpstr>
      <vt:lpstr>Musculage</vt:lpstr>
      <vt:lpstr>Green Flag Scores</vt:lpstr>
      <vt:lpstr>Red Flag Scores</vt:lpstr>
      <vt:lpstr>Pain &amp; Disability Scores</vt:lpstr>
      <vt:lpstr>SI Joint</vt:lpstr>
      <vt:lpstr>Post Pregnancy LBP</vt:lpstr>
      <vt:lpstr>Postural</vt:lpstr>
      <vt:lpstr>Strain, Imbalance, Tight Tissue</vt:lpstr>
      <vt:lpstr>Disc Bulge,Protrusn, Herniatn</vt:lpstr>
      <vt:lpstr>Degenerative Disc</vt:lpstr>
      <vt:lpstr>Sciatica, Radicular Pain</vt:lpstr>
      <vt:lpstr>Spondylosis</vt:lpstr>
      <vt:lpstr>Spondylolisthesis</vt:lpstr>
      <vt:lpstr>Pyriformis Syndrome</vt:lpstr>
      <vt:lpstr>Post Surgical Back Pain</vt:lpstr>
      <vt:lpstr>Fractures</vt:lpstr>
      <vt:lpstr>Cancer</vt:lpstr>
      <vt:lpstr>Infection, UTI, TB</vt:lpstr>
      <vt:lpstr>Caudia Equina</vt:lpstr>
      <vt:lpstr>Vascular</vt:lpstr>
      <vt:lpstr>Arthritis</vt:lpstr>
      <vt:lpstr>Ankylosing Spondilities</vt:lpstr>
      <vt:lpstr>Osteoporosis</vt:lpstr>
      <vt:lpstr>Stenosis</vt:lpstr>
      <vt:lpstr>Peripheral Neuropathy</vt:lpstr>
      <vt:lpstr>Disability Index</vt:lpstr>
      <vt:lpstr>Pain and disability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Sayantan Mitra</dc:creator>
  <cp:keywords/>
  <dc:description/>
  <cp:lastModifiedBy>Shashidhar Rodda</cp:lastModifiedBy>
  <cp:revision/>
  <dcterms:created xsi:type="dcterms:W3CDTF">2024-06-03T10:08:39Z</dcterms:created>
  <dcterms:modified xsi:type="dcterms:W3CDTF">2024-10-26T17:34:32Z</dcterms:modified>
  <cp:category/>
  <cp:contentStatus/>
</cp:coreProperties>
</file>