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/>
  </bookViews>
  <sheets>
    <sheet name="Payroll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<sst xmlns="http://schemas.openxmlformats.org/spreadsheetml/2006/main" count="48" uniqueCount="48">
  <si>
    <t>Employee PayRoll</t>
  </si>
  <si>
    <t>Hours Worked</t>
  </si>
  <si>
    <t>Overtime Hours</t>
  </si>
  <si>
    <t>Pay</t>
  </si>
  <si>
    <t>Overtime Bonus</t>
  </si>
  <si>
    <t>Total Pay</t>
  </si>
  <si>
    <t>Total Jan Pay</t>
  </si>
  <si>
    <t>Last Name</t>
  </si>
  <si>
    <t>First Name</t>
  </si>
  <si>
    <t>Hourly Wage</t>
  </si>
  <si>
    <t>Kern</t>
  </si>
  <si>
    <t>Jon</t>
  </si>
  <si>
    <t>Howard</t>
  </si>
  <si>
    <t>Glenda</t>
  </si>
  <si>
    <t>O'Donnald</t>
  </si>
  <si>
    <t>Ron</t>
  </si>
  <si>
    <t>Herndandez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</si>
  <si>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</si>
  <si>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</si>
  <si>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</si>
  <si>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</si>
  <si>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</si>
  <si>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</si>
  <si>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</si>
  <si>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</si>
  <si>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</si>
  <si>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Westerfield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</si>
  <si>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</si>
  <si>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</si>
  <si>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</si>
  <si>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</si>
  <si>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</si>
  <si>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</si>
  <si>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</si>
  <si>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</si>
  <si>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</si>
  <si>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</si>
  <si>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</si>
  <si>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</si>
  <si>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</si>
  <si>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</si>
  <si>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</si>
  <si>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</si>
  <si>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</si>
  <si>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Max</t>
  </si>
  <si>
    <t>Min</t>
  </si>
  <si>
    <t>Average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</si>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</sst>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"/>
    <numFmt numFmtId="181" formatCode="_-[$$-409]* #,##0.00_ ;_-[$$-409]* \-#,##0.00\ ;_-[$$-409]* &quot;-&quot;??_ ;_-@_ "/>
    <numFmt numFmtId="182" formatCode="0.0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10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1" borderId="4" applyNumberFormat="0" applyAlignment="0" applyProtection="0">
      <alignment vertical="center"/>
    </xf>
    <xf numFmtId="0" fontId="10" fillId="12" borderId="5" applyNumberFormat="0" applyAlignment="0" applyProtection="0">
      <alignment vertical="center"/>
    </xf>
    <xf numFmtId="0" fontId="11" fillId="12" borderId="4" applyNumberFormat="0" applyAlignment="0" applyProtection="0">
      <alignment vertical="center"/>
    </xf>
    <xf numFmtId="0" fontId="12" fillId="13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80" fontId="0" fillId="2" borderId="0" xfId="0" applyNumberFormat="1" applyFill="1">
      <alignment vertical="center"/>
    </xf>
    <xf numFmtId="181" fontId="0" fillId="0" borderId="0" xfId="0" applyNumberFormat="1">
      <alignment vertical="center"/>
    </xf>
    <xf numFmtId="0" fontId="0" fillId="2" borderId="0" xfId="0" applyFill="1">
      <alignment vertical="center"/>
    </xf>
    <xf numFmtId="182" fontId="0" fillId="0" borderId="0" xfId="0" applyNumberFormat="1">
      <alignment vertical="center"/>
    </xf>
    <xf numFmtId="180" fontId="0" fillId="3" borderId="0" xfId="0" applyNumberFormat="1" applyFill="1">
      <alignment vertical="center"/>
    </xf>
    <xf numFmtId="180" fontId="0" fillId="4" borderId="0" xfId="0" applyNumberFormat="1" applyFill="1">
      <alignment vertical="center"/>
    </xf>
    <xf numFmtId="0" fontId="0" fillId="3" borderId="0" xfId="0" applyFill="1">
      <alignment vertical="center"/>
    </xf>
    <xf numFmtId="181" fontId="0" fillId="5" borderId="0" xfId="0" applyNumberFormat="1" applyFill="1">
      <alignment vertical="center"/>
    </xf>
    <xf numFmtId="180" fontId="0" fillId="6" borderId="0" xfId="0" applyNumberFormat="1" applyFill="1">
      <alignment vertical="center"/>
    </xf>
    <xf numFmtId="180" fontId="0" fillId="7" borderId="0" xfId="0" applyNumberFormat="1" applyFill="1">
      <alignment vertical="center"/>
    </xf>
    <xf numFmtId="181" fontId="0" fillId="8" borderId="0" xfId="0" applyNumberFormat="1" applyFill="1">
      <alignment vertical="center"/>
    </xf>
    <xf numFmtId="181" fontId="0" fillId="9" borderId="0" xfId="0" applyNumberFormat="1" applyFill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5"/>
  <sheetViews>
    <sheetView tabSelected="1" zoomScale="80" zoomScaleNormal="80" workbookViewId="0">
      <selection activeCell="C1" sqref="C1"/>
    </sheetView>
  </sheetViews>
  <sheetFormatPr defaultColWidth="8.72727272727273" defaultRowHeight="14.5"/>
  <cols>
    <col min="1" max="1" width="17" customWidth="1"/>
    <col min="2" max="2" width="10.5454545454545" customWidth="1"/>
    <col min="3" max="3" width="12.6363636363636" customWidth="1"/>
    <col min="4" max="8" width="14.0909090909091" customWidth="1"/>
    <col min="9" max="13" width="15.3636363636364" customWidth="1"/>
    <col min="14" max="18" width="11.6363636363636" customWidth="1"/>
    <col min="19" max="23" width="15.5454545454545" customWidth="1"/>
    <col min="24" max="24" width="11.6363636363636" customWidth="1"/>
    <col min="25" max="26" width="11.6363636363636"/>
    <col min="27" max="27" width="10.5454545454545"/>
    <col min="28" max="28" width="11.6363636363636"/>
    <col min="30" max="30" width="12.7181818181818" customWidth="1"/>
  </cols>
  <sheetData>
    <row r="1" spans="1:1">
      <c r="A1" t="s">
        <v>0</v>
      </c>
    </row>
    <row r="2" spans="4:30">
      <c r="D2" t="s">
        <v>1</v>
      </c>
      <c r="I2" t="s">
        <v>2</v>
      </c>
      <c r="N2" t="s">
        <v>3</v>
      </c>
      <c r="S2" t="s">
        <v>4</v>
      </c>
      <c r="X2" t="s">
        <v>5</v>
      </c>
      <c r="AD2" t="s">
        <v>6</v>
      </c>
    </row>
    <row r="3" spans="1:28">
      <c r="A3" t="s">
        <v>7</v>
      </c>
      <c r="B3" t="s">
        <v>8</v>
      </c>
      <c r="C3" t="s">
        <v>9</v>
      </c>
      <c r="D3" s="1">
        <v>45658</v>
      </c>
      <c r="E3" s="1">
        <f t="shared" ref="E3:J3" si="0">D3+7</f>
        <v>45665</v>
      </c>
      <c r="F3" s="1">
        <f t="shared" si="0"/>
        <v>45672</v>
      </c>
      <c r="G3" s="1">
        <f t="shared" si="0"/>
        <v>45679</v>
      </c>
      <c r="H3" s="1">
        <f t="shared" si="0"/>
        <v>45686</v>
      </c>
      <c r="I3" s="5">
        <v>45658</v>
      </c>
      <c r="J3" s="5">
        <f t="shared" si="0"/>
        <v>45665</v>
      </c>
      <c r="K3" s="5">
        <f t="shared" ref="K3:R3" si="1">J3+7</f>
        <v>45672</v>
      </c>
      <c r="L3" s="5">
        <f t="shared" si="1"/>
        <v>45679</v>
      </c>
      <c r="M3" s="5">
        <f t="shared" si="1"/>
        <v>45686</v>
      </c>
      <c r="N3" s="6">
        <v>45658</v>
      </c>
      <c r="O3" s="6">
        <f t="shared" si="1"/>
        <v>45665</v>
      </c>
      <c r="P3" s="6">
        <f t="shared" si="1"/>
        <v>45672</v>
      </c>
      <c r="Q3" s="6">
        <f t="shared" si="1"/>
        <v>45679</v>
      </c>
      <c r="R3" s="6">
        <f t="shared" si="1"/>
        <v>45686</v>
      </c>
      <c r="S3" s="9">
        <v>45658</v>
      </c>
      <c r="T3" s="9">
        <f t="shared" ref="T3:W3" si="2">S3+7</f>
        <v>45665</v>
      </c>
      <c r="U3" s="9">
        <f t="shared" si="2"/>
        <v>45672</v>
      </c>
      <c r="V3" s="9">
        <f t="shared" si="2"/>
        <v>45679</v>
      </c>
      <c r="W3" s="9">
        <f t="shared" si="2"/>
        <v>45686</v>
      </c>
      <c r="X3" s="10">
        <v>45658</v>
      </c>
      <c r="Y3" s="10">
        <f t="shared" ref="Y3:AB3" si="3">X3+7</f>
        <v>45665</v>
      </c>
      <c r="Z3" s="10">
        <f t="shared" si="3"/>
        <v>45672</v>
      </c>
      <c r="AA3" s="10">
        <f t="shared" si="3"/>
        <v>45679</v>
      </c>
      <c r="AB3" s="10">
        <f t="shared" si="3"/>
        <v>45686</v>
      </c>
    </row>
    <row r="4" spans="1:30">
      <c r="A4" t="s">
        <v>10</v>
      </c>
      <c r="B4" t="s">
        <v>11</v>
      </c>
      <c r="C4" s="2">
        <v>15.9</v>
      </c>
      <c r="D4" s="3">
        <v>41</v>
      </c>
      <c r="E4" s="3">
        <v>42</v>
      </c>
      <c r="F4" s="3">
        <v>39</v>
      </c>
      <c r="G4" s="3">
        <v>30</v>
      </c>
      <c r="H4" s="3">
        <v>46</v>
      </c>
      <c r="I4" s="7">
        <f t="shared" ref="I4:I20" si="4">IF(D4&gt;40,(D4-40),0)</f>
        <v>1</v>
      </c>
      <c r="J4" s="7">
        <f>IF(E4&gt;40,(E4-40),0)</f>
        <v>2</v>
      </c>
      <c r="K4" s="7">
        <f>IF(F4&gt;40,(F4-40),0)</f>
        <v>0</v>
      </c>
      <c r="L4" s="7">
        <f>IF(G4&gt;40,(G4-40),0)</f>
        <v>0</v>
      </c>
      <c r="M4" s="7">
        <f>IF(H4&gt;40,(H4-40),0)</f>
        <v>6</v>
      </c>
      <c r="N4" s="8">
        <f>$C4*D4</f>
        <v>651.9</v>
      </c>
      <c r="O4" s="8">
        <f>$C4*E4</f>
        <v>667.8</v>
      </c>
      <c r="P4" s="8">
        <f>$C4*F4</f>
        <v>620.1</v>
      </c>
      <c r="Q4" s="8">
        <f>$C4*G4</f>
        <v>477</v>
      </c>
      <c r="R4" s="8">
        <f>$C4*H4</f>
        <v>731.4</v>
      </c>
      <c r="S4" s="11">
        <f>0.5*$C4*I4</f>
        <v>7.95</v>
      </c>
      <c r="T4" s="11">
        <f>0.5*$C4*J4</f>
        <v>15.9</v>
      </c>
      <c r="U4" s="11">
        <f>0.5*$C4*K4</f>
        <v>0</v>
      </c>
      <c r="V4" s="11">
        <f>0.5*$C4*L4</f>
        <v>0</v>
      </c>
      <c r="W4" s="11">
        <f>0.5*$C4*M4</f>
        <v>47.7</v>
      </c>
      <c r="X4" s="12">
        <f t="shared" ref="X4:X20" si="5">N4+S4</f>
        <v>659.85</v>
      </c>
      <c r="Y4" s="12">
        <f>O4+T4</f>
        <v>683.7</v>
      </c>
      <c r="Z4" s="12">
        <f>P4+U4</f>
        <v>620.1</v>
      </c>
      <c r="AA4" s="12">
        <f>Q4+V4</f>
        <v>477</v>
      </c>
      <c r="AB4" s="12">
        <f>R4+W4</f>
        <v>779.1</v>
      </c>
      <c r="AD4" s="2">
        <f>SUM(X4:AB4)</f>
        <v>3219.75</v>
      </c>
    </row>
    <row r="5" spans="1:30">
      <c r="A5" t="s">
        <v>12</v>
      </c>
      <c r="B5" t="s">
        <v>13</v>
      </c>
      <c r="C5" s="2">
        <v>10</v>
      </c>
      <c r="D5" s="3">
        <v>42</v>
      </c>
      <c r="E5" s="3">
        <v>41</v>
      </c>
      <c r="F5" s="3">
        <v>40</v>
      </c>
      <c r="G5" s="3">
        <v>38</v>
      </c>
      <c r="H5" s="3">
        <v>44</v>
      </c>
      <c r="I5" s="7">
        <f t="shared" si="4"/>
        <v>2</v>
      </c>
      <c r="J5" s="7">
        <f t="shared" ref="J5:J20" si="6">IF(E5&gt;40,(E5-40),0)</f>
        <v>1</v>
      </c>
      <c r="K5" s="7">
        <f>IF(F5&gt;40,(F5-40),0)</f>
        <v>0</v>
      </c>
      <c r="L5" s="7">
        <f>IF(G5&gt;40,(G5-40),0)</f>
        <v>0</v>
      </c>
      <c r="M5" s="7">
        <f>IF(H5&gt;40,(H5-40),0)</f>
        <v>4</v>
      </c>
      <c r="N5" s="8">
        <f t="shared" ref="N5:N20" si="7">$C5*D5</f>
        <v>420</v>
      </c>
      <c r="O5" s="8">
        <f>$C5*E5</f>
        <v>410</v>
      </c>
      <c r="P5" s="8">
        <f>$C5*F5</f>
        <v>400</v>
      </c>
      <c r="Q5" s="8">
        <f>$C5*G5</f>
        <v>380</v>
      </c>
      <c r="R5" s="8">
        <f>$C5*H5</f>
        <v>440</v>
      </c>
      <c r="S5" s="11">
        <f t="shared" ref="S5:S20" si="8">0.5*$C5*I5</f>
        <v>10</v>
      </c>
      <c r="T5" s="11">
        <f>0.5*$C5*J5</f>
        <v>5</v>
      </c>
      <c r="U5" s="11">
        <f>0.5*$C5*K5</f>
        <v>0</v>
      </c>
      <c r="V5" s="11">
        <f>0.5*$C5*L5</f>
        <v>0</v>
      </c>
      <c r="W5" s="11">
        <f>0.5*$C5*M5</f>
        <v>20</v>
      </c>
      <c r="X5" s="12">
        <f t="shared" si="5"/>
        <v>430</v>
      </c>
      <c r="Y5" s="12">
        <f t="shared" ref="Y5:Y20" si="9">O5+T5</f>
        <v>415</v>
      </c>
      <c r="Z5" s="12">
        <f>P5+U5</f>
        <v>400</v>
      </c>
      <c r="AA5" s="12">
        <f>Q5+V5</f>
        <v>380</v>
      </c>
      <c r="AB5" s="12">
        <f>R5+W5</f>
        <v>460</v>
      </c>
      <c r="AD5" s="2">
        <f t="shared" ref="AD5:AD20" si="10">SUM(X5:AB5)</f>
        <v>2085</v>
      </c>
    </row>
    <row r="6" spans="1:30">
      <c r="A6" t="s">
        <v>14</v>
      </c>
      <c r="B6" t="s">
        <v>15</v>
      </c>
      <c r="C6" s="2">
        <v>22.1</v>
      </c>
      <c r="D6" s="3">
        <v>49</v>
      </c>
      <c r="E6" s="3">
        <v>40</v>
      </c>
      <c r="F6" s="3">
        <v>33</v>
      </c>
      <c r="G6" s="3">
        <v>20</v>
      </c>
      <c r="H6" s="3">
        <v>18</v>
      </c>
      <c r="I6" s="7">
        <f t="shared" si="4"/>
        <v>9</v>
      </c>
      <c r="J6" s="7">
        <f t="shared" si="6"/>
        <v>0</v>
      </c>
      <c r="K6" s="7">
        <f>IF(F6&gt;40,(F6-40),0)</f>
        <v>0</v>
      </c>
      <c r="L6" s="7">
        <f>IF(G6&gt;40,(G6-40),0)</f>
        <v>0</v>
      </c>
      <c r="M6" s="7">
        <f>IF(H6&gt;40,(H6-40),0)</f>
        <v>0</v>
      </c>
      <c r="N6" s="8">
        <f t="shared" si="7"/>
        <v>1082.9</v>
      </c>
      <c r="O6" s="8">
        <f>$C6*E6</f>
        <v>884</v>
      </c>
      <c r="P6" s="8">
        <f>$C6*F6</f>
        <v>729.3</v>
      </c>
      <c r="Q6" s="8">
        <f>$C6*G6</f>
        <v>442</v>
      </c>
      <c r="R6" s="8">
        <f>$C6*H6</f>
        <v>397.8</v>
      </c>
      <c r="S6" s="11">
        <f t="shared" si="8"/>
        <v>99.45</v>
      </c>
      <c r="T6" s="11">
        <f>0.5*$C6*J6</f>
        <v>0</v>
      </c>
      <c r="U6" s="11">
        <f>0.5*$C6*K6</f>
        <v>0</v>
      </c>
      <c r="V6" s="11">
        <f>0.5*$C6*L6</f>
        <v>0</v>
      </c>
      <c r="W6" s="11">
        <f>0.5*$C6*M6</f>
        <v>0</v>
      </c>
      <c r="X6" s="12">
        <f t="shared" si="5"/>
        <v>1182.35</v>
      </c>
      <c r="Y6" s="12">
        <f t="shared" si="9"/>
        <v>884</v>
      </c>
      <c r="Z6" s="12">
        <f>P6+U6</f>
        <v>729.3</v>
      </c>
      <c r="AA6" s="12">
        <f>Q6+V6</f>
        <v>442</v>
      </c>
      <c r="AB6" s="12">
        <f>R6+W6</f>
        <v>397.8</v>
      </c>
      <c r="AD6" s="2">
        <f t="shared" si="10"/>
        <v>3635.45</v>
      </c>
    </row>
    <row r="7" spans="1:30">
      <c r="A7" t="s">
        <v>16</v>
      </c>
      <c r="B7" t="s">
        <v>17</v>
      </c>
      <c r="C7" s="2">
        <v>19.1</v>
      </c>
      <c r="D7" s="3">
        <v>41</v>
      </c>
      <c r="E7" s="3">
        <v>50</v>
      </c>
      <c r="F7" s="3">
        <v>47</v>
      </c>
      <c r="G7" s="3">
        <v>30</v>
      </c>
      <c r="H7" s="3">
        <v>39</v>
      </c>
      <c r="I7" s="7">
        <f t="shared" si="4"/>
        <v>1</v>
      </c>
      <c r="J7" s="7">
        <f t="shared" si="6"/>
        <v>10</v>
      </c>
      <c r="K7" s="7">
        <f>IF(F7&gt;40,(F7-40),0)</f>
        <v>7</v>
      </c>
      <c r="L7" s="7">
        <f>IF(G7&gt;40,(G7-40),0)</f>
        <v>0</v>
      </c>
      <c r="M7" s="7">
        <f>IF(H7&gt;40,(H7-40),0)</f>
        <v>0</v>
      </c>
      <c r="N7" s="8">
        <f t="shared" si="7"/>
        <v>783.1</v>
      </c>
      <c r="O7" s="8">
        <f>$C7*E7</f>
        <v>955</v>
      </c>
      <c r="P7" s="8">
        <f>$C7*F7</f>
        <v>897.7</v>
      </c>
      <c r="Q7" s="8">
        <f>$C7*G7</f>
        <v>573</v>
      </c>
      <c r="R7" s="8">
        <f>$C7*H7</f>
        <v>744.9</v>
      </c>
      <c r="S7" s="11">
        <f t="shared" si="8"/>
        <v>9.55</v>
      </c>
      <c r="T7" s="11">
        <f>0.5*$C7*J7</f>
        <v>95.5</v>
      </c>
      <c r="U7" s="11">
        <f>0.5*$C7*K7</f>
        <v>66.85</v>
      </c>
      <c r="V7" s="11">
        <f>0.5*$C7*L7</f>
        <v>0</v>
      </c>
      <c r="W7" s="11">
        <f>0.5*$C7*M7</f>
        <v>0</v>
      </c>
      <c r="X7" s="12">
        <f t="shared" si="5"/>
        <v>792.65</v>
      </c>
      <c r="Y7" s="12">
        <f t="shared" si="9"/>
        <v>1050.5</v>
      </c>
      <c r="Z7" s="12">
        <f>P7+U7</f>
        <v>964.55</v>
      </c>
      <c r="AA7" s="12">
        <f>Q7+V7</f>
        <v>573</v>
      </c>
      <c r="AB7" s="12">
        <f>R7+W7</f>
        <v>744.9</v>
      </c>
      <c r="AD7" s="2">
        <f t="shared" si="10"/>
        <v>4125.6</v>
      </c>
    </row>
    <row r="8" spans="1:30">
      <c r="A8" t="s">
        <v>18</v>
      </c>
      <c r="B8" t="s">
        <v>19</v>
      </c>
      <c r="C8" s="2">
        <v>6.9</v>
      </c>
      <c r="D8" s="3">
        <v>39</v>
      </c>
      <c r="E8" s="3">
        <v>52</v>
      </c>
      <c r="F8" s="3">
        <v>42</v>
      </c>
      <c r="G8" s="3">
        <v>40</v>
      </c>
      <c r="H8" s="3">
        <v>40</v>
      </c>
      <c r="I8" s="7">
        <f t="shared" si="4"/>
        <v>0</v>
      </c>
      <c r="J8" s="7">
        <f t="shared" si="6"/>
        <v>12</v>
      </c>
      <c r="K8" s="7">
        <f>IF(F8&gt;40,(F8-40),0)</f>
        <v>2</v>
      </c>
      <c r="L8" s="7">
        <f>IF(G8&gt;40,(G8-40),0)</f>
        <v>0</v>
      </c>
      <c r="M8" s="7">
        <f>IF(H8&gt;40,(H8-40),0)</f>
        <v>0</v>
      </c>
      <c r="N8" s="8">
        <f t="shared" si="7"/>
        <v>269.1</v>
      </c>
      <c r="O8" s="8">
        <f>$C8*E8</f>
        <v>358.8</v>
      </c>
      <c r="P8" s="8">
        <f>$C8*F8</f>
        <v>289.8</v>
      </c>
      <c r="Q8" s="8">
        <f>$C8*G8</f>
        <v>276</v>
      </c>
      <c r="R8" s="8">
        <f>$C8*H8</f>
        <v>276</v>
      </c>
      <c r="S8" s="11">
        <f t="shared" si="8"/>
        <v>0</v>
      </c>
      <c r="T8" s="11">
        <f>0.5*$C8*J8</f>
        <v>41.4</v>
      </c>
      <c r="U8" s="11">
        <f>0.5*$C8*K8</f>
        <v>6.9</v>
      </c>
      <c r="V8" s="11">
        <f>0.5*$C8*L8</f>
        <v>0</v>
      </c>
      <c r="W8" s="11">
        <f>0.5*$C8*M8</f>
        <v>0</v>
      </c>
      <c r="X8" s="12">
        <f t="shared" si="5"/>
        <v>269.1</v>
      </c>
      <c r="Y8" s="12">
        <f t="shared" si="9"/>
        <v>400.2</v>
      </c>
      <c r="Z8" s="12">
        <f>P8+U8</f>
        <v>296.7</v>
      </c>
      <c r="AA8" s="12">
        <f>Q8+V8</f>
        <v>276</v>
      </c>
      <c r="AB8" s="12">
        <f>R8+W8</f>
        <v>276</v>
      </c>
      <c r="AD8" s="2">
        <f t="shared" si="10"/>
        <v>1518</v>
      </c>
    </row>
    <row r="9" spans="1:30">
      <c r="A9" t="s">
        <v>20</v>
      </c>
      <c r="B9" t="s">
        <v>21</v>
      </c>
      <c r="C9" s="2">
        <v>14.2</v>
      </c>
      <c r="D9" s="3">
        <v>44</v>
      </c>
      <c r="E9" s="3">
        <v>51</v>
      </c>
      <c r="F9" s="3">
        <v>42</v>
      </c>
      <c r="G9" s="3">
        <v>40</v>
      </c>
      <c r="H9" s="3">
        <v>20</v>
      </c>
      <c r="I9" s="7">
        <f t="shared" si="4"/>
        <v>4</v>
      </c>
      <c r="J9" s="7">
        <f t="shared" si="6"/>
        <v>11</v>
      </c>
      <c r="K9" s="7">
        <f>IF(F9&gt;40,(F9-40),0)</f>
        <v>2</v>
      </c>
      <c r="L9" s="7">
        <f>IF(G9&gt;40,(G9-40),0)</f>
        <v>0</v>
      </c>
      <c r="M9" s="7">
        <f>IF(H9&gt;40,(H9-40),0)</f>
        <v>0</v>
      </c>
      <c r="N9" s="8">
        <f t="shared" si="7"/>
        <v>624.8</v>
      </c>
      <c r="O9" s="8">
        <f>$C9*E9</f>
        <v>724.2</v>
      </c>
      <c r="P9" s="8">
        <f>$C9*F9</f>
        <v>596.4</v>
      </c>
      <c r="Q9" s="8">
        <f>$C9*G9</f>
        <v>568</v>
      </c>
      <c r="R9" s="8">
        <f>$C9*H9</f>
        <v>284</v>
      </c>
      <c r="S9" s="11">
        <f t="shared" si="8"/>
        <v>28.4</v>
      </c>
      <c r="T9" s="11">
        <f>0.5*$C9*J9</f>
        <v>78.1</v>
      </c>
      <c r="U9" s="11">
        <f>0.5*$C9*K9</f>
        <v>14.2</v>
      </c>
      <c r="V9" s="11">
        <f>0.5*$C9*L9</f>
        <v>0</v>
      </c>
      <c r="W9" s="11">
        <f>0.5*$C9*M9</f>
        <v>0</v>
      </c>
      <c r="X9" s="12">
        <f t="shared" si="5"/>
        <v>653.2</v>
      </c>
      <c r="Y9" s="12">
        <f t="shared" si="9"/>
        <v>802.3</v>
      </c>
      <c r="Z9" s="12">
        <f>P9+U9</f>
        <v>610.6</v>
      </c>
      <c r="AA9" s="12">
        <f>Q9+V9</f>
        <v>568</v>
      </c>
      <c r="AB9" s="12">
        <f>R9+W9</f>
        <v>284</v>
      </c>
      <c r="AD9" s="2">
        <f t="shared" si="10"/>
        <v>2918.1</v>
      </c>
    </row>
    <row r="10" spans="1:30">
      <c r="A10" t="s">
        <v>22</v>
      </c>
      <c r="B10" t="s">
        <v>23</v>
      </c>
      <c r="C10" s="2">
        <v>18</v>
      </c>
      <c r="D10" s="3">
        <v>55</v>
      </c>
      <c r="E10" s="3">
        <v>60</v>
      </c>
      <c r="F10" s="3">
        <v>45</v>
      </c>
      <c r="G10" s="3">
        <v>40</v>
      </c>
      <c r="H10" s="3">
        <v>49</v>
      </c>
      <c r="I10" s="7">
        <f t="shared" si="4"/>
        <v>15</v>
      </c>
      <c r="J10" s="7">
        <f t="shared" si="6"/>
        <v>20</v>
      </c>
      <c r="K10" s="7">
        <f>IF(F10&gt;40,(F10-40),0)</f>
        <v>5</v>
      </c>
      <c r="L10" s="7">
        <f>IF(G10&gt;40,(G10-40),0)</f>
        <v>0</v>
      </c>
      <c r="M10" s="7">
        <f>IF(H10&gt;40,(H10-40),0)</f>
        <v>9</v>
      </c>
      <c r="N10" s="8">
        <f t="shared" si="7"/>
        <v>990</v>
      </c>
      <c r="O10" s="8">
        <f>$C10*E10</f>
        <v>1080</v>
      </c>
      <c r="P10" s="8">
        <f>$C10*F10</f>
        <v>810</v>
      </c>
      <c r="Q10" s="8">
        <f>$C10*G10</f>
        <v>720</v>
      </c>
      <c r="R10" s="8">
        <f>$C10*H10</f>
        <v>882</v>
      </c>
      <c r="S10" s="11">
        <f t="shared" si="8"/>
        <v>135</v>
      </c>
      <c r="T10" s="11">
        <f>0.5*$C10*J10</f>
        <v>180</v>
      </c>
      <c r="U10" s="11">
        <f>0.5*$C10*K10</f>
        <v>45</v>
      </c>
      <c r="V10" s="11">
        <f>0.5*$C10*L10</f>
        <v>0</v>
      </c>
      <c r="W10" s="11">
        <f>0.5*$C10*M10</f>
        <v>81</v>
      </c>
      <c r="X10" s="12">
        <f t="shared" si="5"/>
        <v>1125</v>
      </c>
      <c r="Y10" s="12">
        <f t="shared" si="9"/>
        <v>1260</v>
      </c>
      <c r="Z10" s="12">
        <f>P10+U10</f>
        <v>855</v>
      </c>
      <c r="AA10" s="12">
        <f>Q10+V10</f>
        <v>720</v>
      </c>
      <c r="AB10" s="12">
        <f>R10+W10</f>
        <v>963</v>
      </c>
      <c r="AD10" s="2">
        <f t="shared" si="10"/>
        <v>4923</v>
      </c>
    </row>
    <row r="11" spans="1:30">
      <c r="A11" t="s">
        <v>24</v>
      </c>
      <c r="B11" t="s">
        <v>25</v>
      </c>
      <c r="C11" s="2">
        <v>17.5</v>
      </c>
      <c r="D11" s="3">
        <v>33</v>
      </c>
      <c r="E11" s="3">
        <v>22</v>
      </c>
      <c r="F11" s="3">
        <v>54</v>
      </c>
      <c r="G11" s="3">
        <v>40</v>
      </c>
      <c r="H11" s="3">
        <v>20</v>
      </c>
      <c r="I11" s="7">
        <f t="shared" si="4"/>
        <v>0</v>
      </c>
      <c r="J11" s="7">
        <f t="shared" si="6"/>
        <v>0</v>
      </c>
      <c r="K11" s="7">
        <f>IF(F11&gt;40,(F11-40),0)</f>
        <v>14</v>
      </c>
      <c r="L11" s="7">
        <f>IF(G11&gt;40,(G11-40),0)</f>
        <v>0</v>
      </c>
      <c r="M11" s="7">
        <f>IF(H11&gt;40,(H11-40),0)</f>
        <v>0</v>
      </c>
      <c r="N11" s="8">
        <f t="shared" si="7"/>
        <v>577.5</v>
      </c>
      <c r="O11" s="8">
        <f>$C11*E11</f>
        <v>385</v>
      </c>
      <c r="P11" s="8">
        <f>$C11*F11</f>
        <v>945</v>
      </c>
      <c r="Q11" s="8">
        <f>$C11*G11</f>
        <v>700</v>
      </c>
      <c r="R11" s="8">
        <f>$C11*H11</f>
        <v>350</v>
      </c>
      <c r="S11" s="11">
        <f t="shared" si="8"/>
        <v>0</v>
      </c>
      <c r="T11" s="11">
        <f>0.5*$C11*J11</f>
        <v>0</v>
      </c>
      <c r="U11" s="11">
        <f>0.5*$C11*K11</f>
        <v>122.5</v>
      </c>
      <c r="V11" s="11">
        <f>0.5*$C11*L11</f>
        <v>0</v>
      </c>
      <c r="W11" s="11">
        <f>0.5*$C11*M11</f>
        <v>0</v>
      </c>
      <c r="X11" s="12">
        <f t="shared" si="5"/>
        <v>577.5</v>
      </c>
      <c r="Y11" s="12">
        <f t="shared" si="9"/>
        <v>385</v>
      </c>
      <c r="Z11" s="12">
        <f>P11+U11</f>
        <v>1067.5</v>
      </c>
      <c r="AA11" s="12">
        <f>Q11+V11</f>
        <v>700</v>
      </c>
      <c r="AB11" s="12">
        <f>R11+W11</f>
        <v>350</v>
      </c>
      <c r="AD11" s="2">
        <f t="shared" si="10"/>
        <v>3080</v>
      </c>
    </row>
    <row r="12" spans="1:30">
      <c r="A12" t="s">
        <v>26</v>
      </c>
      <c r="B12" t="s">
        <v>27</v>
      </c>
      <c r="C12" s="2">
        <v>14.7</v>
      </c>
      <c r="D12" s="3">
        <v>29</v>
      </c>
      <c r="E12" s="3">
        <v>40</v>
      </c>
      <c r="F12" s="3">
        <v>42</v>
      </c>
      <c r="G12" s="3">
        <v>40</v>
      </c>
      <c r="H12" s="3">
        <v>40</v>
      </c>
      <c r="I12" s="7">
        <f t="shared" si="4"/>
        <v>0</v>
      </c>
      <c r="J12" s="7">
        <f t="shared" si="6"/>
        <v>0</v>
      </c>
      <c r="K12" s="7">
        <f>IF(F12&gt;40,(F12-40),0)</f>
        <v>2</v>
      </c>
      <c r="L12" s="7">
        <f>IF(G12&gt;40,(G12-40),0)</f>
        <v>0</v>
      </c>
      <c r="M12" s="7">
        <f>IF(H12&gt;40,(H12-40),0)</f>
        <v>0</v>
      </c>
      <c r="N12" s="8">
        <f t="shared" si="7"/>
        <v>426.3</v>
      </c>
      <c r="O12" s="8">
        <f>$C12*E12</f>
        <v>588</v>
      </c>
      <c r="P12" s="8">
        <f>$C12*F12</f>
        <v>617.4</v>
      </c>
      <c r="Q12" s="8">
        <f>$C12*G12</f>
        <v>588</v>
      </c>
      <c r="R12" s="8">
        <f>$C12*H12</f>
        <v>588</v>
      </c>
      <c r="S12" s="11">
        <f t="shared" si="8"/>
        <v>0</v>
      </c>
      <c r="T12" s="11">
        <f>0.5*$C12*J12</f>
        <v>0</v>
      </c>
      <c r="U12" s="11">
        <f>0.5*$C12*K12</f>
        <v>14.7</v>
      </c>
      <c r="V12" s="11">
        <f>0.5*$C12*L12</f>
        <v>0</v>
      </c>
      <c r="W12" s="11">
        <f>0.5*$C12*M12</f>
        <v>0</v>
      </c>
      <c r="X12" s="12">
        <f t="shared" si="5"/>
        <v>426.3</v>
      </c>
      <c r="Y12" s="12">
        <f t="shared" si="9"/>
        <v>588</v>
      </c>
      <c r="Z12" s="12">
        <f>P12+U12</f>
        <v>632.1</v>
      </c>
      <c r="AA12" s="12">
        <f>Q12+V12</f>
        <v>588</v>
      </c>
      <c r="AB12" s="12">
        <f>R12+W12</f>
        <v>588</v>
      </c>
      <c r="AD12" s="2">
        <f t="shared" si="10"/>
        <v>2822.4</v>
      </c>
    </row>
    <row r="13" spans="1:30">
      <c r="A13" t="s">
        <v>28</v>
      </c>
      <c r="B13" t="s">
        <v>29</v>
      </c>
      <c r="C13" s="2">
        <v>13.9</v>
      </c>
      <c r="D13" s="3">
        <v>40</v>
      </c>
      <c r="E13" s="3">
        <v>40</v>
      </c>
      <c r="F13" s="3">
        <v>42</v>
      </c>
      <c r="G13" s="3">
        <v>40</v>
      </c>
      <c r="H13" s="3">
        <v>40</v>
      </c>
      <c r="I13" s="7">
        <f t="shared" si="4"/>
        <v>0</v>
      </c>
      <c r="J13" s="7">
        <f t="shared" si="6"/>
        <v>0</v>
      </c>
      <c r="K13" s="7">
        <f>IF(F13&gt;40,(F13-40),0)</f>
        <v>2</v>
      </c>
      <c r="L13" s="7">
        <f>IF(G13&gt;40,(G13-40),0)</f>
        <v>0</v>
      </c>
      <c r="M13" s="7">
        <f>IF(H13&gt;40,(H13-40),0)</f>
        <v>0</v>
      </c>
      <c r="N13" s="8">
        <f t="shared" si="7"/>
        <v>556</v>
      </c>
      <c r="O13" s="8">
        <f>$C13*E13</f>
        <v>556</v>
      </c>
      <c r="P13" s="8">
        <f>$C13*F13</f>
        <v>583.8</v>
      </c>
      <c r="Q13" s="8">
        <f>$C13*G13</f>
        <v>556</v>
      </c>
      <c r="R13" s="8">
        <f>$C13*H13</f>
        <v>556</v>
      </c>
      <c r="S13" s="11">
        <f t="shared" si="8"/>
        <v>0</v>
      </c>
      <c r="T13" s="11">
        <f>0.5*$C13*J13</f>
        <v>0</v>
      </c>
      <c r="U13" s="11">
        <f>0.5*$C13*K13</f>
        <v>13.9</v>
      </c>
      <c r="V13" s="11">
        <f>0.5*$C13*L13</f>
        <v>0</v>
      </c>
      <c r="W13" s="11">
        <f>0.5*$C13*M13</f>
        <v>0</v>
      </c>
      <c r="X13" s="12">
        <f t="shared" si="5"/>
        <v>556</v>
      </c>
      <c r="Y13" s="12">
        <f t="shared" si="9"/>
        <v>556</v>
      </c>
      <c r="Z13" s="12">
        <f>P13+U13</f>
        <v>597.7</v>
      </c>
      <c r="AA13" s="12">
        <f>Q13+V13</f>
        <v>556</v>
      </c>
      <c r="AB13" s="12">
        <f>R13+W13</f>
        <v>556</v>
      </c>
      <c r="AD13" s="2">
        <f t="shared" si="10"/>
        <v>2821.7</v>
      </c>
    </row>
    <row r="14" spans="1:30">
      <c r="A14" t="s">
        <v>30</v>
      </c>
      <c r="B14" t="s">
        <v>31</v>
      </c>
      <c r="C14" s="2">
        <v>11.2</v>
      </c>
      <c r="D14" s="3">
        <v>40</v>
      </c>
      <c r="E14" s="3">
        <v>40</v>
      </c>
      <c r="F14" s="3">
        <v>42</v>
      </c>
      <c r="G14" s="3">
        <v>39</v>
      </c>
      <c r="H14" s="3">
        <v>40</v>
      </c>
      <c r="I14" s="7">
        <f t="shared" si="4"/>
        <v>0</v>
      </c>
      <c r="J14" s="7">
        <f t="shared" si="6"/>
        <v>0</v>
      </c>
      <c r="K14" s="7">
        <f>IF(F14&gt;40,(F14-40),0)</f>
        <v>2</v>
      </c>
      <c r="L14" s="7">
        <f>IF(G14&gt;40,(G14-40),0)</f>
        <v>0</v>
      </c>
      <c r="M14" s="7">
        <f>IF(H14&gt;40,(H14-40),0)</f>
        <v>0</v>
      </c>
      <c r="N14" s="8">
        <f t="shared" si="7"/>
        <v>448</v>
      </c>
      <c r="O14" s="8">
        <f>$C14*E14</f>
        <v>448</v>
      </c>
      <c r="P14" s="8">
        <f>$C14*F14</f>
        <v>470.4</v>
      </c>
      <c r="Q14" s="8">
        <f>$C14*G14</f>
        <v>436.8</v>
      </c>
      <c r="R14" s="8">
        <f>$C14*H14</f>
        <v>448</v>
      </c>
      <c r="S14" s="11">
        <f t="shared" si="8"/>
        <v>0</v>
      </c>
      <c r="T14" s="11">
        <f>0.5*$C14*J14</f>
        <v>0</v>
      </c>
      <c r="U14" s="11">
        <f>0.5*$C14*K14</f>
        <v>11.2</v>
      </c>
      <c r="V14" s="11">
        <f>0.5*$C14*L14</f>
        <v>0</v>
      </c>
      <c r="W14" s="11">
        <f>0.5*$C14*M14</f>
        <v>0</v>
      </c>
      <c r="X14" s="12">
        <f t="shared" si="5"/>
        <v>448</v>
      </c>
      <c r="Y14" s="12">
        <f t="shared" si="9"/>
        <v>448</v>
      </c>
      <c r="Z14" s="12">
        <f>P14+U14</f>
        <v>481.6</v>
      </c>
      <c r="AA14" s="12">
        <f>Q14+V14</f>
        <v>436.8</v>
      </c>
      <c r="AB14" s="12">
        <f>R14+W14</f>
        <v>448</v>
      </c>
      <c r="AD14" s="2">
        <f t="shared" si="10"/>
        <v>2262.4</v>
      </c>
    </row>
    <row r="15" spans="1:30">
      <c r="A15" t="s">
        <v>32</v>
      </c>
      <c r="B15" t="s">
        <v>33</v>
      </c>
      <c r="C15" s="2">
        <v>10.1</v>
      </c>
      <c r="D15" s="3">
        <v>40</v>
      </c>
      <c r="E15" s="3">
        <v>40</v>
      </c>
      <c r="F15" s="3">
        <v>41</v>
      </c>
      <c r="G15" s="3">
        <v>42</v>
      </c>
      <c r="H15" s="3">
        <v>40</v>
      </c>
      <c r="I15" s="7">
        <f t="shared" si="4"/>
        <v>0</v>
      </c>
      <c r="J15" s="7">
        <f t="shared" si="6"/>
        <v>0</v>
      </c>
      <c r="K15" s="7">
        <f>IF(F15&gt;40,(F15-40),0)</f>
        <v>1</v>
      </c>
      <c r="L15" s="7">
        <f>IF(G15&gt;40,(G15-40),0)</f>
        <v>2</v>
      </c>
      <c r="M15" s="7">
        <f>IF(H15&gt;40,(H15-40),0)</f>
        <v>0</v>
      </c>
      <c r="N15" s="8">
        <f t="shared" si="7"/>
        <v>404</v>
      </c>
      <c r="O15" s="8">
        <f>$C15*E15</f>
        <v>404</v>
      </c>
      <c r="P15" s="8">
        <f>$C15*F15</f>
        <v>414.1</v>
      </c>
      <c r="Q15" s="8">
        <f>$C15*G15</f>
        <v>424.2</v>
      </c>
      <c r="R15" s="8">
        <f>$C15*H15</f>
        <v>404</v>
      </c>
      <c r="S15" s="11">
        <f t="shared" si="8"/>
        <v>0</v>
      </c>
      <c r="T15" s="11">
        <f>0.5*$C15*J15</f>
        <v>0</v>
      </c>
      <c r="U15" s="11">
        <f>0.5*$C15*K15</f>
        <v>5.05</v>
      </c>
      <c r="V15" s="11">
        <f>0.5*$C15*L15</f>
        <v>10.1</v>
      </c>
      <c r="W15" s="11">
        <f>0.5*$C15*M15</f>
        <v>0</v>
      </c>
      <c r="X15" s="12">
        <f t="shared" si="5"/>
        <v>404</v>
      </c>
      <c r="Y15" s="12">
        <f t="shared" si="9"/>
        <v>404</v>
      </c>
      <c r="Z15" s="12">
        <f>P15+U15</f>
        <v>419.15</v>
      </c>
      <c r="AA15" s="12">
        <f>Q15+V15</f>
        <v>434.3</v>
      </c>
      <c r="AB15" s="12">
        <f>R15+W15</f>
        <v>404</v>
      </c>
      <c r="AD15" s="2">
        <f t="shared" si="10"/>
        <v>2065.45</v>
      </c>
    </row>
    <row r="16" spans="1:30">
      <c r="A16" t="s">
        <v>34</v>
      </c>
      <c r="B16" t="s">
        <v>35</v>
      </c>
      <c r="C16" s="2">
        <v>9</v>
      </c>
      <c r="D16" s="3">
        <v>42</v>
      </c>
      <c r="E16" s="3">
        <v>42</v>
      </c>
      <c r="F16" s="3">
        <v>39</v>
      </c>
      <c r="G16" s="3">
        <v>42</v>
      </c>
      <c r="H16" s="3">
        <v>40</v>
      </c>
      <c r="I16" s="7">
        <f t="shared" si="4"/>
        <v>2</v>
      </c>
      <c r="J16" s="7">
        <f t="shared" si="6"/>
        <v>2</v>
      </c>
      <c r="K16" s="7">
        <f>IF(F16&gt;40,(F16-40),0)</f>
        <v>0</v>
      </c>
      <c r="L16" s="7">
        <f>IF(G16&gt;40,(G16-40),0)</f>
        <v>2</v>
      </c>
      <c r="M16" s="7">
        <f>IF(H16&gt;40,(H16-40),0)</f>
        <v>0</v>
      </c>
      <c r="N16" s="8">
        <f t="shared" si="7"/>
        <v>378</v>
      </c>
      <c r="O16" s="8">
        <f>$C16*E16</f>
        <v>378</v>
      </c>
      <c r="P16" s="8">
        <f>$C16*F16</f>
        <v>351</v>
      </c>
      <c r="Q16" s="8">
        <f>$C16*G16</f>
        <v>378</v>
      </c>
      <c r="R16" s="8">
        <f>$C16*H16</f>
        <v>360</v>
      </c>
      <c r="S16" s="11">
        <f t="shared" si="8"/>
        <v>9</v>
      </c>
      <c r="T16" s="11">
        <f>0.5*$C16*J16</f>
        <v>9</v>
      </c>
      <c r="U16" s="11">
        <f>0.5*$C16*K16</f>
        <v>0</v>
      </c>
      <c r="V16" s="11">
        <f>0.5*$C16*L16</f>
        <v>9</v>
      </c>
      <c r="W16" s="11">
        <f>0.5*$C16*M16</f>
        <v>0</v>
      </c>
      <c r="X16" s="12">
        <f t="shared" si="5"/>
        <v>387</v>
      </c>
      <c r="Y16" s="12">
        <f t="shared" si="9"/>
        <v>387</v>
      </c>
      <c r="Z16" s="12">
        <f>P16+U16</f>
        <v>351</v>
      </c>
      <c r="AA16" s="12">
        <f>Q16+V16</f>
        <v>387</v>
      </c>
      <c r="AB16" s="12">
        <f>R16+W16</f>
        <v>360</v>
      </c>
      <c r="AD16" s="2">
        <f t="shared" si="10"/>
        <v>1872</v>
      </c>
    </row>
    <row r="17" spans="1:30">
      <c r="A17" t="s">
        <v>36</v>
      </c>
      <c r="B17" t="s">
        <v>37</v>
      </c>
      <c r="C17" s="2">
        <v>8.44</v>
      </c>
      <c r="D17" s="3">
        <v>40</v>
      </c>
      <c r="E17" s="3">
        <v>43</v>
      </c>
      <c r="F17" s="3">
        <v>39</v>
      </c>
      <c r="G17" s="3">
        <v>41</v>
      </c>
      <c r="H17" s="3">
        <v>40</v>
      </c>
      <c r="I17" s="7">
        <f t="shared" si="4"/>
        <v>0</v>
      </c>
      <c r="J17" s="7">
        <f t="shared" si="6"/>
        <v>3</v>
      </c>
      <c r="K17" s="7">
        <f>IF(F17&gt;40,(F17-40),0)</f>
        <v>0</v>
      </c>
      <c r="L17" s="7">
        <f>IF(G17&gt;40,(G17-40),0)</f>
        <v>1</v>
      </c>
      <c r="M17" s="7">
        <f>IF(H17&gt;40,(H17-40),0)</f>
        <v>0</v>
      </c>
      <c r="N17" s="8">
        <f t="shared" si="7"/>
        <v>337.6</v>
      </c>
      <c r="O17" s="8">
        <f>$C17*E17</f>
        <v>362.92</v>
      </c>
      <c r="P17" s="8">
        <f>$C17*F17</f>
        <v>329.16</v>
      </c>
      <c r="Q17" s="8">
        <f>$C17*G17</f>
        <v>346.04</v>
      </c>
      <c r="R17" s="8">
        <f>$C17*H17</f>
        <v>337.6</v>
      </c>
      <c r="S17" s="11">
        <f t="shared" si="8"/>
        <v>0</v>
      </c>
      <c r="T17" s="11">
        <f>0.5*$C17*J17</f>
        <v>12.66</v>
      </c>
      <c r="U17" s="11">
        <f>0.5*$C17*K17</f>
        <v>0</v>
      </c>
      <c r="V17" s="11">
        <f>0.5*$C17*L17</f>
        <v>4.22</v>
      </c>
      <c r="W17" s="11">
        <f>0.5*$C17*M17</f>
        <v>0</v>
      </c>
      <c r="X17" s="12">
        <f t="shared" si="5"/>
        <v>337.6</v>
      </c>
      <c r="Y17" s="12">
        <f t="shared" si="9"/>
        <v>375.58</v>
      </c>
      <c r="Z17" s="12">
        <f>P17+U17</f>
        <v>329.16</v>
      </c>
      <c r="AA17" s="12">
        <f>Q17+V17</f>
        <v>350.26</v>
      </c>
      <c r="AB17" s="12">
        <f>R17+W17</f>
        <v>337.6</v>
      </c>
      <c r="AD17" s="2">
        <f t="shared" si="10"/>
        <v>1730.2</v>
      </c>
    </row>
    <row r="18" spans="1:30">
      <c r="A18" t="s">
        <v>38</v>
      </c>
      <c r="B18" t="s">
        <v>39</v>
      </c>
      <c r="C18" s="2">
        <v>14.2</v>
      </c>
      <c r="D18" s="3">
        <v>40</v>
      </c>
      <c r="E18" s="3">
        <v>42</v>
      </c>
      <c r="F18" s="3">
        <v>39</v>
      </c>
      <c r="G18" s="3">
        <v>40</v>
      </c>
      <c r="H18" s="3">
        <v>40</v>
      </c>
      <c r="I18" s="7">
        <f t="shared" si="4"/>
        <v>0</v>
      </c>
      <c r="J18" s="7">
        <f t="shared" si="6"/>
        <v>2</v>
      </c>
      <c r="K18" s="7">
        <f>IF(F18&gt;40,(F18-40),0)</f>
        <v>0</v>
      </c>
      <c r="L18" s="7">
        <f>IF(G18&gt;40,(G18-40),0)</f>
        <v>0</v>
      </c>
      <c r="M18" s="7">
        <f>IF(H18&gt;40,(H18-40),0)</f>
        <v>0</v>
      </c>
      <c r="N18" s="8">
        <f t="shared" si="7"/>
        <v>568</v>
      </c>
      <c r="O18" s="8">
        <f>$C18*E18</f>
        <v>596.4</v>
      </c>
      <c r="P18" s="8">
        <f>$C18*F18</f>
        <v>553.8</v>
      </c>
      <c r="Q18" s="8">
        <f>$C18*G18</f>
        <v>568</v>
      </c>
      <c r="R18" s="8">
        <f>$C18*H18</f>
        <v>568</v>
      </c>
      <c r="S18" s="11">
        <f t="shared" si="8"/>
        <v>0</v>
      </c>
      <c r="T18" s="11">
        <f>0.5*$C18*J18</f>
        <v>14.2</v>
      </c>
      <c r="U18" s="11">
        <f>0.5*$C18*K18</f>
        <v>0</v>
      </c>
      <c r="V18" s="11">
        <f>0.5*$C18*L18</f>
        <v>0</v>
      </c>
      <c r="W18" s="11">
        <f>0.5*$C18*M18</f>
        <v>0</v>
      </c>
      <c r="X18" s="12">
        <f t="shared" si="5"/>
        <v>568</v>
      </c>
      <c r="Y18" s="12">
        <f t="shared" si="9"/>
        <v>610.6</v>
      </c>
      <c r="Z18" s="12">
        <f>P18+U18</f>
        <v>553.8</v>
      </c>
      <c r="AA18" s="12">
        <f>Q18+V18</f>
        <v>568</v>
      </c>
      <c r="AB18" s="12">
        <f>R18+W18</f>
        <v>568</v>
      </c>
      <c r="AD18" s="2">
        <f t="shared" si="10"/>
        <v>2868.4</v>
      </c>
    </row>
    <row r="19" spans="1:30">
      <c r="A19" t="s">
        <v>40</v>
      </c>
      <c r="B19" t="s">
        <v>41</v>
      </c>
      <c r="C19" s="2">
        <v>45</v>
      </c>
      <c r="D19" s="3">
        <v>41</v>
      </c>
      <c r="E19" s="3">
        <v>42</v>
      </c>
      <c r="F19" s="3">
        <v>40</v>
      </c>
      <c r="G19" s="3">
        <v>28</v>
      </c>
      <c r="H19" s="3">
        <v>40</v>
      </c>
      <c r="I19" s="7">
        <f t="shared" si="4"/>
        <v>1</v>
      </c>
      <c r="J19" s="7">
        <f t="shared" si="6"/>
        <v>2</v>
      </c>
      <c r="K19" s="7">
        <f>IF(F19&gt;40,(F19-40),0)</f>
        <v>0</v>
      </c>
      <c r="L19" s="7">
        <f>IF(G19&gt;40,(G19-40),0)</f>
        <v>0</v>
      </c>
      <c r="M19" s="7">
        <f>IF(H19&gt;40,(H19-40),0)</f>
        <v>0</v>
      </c>
      <c r="N19" s="8">
        <f t="shared" si="7"/>
        <v>1845</v>
      </c>
      <c r="O19" s="8">
        <f>$C19*E19</f>
        <v>1890</v>
      </c>
      <c r="P19" s="8">
        <f>$C19*F19</f>
        <v>1800</v>
      </c>
      <c r="Q19" s="8">
        <f>$C19*G19</f>
        <v>1260</v>
      </c>
      <c r="R19" s="8">
        <f>$C19*H19</f>
        <v>1800</v>
      </c>
      <c r="S19" s="11">
        <f t="shared" si="8"/>
        <v>22.5</v>
      </c>
      <c r="T19" s="11">
        <f>0.5*$C19*J19</f>
        <v>45</v>
      </c>
      <c r="U19" s="11">
        <f>0.5*$C19*K19</f>
        <v>0</v>
      </c>
      <c r="V19" s="11">
        <f>0.5*$C19*L19</f>
        <v>0</v>
      </c>
      <c r="W19" s="11">
        <f>0.5*$C19*M19</f>
        <v>0</v>
      </c>
      <c r="X19" s="12">
        <f t="shared" si="5"/>
        <v>1867.5</v>
      </c>
      <c r="Y19" s="12">
        <f t="shared" si="9"/>
        <v>1935</v>
      </c>
      <c r="Z19" s="12">
        <f>P19+U19</f>
        <v>1800</v>
      </c>
      <c r="AA19" s="12">
        <f>Q19+V19</f>
        <v>1260</v>
      </c>
      <c r="AB19" s="12">
        <f>R19+W19</f>
        <v>1800</v>
      </c>
      <c r="AD19" s="2">
        <f t="shared" si="10"/>
        <v>8662.5</v>
      </c>
    </row>
    <row r="20" spans="1:30">
      <c r="A20" t="s">
        <v>42</v>
      </c>
      <c r="B20" t="s">
        <v>43</v>
      </c>
      <c r="C20" s="2">
        <v>30</v>
      </c>
      <c r="D20" s="3">
        <v>39</v>
      </c>
      <c r="E20" s="3">
        <v>80</v>
      </c>
      <c r="F20" s="3">
        <v>40</v>
      </c>
      <c r="G20" s="3">
        <v>20</v>
      </c>
      <c r="H20" s="3">
        <v>40</v>
      </c>
      <c r="I20" s="7">
        <f t="shared" si="4"/>
        <v>0</v>
      </c>
      <c r="J20" s="7">
        <f t="shared" si="6"/>
        <v>40</v>
      </c>
      <c r="K20" s="7">
        <f>IF(F20&gt;40,(F20-40),0)</f>
        <v>0</v>
      </c>
      <c r="L20" s="7">
        <f>IF(G20&gt;40,(G20-40),0)</f>
        <v>0</v>
      </c>
      <c r="M20" s="7">
        <f>IF(H20&gt;40,(H20-40),0)</f>
        <v>0</v>
      </c>
      <c r="N20" s="8">
        <f t="shared" si="7"/>
        <v>1170</v>
      </c>
      <c r="O20" s="8">
        <f>$C20*E20</f>
        <v>2400</v>
      </c>
      <c r="P20" s="8">
        <f>$C20*F20</f>
        <v>1200</v>
      </c>
      <c r="Q20" s="8">
        <f>$C20*G20</f>
        <v>600</v>
      </c>
      <c r="R20" s="8">
        <f>$C20*H20</f>
        <v>1200</v>
      </c>
      <c r="S20" s="11">
        <f t="shared" si="8"/>
        <v>0</v>
      </c>
      <c r="T20" s="11">
        <f>0.5*$C20*J20</f>
        <v>600</v>
      </c>
      <c r="U20" s="11">
        <f>0.5*$C20*K20</f>
        <v>0</v>
      </c>
      <c r="V20" s="11">
        <f>0.5*$C20*L20</f>
        <v>0</v>
      </c>
      <c r="W20" s="11">
        <f>0.5*$C20*M20</f>
        <v>0</v>
      </c>
      <c r="X20" s="12">
        <f t="shared" si="5"/>
        <v>1170</v>
      </c>
      <c r="Y20" s="12">
        <f t="shared" si="9"/>
        <v>3000</v>
      </c>
      <c r="Z20" s="12">
        <f>P20+U20</f>
        <v>1200</v>
      </c>
      <c r="AA20" s="12">
        <f>Q20+V20</f>
        <v>600</v>
      </c>
      <c r="AB20" s="12">
        <f>R20+W20</f>
        <v>1200</v>
      </c>
      <c r="AD20" s="2">
        <f t="shared" si="10"/>
        <v>7170</v>
      </c>
    </row>
    <row r="22" spans="1:30">
      <c r="A22" t="s">
        <v>44</v>
      </c>
      <c r="C22" s="2">
        <f>MAX(C4:C20)</f>
        <v>45</v>
      </c>
      <c r="D22" s="4">
        <f>MAX(D4:D20)</f>
        <v>55</v>
      </c>
      <c r="E22" s="4">
        <f>MAX(E4:E20)</f>
        <v>80</v>
      </c>
      <c r="F22" s="4">
        <f>MAX(F4:F20)</f>
        <v>54</v>
      </c>
      <c r="G22" s="4">
        <f>MAX(G4:G20)</f>
        <v>42</v>
      </c>
      <c r="H22" s="4">
        <f>MAX(H4:H20)</f>
        <v>49</v>
      </c>
      <c r="I22" s="4"/>
      <c r="J22" s="4"/>
      <c r="K22" s="4"/>
      <c r="L22" s="4"/>
      <c r="M22" s="4"/>
      <c r="N22" s="2">
        <f>MAX(N4:N20)</f>
        <v>1845</v>
      </c>
      <c r="O22" s="2">
        <f>MAX(O4:O20)</f>
        <v>2400</v>
      </c>
      <c r="P22" s="2">
        <f>MAX(P4:P20)</f>
        <v>1800</v>
      </c>
      <c r="Q22" s="2">
        <f>MAX(Q4:Q20)</f>
        <v>1260</v>
      </c>
      <c r="R22" s="2">
        <f>MAX(R4:R20)</f>
        <v>1800</v>
      </c>
      <c r="S22" s="2">
        <f>MAX(S4:S20)</f>
        <v>135</v>
      </c>
      <c r="T22" s="2">
        <f>MAX(T4:T20)</f>
        <v>600</v>
      </c>
      <c r="U22" s="2">
        <f>MAX(U4:U20)</f>
        <v>122.5</v>
      </c>
      <c r="V22" s="2">
        <f>MAX(V4:V20)</f>
        <v>10.1</v>
      </c>
      <c r="W22" s="2">
        <f>MAX(W4:W20)</f>
        <v>81</v>
      </c>
      <c r="X22" s="2">
        <f>MAX(X4:X20)</f>
        <v>1867.5</v>
      </c>
      <c r="Y22" s="2">
        <f t="shared" ref="Y22:AD22" si="11">MAX(Y4:Y20)</f>
        <v>3000</v>
      </c>
      <c r="Z22" s="2">
        <f t="shared" si="11"/>
        <v>1800</v>
      </c>
      <c r="AA22" s="2">
        <f t="shared" si="11"/>
        <v>1260</v>
      </c>
      <c r="AB22" s="2">
        <f t="shared" si="11"/>
        <v>1800</v>
      </c>
      <c r="AD22" s="2">
        <f t="shared" si="11"/>
        <v>8662.5</v>
      </c>
    </row>
    <row r="23" spans="1:30">
      <c r="A23" t="s">
        <v>45</v>
      </c>
      <c r="C23" s="2">
        <f>MIN(C4:C20)</f>
        <v>6.9</v>
      </c>
      <c r="D23" s="4">
        <f>MIN(D4:D20)</f>
        <v>29</v>
      </c>
      <c r="E23" s="4">
        <f>MIN(E4:E20)</f>
        <v>22</v>
      </c>
      <c r="F23" s="4">
        <f>MIN(F4:F20)</f>
        <v>33</v>
      </c>
      <c r="G23" s="4">
        <f>MIN(G4:G20)</f>
        <v>20</v>
      </c>
      <c r="H23" s="4">
        <f>MIN(H4:H20)</f>
        <v>18</v>
      </c>
      <c r="I23" s="4"/>
      <c r="J23" s="4"/>
      <c r="K23" s="4"/>
      <c r="L23" s="4"/>
      <c r="M23" s="4"/>
      <c r="N23" s="2">
        <f>MIN(N4:N20)</f>
        <v>269.1</v>
      </c>
      <c r="O23" s="2">
        <f>MIN(O4:O20)</f>
        <v>358.8</v>
      </c>
      <c r="P23" s="2">
        <f>MIN(P4:P20)</f>
        <v>289.8</v>
      </c>
      <c r="Q23" s="2">
        <f>MIN(Q4:Q20)</f>
        <v>276</v>
      </c>
      <c r="R23" s="2">
        <f>MIN(R4:R20)</f>
        <v>276</v>
      </c>
      <c r="S23" s="2">
        <f>MIN(S4:S20)</f>
        <v>0</v>
      </c>
      <c r="T23" s="2">
        <f>MIN(T4:T20)</f>
        <v>0</v>
      </c>
      <c r="U23" s="2">
        <f>MIN(U4:U20)</f>
        <v>0</v>
      </c>
      <c r="V23" s="2">
        <f>MIN(V4:V20)</f>
        <v>0</v>
      </c>
      <c r="W23" s="2">
        <f>MIN(W4:W20)</f>
        <v>0</v>
      </c>
      <c r="X23" s="2">
        <f>MIN(X4:X20)</f>
        <v>269.1</v>
      </c>
      <c r="Y23" s="2">
        <f t="shared" ref="Y23:AD23" si="12">MIN(Y4:Y20)</f>
        <v>375.58</v>
      </c>
      <c r="Z23" s="2">
        <f t="shared" si="12"/>
        <v>296.7</v>
      </c>
      <c r="AA23" s="2">
        <f t="shared" si="12"/>
        <v>276</v>
      </c>
      <c r="AB23" s="2">
        <f t="shared" si="12"/>
        <v>276</v>
      </c>
      <c r="AD23" s="2">
        <f t="shared" si="12"/>
        <v>1518</v>
      </c>
    </row>
    <row r="24" spans="1:30">
      <c r="A24" t="s">
        <v>46</v>
      </c>
      <c r="C24" s="2">
        <f>AVERAGE(C4:C20)</f>
        <v>16.4847058823529</v>
      </c>
      <c r="D24" s="4">
        <f>AVERAGE(D4:D20)</f>
        <v>40.8823529411765</v>
      </c>
      <c r="E24" s="4">
        <f>AVERAGE(E4:E20)</f>
        <v>45.1176470588235</v>
      </c>
      <c r="F24" s="4">
        <f>AVERAGE(F4:F20)</f>
        <v>41.5294117647059</v>
      </c>
      <c r="G24" s="4">
        <f>AVERAGE(G4:G20)</f>
        <v>35.8823529411765</v>
      </c>
      <c r="H24" s="4">
        <f>AVERAGE(H4:H20)</f>
        <v>37.4117647058824</v>
      </c>
      <c r="I24" s="4"/>
      <c r="J24" s="4"/>
      <c r="K24" s="4"/>
      <c r="L24" s="4"/>
      <c r="M24" s="4"/>
      <c r="N24" s="2">
        <f>AVERAGE(N4:N20)</f>
        <v>678.364705882353</v>
      </c>
      <c r="O24" s="2">
        <f>AVERAGE(O4:O20)</f>
        <v>769.889411764706</v>
      </c>
      <c r="P24" s="2">
        <f>AVERAGE(P4:P20)</f>
        <v>682.821176470588</v>
      </c>
      <c r="Q24" s="2">
        <f>AVERAGE(Q4:Q20)</f>
        <v>546.649411764706</v>
      </c>
      <c r="R24" s="2">
        <f>AVERAGE(R4:R20)</f>
        <v>609.864705882353</v>
      </c>
      <c r="S24" s="2">
        <f>AVERAGE(S4:S20)</f>
        <v>18.9323529411765</v>
      </c>
      <c r="T24" s="2">
        <f>AVERAGE(T4:T20)</f>
        <v>64.5152941176471</v>
      </c>
      <c r="U24" s="2">
        <f>AVERAGE(U4:U20)</f>
        <v>17.6647058823529</v>
      </c>
      <c r="V24" s="2">
        <f>AVERAGE(V4:V20)</f>
        <v>1.37176470588235</v>
      </c>
      <c r="W24" s="2">
        <f>AVERAGE(W4:W20)</f>
        <v>8.74705882352941</v>
      </c>
      <c r="X24" s="2">
        <f>AVERAGE(X4:X20)</f>
        <v>697.297058823529</v>
      </c>
      <c r="Y24" s="2">
        <f t="shared" ref="Y24:AD24" si="13">AVERAGE(Y4:Y20)</f>
        <v>834.404705882353</v>
      </c>
      <c r="Z24" s="2">
        <f t="shared" si="13"/>
        <v>700.485882352941</v>
      </c>
      <c r="AA24" s="2">
        <f t="shared" si="13"/>
        <v>548.021176470588</v>
      </c>
      <c r="AB24" s="2">
        <f t="shared" si="13"/>
        <v>618.611764705882</v>
      </c>
      <c r="AD24" s="2">
        <f t="shared" si="13"/>
        <v>3398.82058823529</v>
      </c>
    </row>
    <row r="25" spans="1:30">
      <c r="A25" t="s">
        <v>47</v>
      </c>
      <c r="C25" s="2">
        <f>SUM(C4:C20)</f>
        <v>280.24</v>
      </c>
      <c r="D25" s="4">
        <f>SUM(D4:D20)</f>
        <v>695</v>
      </c>
      <c r="E25" s="4">
        <f>SUM(E4:E20)</f>
        <v>767</v>
      </c>
      <c r="F25" s="4">
        <f>SUM(F4:F20)</f>
        <v>706</v>
      </c>
      <c r="G25" s="4">
        <f>SUM(G4:G20)</f>
        <v>610</v>
      </c>
      <c r="H25" s="4">
        <f>SUM(H4:H20)</f>
        <v>636</v>
      </c>
      <c r="I25" s="4"/>
      <c r="J25" s="4"/>
      <c r="K25" s="4"/>
      <c r="L25" s="4"/>
      <c r="M25" s="4"/>
      <c r="N25" s="2">
        <f>SUM(N4:N20)</f>
        <v>11532.2</v>
      </c>
      <c r="O25" s="2">
        <f>SUM(O4:O20)</f>
        <v>13088.12</v>
      </c>
      <c r="P25" s="2">
        <f>SUM(P4:P20)</f>
        <v>11607.96</v>
      </c>
      <c r="Q25" s="2">
        <f>SUM(Q4:Q20)</f>
        <v>9293.04</v>
      </c>
      <c r="R25" s="2">
        <f>SUM(R4:R20)</f>
        <v>10367.7</v>
      </c>
      <c r="S25" s="2">
        <f>SUM(S4:S20)</f>
        <v>321.85</v>
      </c>
      <c r="T25" s="2">
        <f>SUM(T4:T20)</f>
        <v>1096.76</v>
      </c>
      <c r="U25" s="2">
        <f>SUM(U4:U20)</f>
        <v>300.3</v>
      </c>
      <c r="V25" s="2">
        <f>SUM(V4:V20)</f>
        <v>23.32</v>
      </c>
      <c r="W25" s="2">
        <f>SUM(W4:W20)</f>
        <v>148.7</v>
      </c>
      <c r="X25" s="2">
        <f>SUM(X4:X20)</f>
        <v>11854.05</v>
      </c>
      <c r="Y25" s="2">
        <f t="shared" ref="Y25:AD25" si="14">SUM(Y4:Y20)</f>
        <v>14184.88</v>
      </c>
      <c r="Z25" s="2">
        <f t="shared" si="14"/>
        <v>11908.26</v>
      </c>
      <c r="AA25" s="2">
        <f t="shared" si="14"/>
        <v>9316.36</v>
      </c>
      <c r="AB25" s="2">
        <f t="shared" si="14"/>
        <v>10516.4</v>
      </c>
      <c r="AD25" s="2">
        <f t="shared" si="14"/>
        <v>57779.95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Payroll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KIIT</dc:creator>
  <cp:lastModifiedBy>KIIT</cp:lastModifiedBy>
  <dcterms:created xsi:type="dcterms:W3CDTF">2025-02-07T14:12:58Z</dcterms:created>
  <dcterms:modified xsi:type="dcterms:W3CDTF">2025-02-07T20:34:49Z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9F10C923901049DBAB2DB86F023EB595_11</vt:lpwstr>
  </property>
  <property fmtid="{D5CDD505-2E9C-101B-9397-08002B2CF9AE}" pid="3" name="KSOProductBuildVer">
    <vt:lpwstr>2057-12.2.0.19821</vt:lpwstr>
  </property>
</Properties>
</file>