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ll\Downloads\"/>
    </mc:Choice>
  </mc:AlternateContent>
  <xr:revisionPtr revIDLastSave="0" documentId="13_ncr:1_{AB733D14-D166-485A-9E48-609162D12C6E}" xr6:coauthVersionLast="47" xr6:coauthVersionMax="47" xr10:uidLastSave="{00000000-0000-0000-0000-000000000000}"/>
  <bookViews>
    <workbookView xWindow="-120" yWindow="-120" windowWidth="29040" windowHeight="15720" xr2:uid="{AE801BB5-867E-4641-8ECC-615152BC2B68}"/>
  </bookViews>
  <sheets>
    <sheet name="Download Data - INDEX_US_ARCX_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M16" i="1"/>
  <c r="L16" i="1"/>
  <c r="L18" i="1" s="1"/>
  <c r="M10" i="1"/>
  <c r="L10" i="1"/>
  <c r="L4" i="1"/>
  <c r="M4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M17" i="1" s="1"/>
  <c r="E4" i="1"/>
  <c r="M23" i="1" s="1"/>
  <c r="E3" i="1"/>
  <c r="M24" i="1" s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L17" i="1" s="1"/>
  <c r="C6" i="1"/>
  <c r="C5" i="1"/>
  <c r="C4" i="1"/>
  <c r="C3" i="1"/>
  <c r="L24" i="1" s="1"/>
  <c r="M25" i="1" l="1"/>
  <c r="L11" i="1"/>
  <c r="L23" i="1"/>
  <c r="L25" i="1" s="1"/>
  <c r="M11" i="1"/>
  <c r="M12" i="1" s="1"/>
  <c r="L12" i="1"/>
  <c r="M19" i="1"/>
  <c r="M18" i="1"/>
  <c r="L19" i="1"/>
  <c r="M5" i="1"/>
  <c r="M6" i="1" s="1"/>
  <c r="L5" i="1"/>
  <c r="L6" i="1" s="1"/>
</calcChain>
</file>

<file path=xl/sharedStrings.xml><?xml version="1.0" encoding="utf-8"?>
<sst xmlns="http://schemas.openxmlformats.org/spreadsheetml/2006/main" count="204" uniqueCount="179">
  <si>
    <t>Date</t>
  </si>
  <si>
    <t>06/20/2025</t>
  </si>
  <si>
    <t>06/18/2025</t>
  </si>
  <si>
    <t>06/17/2025</t>
  </si>
  <si>
    <t>06/16/2025</t>
  </si>
  <si>
    <t>06/13/2025</t>
  </si>
  <si>
    <t>05/30/2025</t>
  </si>
  <si>
    <t>05/29/2025</t>
  </si>
  <si>
    <t>05/28/2025</t>
  </si>
  <si>
    <t>05/27/2025</t>
  </si>
  <si>
    <t>05/23/2025</t>
  </si>
  <si>
    <t>05/22/2025</t>
  </si>
  <si>
    <t>05/21/2025</t>
  </si>
  <si>
    <t>05/20/2025</t>
  </si>
  <si>
    <t>05/19/2025</t>
  </si>
  <si>
    <t>05/16/2025</t>
  </si>
  <si>
    <t>05/15/2025</t>
  </si>
  <si>
    <t>05/14/2025</t>
  </si>
  <si>
    <t>05/13/2025</t>
  </si>
  <si>
    <t>04/30/2025</t>
  </si>
  <si>
    <t>04/29/2025</t>
  </si>
  <si>
    <t>04/28/2025</t>
  </si>
  <si>
    <t>04/25/2025</t>
  </si>
  <si>
    <t>04/24/2025</t>
  </si>
  <si>
    <t>04/23/2025</t>
  </si>
  <si>
    <t>04/22/2025</t>
  </si>
  <si>
    <t>04/21/2025</t>
  </si>
  <si>
    <t>04/17/2025</t>
  </si>
  <si>
    <t>04/16/2025</t>
  </si>
  <si>
    <t>04/15/2025</t>
  </si>
  <si>
    <t>04/14/2025</t>
  </si>
  <si>
    <t>03/31/2025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</si>
  <si>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</si>
  <si>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</si>
  <si>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</si>
  <si>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</si>
  <si>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</si>
  <si>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</si>
  <si>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</si>
  <si>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</si>
  <si>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</si>
  <si>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</si>
  <si>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</si>
  <si>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</si>
  <si>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</si>
  <si>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</si>
  <si>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</si>
  <si>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</si>
  <si>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</si>
  <si>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</si>
  <si>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</si>
  <si>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</si>
  <si>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</si>
  <si>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</si>
  <si>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</si>
  <si>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</si>
  <si>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</si>
  <si>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</si>
  <si>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</si>
  <si>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</si>
  <si>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</si>
  <si>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</si>
  <si>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</si>
  <si>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</si>
  <si>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</si>
  <si>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</si>
  <si>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</si>
  <si>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</si>
  <si>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</si>
  <si>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</si>
  <si>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</si>
  <si>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</si>
  <si>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</si>
  <si>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</si>
  <si>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</si>
  <si>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</si>
  <si>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</si>
  <si>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</si>
  <si>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</si>
  <si>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</si>
  <si>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</si>
  <si>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</si>
  <si>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</si>
  <si>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</si>
  <si>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</si>
  <si>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</si>
  <si>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</si>
  <si>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</si>
  <si>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</si>
  <si>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</si>
  <si>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</si>
  <si>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</si>
  <si>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</si>
  <si>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</si>
  <si>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</si>
  <si>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</si>
  <si>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</si>
  <si>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</si>
  <si>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</si>
  <si>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</si>
  <si>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</si>
  <si>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</si>
  <si>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</si>
  <si>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</si>
  <si>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</si>
  <si>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</si>
  <si>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</si>
  <si>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</si>
  <si>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</si>
  <si>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</si>
  <si>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</si>
  <si>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</si>
  <si>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</si>
  <si>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</si>
  <si>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</si>
  <si>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</si>
  <si>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</si>
  <si>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</si>
  <si>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</si>
  <si>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</si>
  <si>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</si>
  <si>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</si>
  <si>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</si>
  <si>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</si>
  <si>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</si>
  <si>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</si>
  <si>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</si>
  <si>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</si>
  <si>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</si>
  <si>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</si>
  <si>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</si>
  <si>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</si>
  <si>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</si>
  <si>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</si>
  <si>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</si>
  <si>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</si>
  <si>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</si>
  <si>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</si>
  <si>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</si>
  <si>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</si>
  <si>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</si>
  <si>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</si>
  <si>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</si>
  <si>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</si>
  <si>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</si>
  <si>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</si>
  <si>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</si>
  <si>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</si>
  <si>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</si>
  <si>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</si>
  <si>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</si>
  <si>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</si>
  <si>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</si>
  <si>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Tesla Price</t>
  </si>
  <si>
    <t>Tesla Price Changes</t>
  </si>
  <si>
    <t>Variable</t>
  </si>
  <si>
    <t>Abbreviation</t>
  </si>
  <si>
    <t>NYSE</t>
  </si>
  <si>
    <t>Tesla</t>
  </si>
  <si>
    <t>Risk Free Rate</t>
  </si>
  <si>
    <t>Annual Return</t>
  </si>
  <si>
    <t>Annual St.Dev</t>
  </si>
  <si>
    <t>Sharpe Ratio</t>
  </si>
  <si>
    <t>Rf</t>
  </si>
  <si>
    <t>Rp</t>
  </si>
  <si>
    <t>σ</t>
  </si>
  <si>
    <t>Beta</t>
  </si>
  <si>
    <t>Bp</t>
  </si>
  <si>
    <t>Treynor Ratio</t>
  </si>
  <si>
    <t>Return on Market</t>
  </si>
  <si>
    <t>Rm</t>
  </si>
  <si>
    <t>Jensen Alpha</t>
  </si>
  <si>
    <t>α</t>
  </si>
  <si>
    <t>Rb</t>
  </si>
  <si>
    <t>Benchmark Return</t>
  </si>
  <si>
    <t>Tracking Error</t>
  </si>
  <si>
    <t>σ(p−b)​</t>
  </si>
  <si>
    <t>Information Ratio</t>
  </si>
  <si>
    <t>NYSE Price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</si>
</sst>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0.000"/>
    <numFmt numFmtId="166" formatCode="0.000000000000000%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rgb="FF474747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18" fillId="0" borderId="14" xfId="0" applyFont="1" applyBorder="1" applyAlignment="1">
      <alignment horizontal="center"/>
    </xf>
    <xf numFmtId="14" fontId="18" fillId="0" borderId="14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0" xfId="0" applyFont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0" fontId="18" fillId="0" borderId="15" xfId="0" applyNumberFormat="1" applyFont="1" applyBorder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20" xfId="0" applyNumberFormat="1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64" fontId="18" fillId="0" borderId="17" xfId="0" applyNumberFormat="1" applyFont="1" applyBorder="1" applyAlignment="1">
      <alignment horizontal="center"/>
    </xf>
    <xf numFmtId="10" fontId="18" fillId="0" borderId="17" xfId="0" applyNumberFormat="1" applyFont="1" applyBorder="1" applyAlignment="1">
      <alignment horizontal="center"/>
    </xf>
    <xf numFmtId="10" fontId="18" fillId="0" borderId="18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9" fontId="19" fillId="0" borderId="10" xfId="1" applyFont="1" applyBorder="1" applyAlignment="1">
      <alignment horizontal="center"/>
    </xf>
    <xf numFmtId="9" fontId="19" fillId="0" borderId="15" xfId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9" fontId="19" fillId="0" borderId="17" xfId="1" applyFont="1" applyBorder="1" applyAlignment="1">
      <alignment horizontal="center"/>
    </xf>
    <xf numFmtId="0" fontId="19" fillId="0" borderId="10" xfId="1" applyNumberFormat="1" applyFont="1" applyBorder="1" applyAlignment="1">
      <alignment horizontal="center"/>
    </xf>
    <xf numFmtId="2" fontId="19" fillId="0" borderId="15" xfId="1" applyNumberFormat="1" applyFont="1" applyBorder="1" applyAlignment="1">
      <alignment horizontal="center"/>
    </xf>
    <xf numFmtId="10" fontId="19" fillId="0" borderId="0" xfId="0" applyNumberFormat="1" applyFont="1" applyAlignment="1">
      <alignment horizontal="center"/>
    </xf>
    <xf numFmtId="2" fontId="19" fillId="0" borderId="10" xfId="1" applyNumberFormat="1" applyFont="1" applyBorder="1" applyAlignment="1">
      <alignment horizontal="center"/>
    </xf>
    <xf numFmtId="2" fontId="19" fillId="0" borderId="17" xfId="1" applyNumberFormat="1" applyFont="1" applyBorder="1" applyAlignment="1">
      <alignment horizontal="center"/>
    </xf>
    <xf numFmtId="2" fontId="19" fillId="0" borderId="18" xfId="1" applyNumberFormat="1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10" fontId="19" fillId="0" borderId="20" xfId="0" applyNumberFormat="1" applyFont="1" applyBorder="1" applyAlignment="1">
      <alignment horizontal="center"/>
    </xf>
    <xf numFmtId="10" fontId="19" fillId="0" borderId="21" xfId="0" applyNumberFormat="1" applyFont="1" applyBorder="1" applyAlignment="1">
      <alignment horizontal="center"/>
    </xf>
    <xf numFmtId="0" fontId="20" fillId="33" borderId="22" xfId="0" applyFont="1" applyFill="1" applyBorder="1" applyAlignment="1">
      <alignment horizontal="center"/>
    </xf>
    <xf numFmtId="0" fontId="20" fillId="33" borderId="23" xfId="0" applyFont="1" applyFill="1" applyBorder="1" applyAlignment="1">
      <alignment horizontal="center"/>
    </xf>
    <xf numFmtId="0" fontId="20" fillId="33" borderId="24" xfId="0" applyFont="1" applyFill="1" applyBorder="1" applyAlignment="1">
      <alignment horizontal="center"/>
    </xf>
    <xf numFmtId="0" fontId="21" fillId="33" borderId="22" xfId="0" applyFont="1" applyFill="1" applyBorder="1" applyAlignment="1">
      <alignment horizontal="center"/>
    </xf>
    <xf numFmtId="0" fontId="21" fillId="33" borderId="23" xfId="0" applyFont="1" applyFill="1" applyBorder="1" applyAlignment="1">
      <alignment horizontal="center"/>
    </xf>
    <xf numFmtId="0" fontId="21" fillId="33" borderId="24" xfId="0" applyFont="1" applyFill="1" applyBorder="1" applyAlignment="1">
      <alignment horizontal="center"/>
    </xf>
    <xf numFmtId="10" fontId="19" fillId="0" borderId="12" xfId="0" applyNumberFormat="1" applyFont="1" applyBorder="1" applyAlignment="1">
      <alignment horizontal="center"/>
    </xf>
    <xf numFmtId="10" fontId="19" fillId="0" borderId="13" xfId="0" applyNumberFormat="1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9" fontId="19" fillId="0" borderId="21" xfId="1" applyFont="1" applyBorder="1" applyAlignment="1">
      <alignment horizontal="center"/>
    </xf>
    <xf numFmtId="9" fontId="18" fillId="0" borderId="0" xfId="1" applyFont="1" applyAlignment="1">
      <alignment horizontal="center"/>
    </xf>
    <xf numFmtId="9" fontId="19" fillId="0" borderId="18" xfId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 vertical="center"/>
    </xf>
    <xf numFmtId="9" fontId="19" fillId="0" borderId="20" xfId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409575</xdr:colOff>
      <xdr:row>1</xdr:row>
      <xdr:rowOff>202872</xdr:rowOff>
    </xdr:from>
    <xdr:to>
      <xdr:col>17</xdr:col>
      <xdr:colOff>284570</xdr:colOff>
      <xdr:row>5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1572F-1EF8-E9F2-2066-18591ABC0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555297"/>
          <a:ext cx="2665820" cy="1111578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7</xdr:row>
      <xdr:rowOff>171450</xdr:rowOff>
    </xdr:from>
    <xdr:to>
      <xdr:col>17</xdr:col>
      <xdr:colOff>390929</xdr:colOff>
      <xdr:row>11</xdr:row>
      <xdr:rowOff>219232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E411A7-1219-C82C-5AF0-EFD6EFD5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9375" y="1952625"/>
          <a:ext cx="2896004" cy="1124107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14</xdr:row>
      <xdr:rowOff>104776</xdr:rowOff>
    </xdr:from>
    <xdr:to>
      <xdr:col>17</xdr:col>
      <xdr:colOff>228600</xdr:colOff>
      <xdr:row>17</xdr:row>
      <xdr:rowOff>9604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DAEC97-8B70-F766-1FFB-53D6CED172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178"/>
        <a:stretch>
          <a:fillRect/>
        </a:stretch>
      </xdr:blipFill>
      <xdr:spPr>
        <a:xfrm>
          <a:off x="10134600" y="3552826"/>
          <a:ext cx="2838450" cy="704928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20</xdr:row>
      <xdr:rowOff>85725</xdr:rowOff>
    </xdr:from>
    <xdr:to>
      <xdr:col>17</xdr:col>
      <xdr:colOff>295691</xdr:colOff>
      <xdr:row>23</xdr:row>
      <xdr:rowOff>85838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3F28AC-FE00-43D2-BF4C-4020522CF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58400" y="4962525"/>
          <a:ext cx="2981741" cy="809738"/>
        </a:xfrm>
        <a:prstGeom prst="rect">
          <a:avLst/>
        </a:prstGeom>
      </xdr:spPr>
    </xdr:pic>
    <xdr:clientData/>
  </xdr:twoCellAnchor>
  <xdr:oneCellAnchor>
    <xdr:from>
      <xdr:col>13</xdr:col>
      <xdr:colOff>409575</xdr:colOff>
      <xdr:row>1</xdr:row>
      <xdr:rowOff>202872</xdr:rowOff>
    </xdr:from>
    <xdr:ext cx="2665820" cy="1111578"/>
    <xdr:pic>
      <xdr:nvPicPr>
        <xdr:cNvPr id="3" name="Picture 2">
          <a:extLst>
            <a:ext uri="{FF2B5EF4-FFF2-40B4-BE49-F238E27FC236}">
              <a16:creationId xmlns:a16="http://schemas.microsoft.com/office/drawing/2014/main" id="{0E809C01-4F4E-449F-9559-6F4F8C8AF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55297"/>
          <a:ext cx="2665820" cy="1111578"/>
        </a:xfrm>
        <a:prstGeom prst="rect">
          <a:avLst/>
        </a:prstGeom>
      </xdr:spPr>
    </xdr:pic>
    <xdr:clientData/>
  </xdr:oneCellAnchor>
  <xdr:oneCellAnchor>
    <xdr:from>
      <xdr:col>13</xdr:col>
      <xdr:colOff>285750</xdr:colOff>
      <xdr:row>7</xdr:row>
      <xdr:rowOff>171450</xdr:rowOff>
    </xdr:from>
    <xdr:ext cx="2896004" cy="1124107"/>
    <xdr:pic>
      <xdr:nvPicPr>
        <xdr:cNvPr id="4" name="Picture 3">
          <a:extLst>
            <a:ext uri="{FF2B5EF4-FFF2-40B4-BE49-F238E27FC236}">
              <a16:creationId xmlns:a16="http://schemas.microsoft.com/office/drawing/2014/main" id="{79DFA76A-927F-40E4-8E1A-6934FA98D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87600" y="2124075"/>
          <a:ext cx="2896004" cy="1124107"/>
        </a:xfrm>
        <a:prstGeom prst="rect">
          <a:avLst/>
        </a:prstGeom>
      </xdr:spPr>
    </xdr:pic>
    <xdr:clientData/>
  </xdr:oneCellAnchor>
  <xdr:oneCellAnchor>
    <xdr:from>
      <xdr:col>13</xdr:col>
      <xdr:colOff>180975</xdr:colOff>
      <xdr:row>14</xdr:row>
      <xdr:rowOff>104776</xdr:rowOff>
    </xdr:from>
    <xdr:ext cx="2838450" cy="704928"/>
    <xdr:pic>
      <xdr:nvPicPr>
        <xdr:cNvPr id="8" name="Picture 7">
          <a:extLst>
            <a:ext uri="{FF2B5EF4-FFF2-40B4-BE49-F238E27FC236}">
              <a16:creationId xmlns:a16="http://schemas.microsoft.com/office/drawing/2014/main" id="{62599C7D-DDF1-4325-9DC8-1D67A93455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178"/>
        <a:stretch>
          <a:fillRect/>
        </a:stretch>
      </xdr:blipFill>
      <xdr:spPr>
        <a:xfrm>
          <a:off x="14982825" y="3933826"/>
          <a:ext cx="2838450" cy="704928"/>
        </a:xfrm>
        <a:prstGeom prst="rect">
          <a:avLst/>
        </a:prstGeom>
      </xdr:spPr>
    </xdr:pic>
    <xdr:clientData/>
  </xdr:oneCellAnchor>
  <xdr:oneCellAnchor>
    <xdr:from>
      <xdr:col>13</xdr:col>
      <xdr:colOff>104775</xdr:colOff>
      <xdr:row>20</xdr:row>
      <xdr:rowOff>85725</xdr:rowOff>
    </xdr:from>
    <xdr:ext cx="2981741" cy="809738"/>
    <xdr:pic>
      <xdr:nvPicPr>
        <xdr:cNvPr id="9" name="Picture 8">
          <a:extLst>
            <a:ext uri="{FF2B5EF4-FFF2-40B4-BE49-F238E27FC236}">
              <a16:creationId xmlns:a16="http://schemas.microsoft.com/office/drawing/2014/main" id="{2E55079C-FC08-4D76-B216-AFA3FE8FD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5505450"/>
          <a:ext cx="2981741" cy="809738"/>
        </a:xfrm>
        <a:prstGeom prst="rect">
          <a:avLst/>
        </a:prstGeom>
      </xdr:spPr>
    </xdr:pic>
    <xdr:clientData/>
  </xdr:oneCellAnchor>
  <xdr:oneCellAnchor>
    <xdr:from>
      <xdr:col>13</xdr:col>
      <xdr:colOff>409575</xdr:colOff>
      <xdr:row>1</xdr:row>
      <xdr:rowOff>202872</xdr:rowOff>
    </xdr:from>
    <xdr:ext cx="2665820" cy="1111578"/>
    <xdr:pic>
      <xdr:nvPicPr>
        <xdr:cNvPr id="10" name="Picture 9">
          <a:extLst>
            <a:ext uri="{FF2B5EF4-FFF2-40B4-BE49-F238E27FC236}">
              <a16:creationId xmlns:a16="http://schemas.microsoft.com/office/drawing/2014/main" id="{629DA0F3-B4DA-43C5-AF0C-9350E8329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55297"/>
          <a:ext cx="2665820" cy="1111578"/>
        </a:xfrm>
        <a:prstGeom prst="rect">
          <a:avLst/>
        </a:prstGeom>
      </xdr:spPr>
    </xdr:pic>
    <xdr:clientData/>
  </xdr:oneCellAnchor>
  <xdr:oneCellAnchor>
    <xdr:from>
      <xdr:col>13</xdr:col>
      <xdr:colOff>285750</xdr:colOff>
      <xdr:row>7</xdr:row>
      <xdr:rowOff>171450</xdr:rowOff>
    </xdr:from>
    <xdr:ext cx="2896004" cy="1124107"/>
    <xdr:pic>
      <xdr:nvPicPr>
        <xdr:cNvPr id="11" name="Picture 10">
          <a:extLst>
            <a:ext uri="{FF2B5EF4-FFF2-40B4-BE49-F238E27FC236}">
              <a16:creationId xmlns:a16="http://schemas.microsoft.com/office/drawing/2014/main" id="{75428EA8-6BA3-4CFA-8BAE-BC73C107D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87600" y="2124075"/>
          <a:ext cx="2896004" cy="1124107"/>
        </a:xfrm>
        <a:prstGeom prst="rect">
          <a:avLst/>
        </a:prstGeom>
      </xdr:spPr>
    </xdr:pic>
    <xdr:clientData/>
  </xdr:oneCellAnchor>
  <xdr:oneCellAnchor>
    <xdr:from>
      <xdr:col>13</xdr:col>
      <xdr:colOff>180975</xdr:colOff>
      <xdr:row>14</xdr:row>
      <xdr:rowOff>104776</xdr:rowOff>
    </xdr:from>
    <xdr:ext cx="2838450" cy="704928"/>
    <xdr:pic>
      <xdr:nvPicPr>
        <xdr:cNvPr id="12" name="Picture 11">
          <a:extLst>
            <a:ext uri="{FF2B5EF4-FFF2-40B4-BE49-F238E27FC236}">
              <a16:creationId xmlns:a16="http://schemas.microsoft.com/office/drawing/2014/main" id="{F121576B-DB3D-4921-B2F0-D1CF2D6A5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178"/>
        <a:stretch>
          <a:fillRect/>
        </a:stretch>
      </xdr:blipFill>
      <xdr:spPr>
        <a:xfrm>
          <a:off x="14982825" y="3933826"/>
          <a:ext cx="2838450" cy="704928"/>
        </a:xfrm>
        <a:prstGeom prst="rect">
          <a:avLst/>
        </a:prstGeom>
      </xdr:spPr>
    </xdr:pic>
    <xdr:clientData/>
  </xdr:oneCellAnchor>
  <xdr:oneCellAnchor>
    <xdr:from>
      <xdr:col>13</xdr:col>
      <xdr:colOff>104775</xdr:colOff>
      <xdr:row>20</xdr:row>
      <xdr:rowOff>85725</xdr:rowOff>
    </xdr:from>
    <xdr:ext cx="2981741" cy="809738"/>
    <xdr:pic>
      <xdr:nvPicPr>
        <xdr:cNvPr id="13" name="Picture 12">
          <a:extLst>
            <a:ext uri="{FF2B5EF4-FFF2-40B4-BE49-F238E27FC236}">
              <a16:creationId xmlns:a16="http://schemas.microsoft.com/office/drawing/2014/main" id="{3F47BE19-1844-481B-BC45-E4129B247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5505450"/>
          <a:ext cx="2981741" cy="809738"/>
        </a:xfrm>
        <a:prstGeom prst="rect">
          <a:avLst/>
        </a:prstGeom>
      </xdr:spPr>
    </xdr:pic>
    <xdr:clientData/>
  </xdr:oneCellAnchor>
  <xdr:oneCellAnchor>
    <xdr:from>
      <xdr:col>13</xdr:col>
      <xdr:colOff>409575</xdr:colOff>
      <xdr:row>1</xdr:row>
      <xdr:rowOff>202872</xdr:rowOff>
    </xdr:from>
    <xdr:ext cx="2665820" cy="1111578"/>
    <xdr:pic>
      <xdr:nvPicPr>
        <xdr:cNvPr id="14" name="Picture 13">
          <a:extLst>
            <a:ext uri="{FF2B5EF4-FFF2-40B4-BE49-F238E27FC236}">
              <a16:creationId xmlns:a16="http://schemas.microsoft.com/office/drawing/2014/main" id="{0AE3FE77-0CFB-4031-B91C-D6A823359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55297"/>
          <a:ext cx="2665820" cy="1111578"/>
        </a:xfrm>
        <a:prstGeom prst="rect">
          <a:avLst/>
        </a:prstGeom>
      </xdr:spPr>
    </xdr:pic>
    <xdr:clientData/>
  </xdr:oneCellAnchor>
  <xdr:oneCellAnchor>
    <xdr:from>
      <xdr:col>13</xdr:col>
      <xdr:colOff>285750</xdr:colOff>
      <xdr:row>7</xdr:row>
      <xdr:rowOff>171450</xdr:rowOff>
    </xdr:from>
    <xdr:ext cx="2896004" cy="1124107"/>
    <xdr:pic>
      <xdr:nvPicPr>
        <xdr:cNvPr id="15" name="Picture 14">
          <a:extLst>
            <a:ext uri="{FF2B5EF4-FFF2-40B4-BE49-F238E27FC236}">
              <a16:creationId xmlns:a16="http://schemas.microsoft.com/office/drawing/2014/main" id="{808CB476-5B39-45E7-B848-2E2FF9FAC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87600" y="2124075"/>
          <a:ext cx="2896004" cy="1124107"/>
        </a:xfrm>
        <a:prstGeom prst="rect">
          <a:avLst/>
        </a:prstGeom>
      </xdr:spPr>
    </xdr:pic>
    <xdr:clientData/>
  </xdr:oneCellAnchor>
  <xdr:oneCellAnchor>
    <xdr:from>
      <xdr:col>13</xdr:col>
      <xdr:colOff>180975</xdr:colOff>
      <xdr:row>14</xdr:row>
      <xdr:rowOff>104776</xdr:rowOff>
    </xdr:from>
    <xdr:ext cx="2838450" cy="704928"/>
    <xdr:pic>
      <xdr:nvPicPr>
        <xdr:cNvPr id="16" name="Picture 15">
          <a:extLst>
            <a:ext uri="{FF2B5EF4-FFF2-40B4-BE49-F238E27FC236}">
              <a16:creationId xmlns:a16="http://schemas.microsoft.com/office/drawing/2014/main" id="{1235C298-27CE-4DD7-B751-14F86C2384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178"/>
        <a:stretch>
          <a:fillRect/>
        </a:stretch>
      </xdr:blipFill>
      <xdr:spPr>
        <a:xfrm>
          <a:off x="14982825" y="3933826"/>
          <a:ext cx="2838450" cy="704928"/>
        </a:xfrm>
        <a:prstGeom prst="rect">
          <a:avLst/>
        </a:prstGeom>
      </xdr:spPr>
    </xdr:pic>
    <xdr:clientData/>
  </xdr:oneCellAnchor>
  <xdr:oneCellAnchor>
    <xdr:from>
      <xdr:col>13</xdr:col>
      <xdr:colOff>104775</xdr:colOff>
      <xdr:row>20</xdr:row>
      <xdr:rowOff>85725</xdr:rowOff>
    </xdr:from>
    <xdr:ext cx="2981741" cy="809738"/>
    <xdr:pic>
      <xdr:nvPicPr>
        <xdr:cNvPr id="17" name="Picture 16">
          <a:extLst>
            <a:ext uri="{FF2B5EF4-FFF2-40B4-BE49-F238E27FC236}">
              <a16:creationId xmlns:a16="http://schemas.microsoft.com/office/drawing/2014/main" id="{84DB678F-35A6-4A96-940E-07ACBFE5C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5505450"/>
          <a:ext cx="2981741" cy="809738"/>
        </a:xfrm>
        <a:prstGeom prst="rect">
          <a:avLst/>
        </a:prstGeom>
      </xdr:spPr>
    </xdr:pic>
    <xdr:clientData/>
  </xdr:oneCellAnchor>
  <xdr:oneCellAnchor>
    <xdr:from>
      <xdr:col>13</xdr:col>
      <xdr:colOff>409575</xdr:colOff>
      <xdr:row>1</xdr:row>
      <xdr:rowOff>202872</xdr:rowOff>
    </xdr:from>
    <xdr:ext cx="2665820" cy="1111578"/>
    <xdr:pic>
      <xdr:nvPicPr>
        <xdr:cNvPr id="34" name="Picture 33">
          <a:extLst>
            <a:ext uri="{FF2B5EF4-FFF2-40B4-BE49-F238E27FC236}">
              <a16:creationId xmlns:a16="http://schemas.microsoft.com/office/drawing/2014/main" id="{25C5AA27-EAA1-475C-82E3-CC7CC6466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55297"/>
          <a:ext cx="2665820" cy="1111578"/>
        </a:xfrm>
        <a:prstGeom prst="rect">
          <a:avLst/>
        </a:prstGeom>
      </xdr:spPr>
    </xdr:pic>
    <xdr:clientData/>
  </xdr:oneCellAnchor>
  <xdr:oneCellAnchor>
    <xdr:from>
      <xdr:col>13</xdr:col>
      <xdr:colOff>285750</xdr:colOff>
      <xdr:row>7</xdr:row>
      <xdr:rowOff>171450</xdr:rowOff>
    </xdr:from>
    <xdr:ext cx="2896004" cy="1124107"/>
    <xdr:pic>
      <xdr:nvPicPr>
        <xdr:cNvPr id="35" name="Picture 34">
          <a:extLst>
            <a:ext uri="{FF2B5EF4-FFF2-40B4-BE49-F238E27FC236}">
              <a16:creationId xmlns:a16="http://schemas.microsoft.com/office/drawing/2014/main" id="{3F2CFEDB-A0D8-4059-830B-5DE51A198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87600" y="2124075"/>
          <a:ext cx="2896004" cy="1124107"/>
        </a:xfrm>
        <a:prstGeom prst="rect">
          <a:avLst/>
        </a:prstGeom>
      </xdr:spPr>
    </xdr:pic>
    <xdr:clientData/>
  </xdr:oneCellAnchor>
  <xdr:oneCellAnchor>
    <xdr:from>
      <xdr:col>13</xdr:col>
      <xdr:colOff>180975</xdr:colOff>
      <xdr:row>14</xdr:row>
      <xdr:rowOff>104776</xdr:rowOff>
    </xdr:from>
    <xdr:ext cx="2838450" cy="704928"/>
    <xdr:pic>
      <xdr:nvPicPr>
        <xdr:cNvPr id="36" name="Picture 35">
          <a:extLst>
            <a:ext uri="{FF2B5EF4-FFF2-40B4-BE49-F238E27FC236}">
              <a16:creationId xmlns:a16="http://schemas.microsoft.com/office/drawing/2014/main" id="{D8F0B45C-249A-4799-A3B5-35BC47B4F0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178"/>
        <a:stretch>
          <a:fillRect/>
        </a:stretch>
      </xdr:blipFill>
      <xdr:spPr>
        <a:xfrm>
          <a:off x="14982825" y="3933826"/>
          <a:ext cx="2838450" cy="704928"/>
        </a:xfrm>
        <a:prstGeom prst="rect">
          <a:avLst/>
        </a:prstGeom>
      </xdr:spPr>
    </xdr:pic>
    <xdr:clientData/>
  </xdr:oneCellAnchor>
  <xdr:oneCellAnchor>
    <xdr:from>
      <xdr:col>13</xdr:col>
      <xdr:colOff>104775</xdr:colOff>
      <xdr:row>20</xdr:row>
      <xdr:rowOff>85725</xdr:rowOff>
    </xdr:from>
    <xdr:ext cx="2981741" cy="809738"/>
    <xdr:pic>
      <xdr:nvPicPr>
        <xdr:cNvPr id="37" name="Picture 36">
          <a:extLst>
            <a:ext uri="{FF2B5EF4-FFF2-40B4-BE49-F238E27FC236}">
              <a16:creationId xmlns:a16="http://schemas.microsoft.com/office/drawing/2014/main" id="{BDA9C581-3DAF-41E3-9FC3-9726F95D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5505450"/>
          <a:ext cx="2981741" cy="809738"/>
        </a:xfrm>
        <a:prstGeom prst="rect">
          <a:avLst/>
        </a:prstGeom>
      </xdr:spPr>
    </xdr:pic>
    <xdr:clientData/>
  </xdr:oneCellAnchor>
  <xdr:oneCellAnchor>
    <xdr:from>
      <xdr:col>13</xdr:col>
      <xdr:colOff>409575</xdr:colOff>
      <xdr:row>1</xdr:row>
      <xdr:rowOff>202872</xdr:rowOff>
    </xdr:from>
    <xdr:ext cx="2665820" cy="1111578"/>
    <xdr:pic>
      <xdr:nvPicPr>
        <xdr:cNvPr id="38" name="Picture 37">
          <a:extLst>
            <a:ext uri="{FF2B5EF4-FFF2-40B4-BE49-F238E27FC236}">
              <a16:creationId xmlns:a16="http://schemas.microsoft.com/office/drawing/2014/main" id="{A5BB46E1-3B34-4CA8-A591-52AE95E0E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55297"/>
          <a:ext cx="2665820" cy="1111578"/>
        </a:xfrm>
        <a:prstGeom prst="rect">
          <a:avLst/>
        </a:prstGeom>
      </xdr:spPr>
    </xdr:pic>
    <xdr:clientData/>
  </xdr:oneCellAnchor>
  <xdr:oneCellAnchor>
    <xdr:from>
      <xdr:col>13</xdr:col>
      <xdr:colOff>285750</xdr:colOff>
      <xdr:row>7</xdr:row>
      <xdr:rowOff>171450</xdr:rowOff>
    </xdr:from>
    <xdr:ext cx="2896004" cy="1124107"/>
    <xdr:pic>
      <xdr:nvPicPr>
        <xdr:cNvPr id="39" name="Picture 38">
          <a:extLst>
            <a:ext uri="{FF2B5EF4-FFF2-40B4-BE49-F238E27FC236}">
              <a16:creationId xmlns:a16="http://schemas.microsoft.com/office/drawing/2014/main" id="{D7D034C7-97C8-4D0D-841E-7DD395C03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87600" y="2124075"/>
          <a:ext cx="2896004" cy="1124107"/>
        </a:xfrm>
        <a:prstGeom prst="rect">
          <a:avLst/>
        </a:prstGeom>
      </xdr:spPr>
    </xdr:pic>
    <xdr:clientData/>
  </xdr:oneCellAnchor>
  <xdr:oneCellAnchor>
    <xdr:from>
      <xdr:col>13</xdr:col>
      <xdr:colOff>180975</xdr:colOff>
      <xdr:row>14</xdr:row>
      <xdr:rowOff>104776</xdr:rowOff>
    </xdr:from>
    <xdr:ext cx="2838450" cy="704928"/>
    <xdr:pic>
      <xdr:nvPicPr>
        <xdr:cNvPr id="40" name="Picture 39">
          <a:extLst>
            <a:ext uri="{FF2B5EF4-FFF2-40B4-BE49-F238E27FC236}">
              <a16:creationId xmlns:a16="http://schemas.microsoft.com/office/drawing/2014/main" id="{02CF8077-86F5-4DB4-B071-6010CB725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178"/>
        <a:stretch>
          <a:fillRect/>
        </a:stretch>
      </xdr:blipFill>
      <xdr:spPr>
        <a:xfrm>
          <a:off x="14982825" y="3933826"/>
          <a:ext cx="2838450" cy="704928"/>
        </a:xfrm>
        <a:prstGeom prst="rect">
          <a:avLst/>
        </a:prstGeom>
      </xdr:spPr>
    </xdr:pic>
    <xdr:clientData/>
  </xdr:oneCellAnchor>
  <xdr:oneCellAnchor>
    <xdr:from>
      <xdr:col>13</xdr:col>
      <xdr:colOff>104775</xdr:colOff>
      <xdr:row>20</xdr:row>
      <xdr:rowOff>85725</xdr:rowOff>
    </xdr:from>
    <xdr:ext cx="2981741" cy="809738"/>
    <xdr:pic>
      <xdr:nvPicPr>
        <xdr:cNvPr id="41" name="Picture 40">
          <a:extLst>
            <a:ext uri="{FF2B5EF4-FFF2-40B4-BE49-F238E27FC236}">
              <a16:creationId xmlns:a16="http://schemas.microsoft.com/office/drawing/2014/main" id="{2D0D70D8-7EFF-4B87-8D6F-A5B6A10B9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5505450"/>
          <a:ext cx="2981741" cy="809738"/>
        </a:xfrm>
        <a:prstGeom prst="rect">
          <a:avLst/>
        </a:prstGeom>
      </xdr:spPr>
    </xdr:pic>
    <xdr:clientData/>
  </xdr:oneCellAnchor>
  <xdr:oneCellAnchor>
    <xdr:from>
      <xdr:col>13</xdr:col>
      <xdr:colOff>409575</xdr:colOff>
      <xdr:row>1</xdr:row>
      <xdr:rowOff>202872</xdr:rowOff>
    </xdr:from>
    <xdr:ext cx="2665820" cy="1111578"/>
    <xdr:pic>
      <xdr:nvPicPr>
        <xdr:cNvPr id="42" name="Picture 41">
          <a:extLst>
            <a:ext uri="{FF2B5EF4-FFF2-40B4-BE49-F238E27FC236}">
              <a16:creationId xmlns:a16="http://schemas.microsoft.com/office/drawing/2014/main" id="{B996E640-4E80-4BA9-8A4B-D017D8F8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55297"/>
          <a:ext cx="2665820" cy="1111578"/>
        </a:xfrm>
        <a:prstGeom prst="rect">
          <a:avLst/>
        </a:prstGeom>
      </xdr:spPr>
    </xdr:pic>
    <xdr:clientData/>
  </xdr:oneCellAnchor>
  <xdr:oneCellAnchor>
    <xdr:from>
      <xdr:col>13</xdr:col>
      <xdr:colOff>285750</xdr:colOff>
      <xdr:row>7</xdr:row>
      <xdr:rowOff>171450</xdr:rowOff>
    </xdr:from>
    <xdr:ext cx="2896004" cy="1124107"/>
    <xdr:pic>
      <xdr:nvPicPr>
        <xdr:cNvPr id="43" name="Picture 42">
          <a:extLst>
            <a:ext uri="{FF2B5EF4-FFF2-40B4-BE49-F238E27FC236}">
              <a16:creationId xmlns:a16="http://schemas.microsoft.com/office/drawing/2014/main" id="{302F40F0-5A33-4B09-98B9-5F515DAC3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87600" y="2124075"/>
          <a:ext cx="2896004" cy="1124107"/>
        </a:xfrm>
        <a:prstGeom prst="rect">
          <a:avLst/>
        </a:prstGeom>
      </xdr:spPr>
    </xdr:pic>
    <xdr:clientData/>
  </xdr:oneCellAnchor>
  <xdr:oneCellAnchor>
    <xdr:from>
      <xdr:col>13</xdr:col>
      <xdr:colOff>180975</xdr:colOff>
      <xdr:row>14</xdr:row>
      <xdr:rowOff>104776</xdr:rowOff>
    </xdr:from>
    <xdr:ext cx="2838450" cy="704928"/>
    <xdr:pic>
      <xdr:nvPicPr>
        <xdr:cNvPr id="44" name="Picture 43">
          <a:extLst>
            <a:ext uri="{FF2B5EF4-FFF2-40B4-BE49-F238E27FC236}">
              <a16:creationId xmlns:a16="http://schemas.microsoft.com/office/drawing/2014/main" id="{C651B0C5-B5DC-4570-BC18-0FA43F2E8A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178"/>
        <a:stretch>
          <a:fillRect/>
        </a:stretch>
      </xdr:blipFill>
      <xdr:spPr>
        <a:xfrm>
          <a:off x="14982825" y="3933826"/>
          <a:ext cx="2838450" cy="704928"/>
        </a:xfrm>
        <a:prstGeom prst="rect">
          <a:avLst/>
        </a:prstGeom>
      </xdr:spPr>
    </xdr:pic>
    <xdr:clientData/>
  </xdr:oneCellAnchor>
  <xdr:oneCellAnchor>
    <xdr:from>
      <xdr:col>13</xdr:col>
      <xdr:colOff>104775</xdr:colOff>
      <xdr:row>20</xdr:row>
      <xdr:rowOff>85725</xdr:rowOff>
    </xdr:from>
    <xdr:ext cx="2981741" cy="809738"/>
    <xdr:pic>
      <xdr:nvPicPr>
        <xdr:cNvPr id="45" name="Picture 44">
          <a:extLst>
            <a:ext uri="{FF2B5EF4-FFF2-40B4-BE49-F238E27FC236}">
              <a16:creationId xmlns:a16="http://schemas.microsoft.com/office/drawing/2014/main" id="{08C71BE2-5043-4E08-85F9-0E0589B3A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5505450"/>
          <a:ext cx="2981741" cy="809738"/>
        </a:xfrm>
        <a:prstGeom prst="rect">
          <a:avLst/>
        </a:prstGeom>
      </xdr:spPr>
    </xdr:pic>
    <xdr:clientData/>
  </xdr:oneCellAnchor>
  <xdr:oneCellAnchor>
    <xdr:from>
      <xdr:col>13</xdr:col>
      <xdr:colOff>409575</xdr:colOff>
      <xdr:row>1</xdr:row>
      <xdr:rowOff>202872</xdr:rowOff>
    </xdr:from>
    <xdr:ext cx="2665820" cy="1111578"/>
    <xdr:pic>
      <xdr:nvPicPr>
        <xdr:cNvPr id="46" name="Picture 45">
          <a:extLst>
            <a:ext uri="{FF2B5EF4-FFF2-40B4-BE49-F238E27FC236}">
              <a16:creationId xmlns:a16="http://schemas.microsoft.com/office/drawing/2014/main" id="{BEBB2895-5CAC-41A8-8C17-EFDAB6065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55297"/>
          <a:ext cx="2665820" cy="1111578"/>
        </a:xfrm>
        <a:prstGeom prst="rect">
          <a:avLst/>
        </a:prstGeom>
      </xdr:spPr>
    </xdr:pic>
    <xdr:clientData/>
  </xdr:oneCellAnchor>
  <xdr:oneCellAnchor>
    <xdr:from>
      <xdr:col>13</xdr:col>
      <xdr:colOff>285750</xdr:colOff>
      <xdr:row>7</xdr:row>
      <xdr:rowOff>171450</xdr:rowOff>
    </xdr:from>
    <xdr:ext cx="2896004" cy="1124107"/>
    <xdr:pic>
      <xdr:nvPicPr>
        <xdr:cNvPr id="47" name="Picture 46">
          <a:extLst>
            <a:ext uri="{FF2B5EF4-FFF2-40B4-BE49-F238E27FC236}">
              <a16:creationId xmlns:a16="http://schemas.microsoft.com/office/drawing/2014/main" id="{D3361470-92D9-461C-B449-A8289D03B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87600" y="2124075"/>
          <a:ext cx="2896004" cy="1124107"/>
        </a:xfrm>
        <a:prstGeom prst="rect">
          <a:avLst/>
        </a:prstGeom>
      </xdr:spPr>
    </xdr:pic>
    <xdr:clientData/>
  </xdr:oneCellAnchor>
  <xdr:oneCellAnchor>
    <xdr:from>
      <xdr:col>13</xdr:col>
      <xdr:colOff>180975</xdr:colOff>
      <xdr:row>14</xdr:row>
      <xdr:rowOff>104776</xdr:rowOff>
    </xdr:from>
    <xdr:ext cx="2838450" cy="704928"/>
    <xdr:pic>
      <xdr:nvPicPr>
        <xdr:cNvPr id="48" name="Picture 47">
          <a:extLst>
            <a:ext uri="{FF2B5EF4-FFF2-40B4-BE49-F238E27FC236}">
              <a16:creationId xmlns:a16="http://schemas.microsoft.com/office/drawing/2014/main" id="{E4425975-CBEB-4059-A7FD-F0AA5F4409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178"/>
        <a:stretch>
          <a:fillRect/>
        </a:stretch>
      </xdr:blipFill>
      <xdr:spPr>
        <a:xfrm>
          <a:off x="14982825" y="3933826"/>
          <a:ext cx="2838450" cy="704928"/>
        </a:xfrm>
        <a:prstGeom prst="rect">
          <a:avLst/>
        </a:prstGeom>
      </xdr:spPr>
    </xdr:pic>
    <xdr:clientData/>
  </xdr:oneCellAnchor>
  <xdr:oneCellAnchor>
    <xdr:from>
      <xdr:col>13</xdr:col>
      <xdr:colOff>104775</xdr:colOff>
      <xdr:row>20</xdr:row>
      <xdr:rowOff>85725</xdr:rowOff>
    </xdr:from>
    <xdr:ext cx="2981741" cy="809738"/>
    <xdr:pic>
      <xdr:nvPicPr>
        <xdr:cNvPr id="49" name="Picture 48">
          <a:extLst>
            <a:ext uri="{FF2B5EF4-FFF2-40B4-BE49-F238E27FC236}">
              <a16:creationId xmlns:a16="http://schemas.microsoft.com/office/drawing/2014/main" id="{45C0AD14-A522-4678-B61D-61EB7B9B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5505450"/>
          <a:ext cx="2981741" cy="8097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1B8B-A275-4FD7-899B-FA18C7503D32}">
  <dimension ref="A1:Q253"/>
  <sheetViews>
    <sheetView tabSelected="1" workbookViewId="0">
      <selection sqref="A1:R252"/>
    </sheetView>
  </sheetViews>
  <sheetFormatPr defaultRowHeight="15" x14ac:dyDescent="0.25"/>
  <cols>
    <col min="1" max="1" width="23.7109375" customWidth="1"/>
    <col min="2" max="2" width="20" customWidth="1"/>
    <col min="3" max="3" width="25.140625" customWidth="1"/>
    <col min="4" max="4" width="17.7109375" customWidth="1"/>
    <col min="5" max="5" width="26.140625" customWidth="1"/>
    <col min="10" max="10" width="22.5703125" customWidth="1"/>
    <col min="11" max="11" width="19.85546875" customWidth="1"/>
    <col min="12" max="12" width="14.7109375" customWidth="1"/>
    <col min="13" max="13" width="15.5703125" customWidth="1"/>
    <col min="16" max="16" width="7.5703125" customWidth="1"/>
    <col min="17" max="17" width="16" customWidth="1"/>
  </cols>
  <sheetData>
    <row r="1" spans="1:16" ht="27.75" customHeight="1" thickBot="1" x14ac:dyDescent="0.35">
      <c r="A1" s="38" t="s">
        <v>0</v>
      </c>
      <c r="B1" s="39" t="s">
        <v>157</v>
      </c>
      <c r="C1" s="39" t="s">
        <v>178</v>
      </c>
      <c r="D1" s="39" t="s">
        <v>153</v>
      </c>
      <c r="E1" s="40" t="s">
        <v>154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75" thickBot="1" x14ac:dyDescent="0.4">
      <c r="A2" s="5" t="s">
        <v>1</v>
      </c>
      <c r="B2" s="12">
        <v>19868.36</v>
      </c>
      <c r="C2" s="6"/>
      <c r="D2" s="12">
        <v>322.16000000000003</v>
      </c>
      <c r="E2" s="7"/>
      <c r="F2" s="8"/>
      <c r="G2" s="8"/>
      <c r="H2" s="8"/>
      <c r="I2" s="8"/>
      <c r="J2" s="41" t="s">
        <v>155</v>
      </c>
      <c r="K2" s="42" t="s">
        <v>156</v>
      </c>
      <c r="L2" s="42" t="s">
        <v>157</v>
      </c>
      <c r="M2" s="43" t="s">
        <v>158</v>
      </c>
      <c r="N2" s="8"/>
      <c r="O2" s="8"/>
      <c r="P2" s="8"/>
    </row>
    <row r="3" spans="1:16" ht="21" x14ac:dyDescent="0.35">
      <c r="A3" s="2" t="s">
        <v>2</v>
      </c>
      <c r="B3" s="13">
        <v>19901.13</v>
      </c>
      <c r="C3" s="9">
        <f>(B3-B2)/B2</f>
        <v>1.6493560615974563E-3</v>
      </c>
      <c r="D3" s="13">
        <v>322.05</v>
      </c>
      <c r="E3" s="10">
        <f>(D3-D2)/D2</f>
        <v>-3.4144524459899937E-4</v>
      </c>
      <c r="F3" s="8"/>
      <c r="G3" s="8"/>
      <c r="H3" s="8"/>
      <c r="I3" s="8"/>
      <c r="J3" s="34" t="s">
        <v>159</v>
      </c>
      <c r="K3" s="35" t="s">
        <v>163</v>
      </c>
      <c r="L3" s="36">
        <v>1.4999999999999999E-2</v>
      </c>
      <c r="M3" s="37">
        <v>1.4999999999999999E-2</v>
      </c>
      <c r="N3" s="8"/>
      <c r="O3" s="8"/>
      <c r="P3" s="8"/>
    </row>
    <row r="4" spans="1:16" ht="21" x14ac:dyDescent="0.35">
      <c r="A4" s="2" t="s">
        <v>3</v>
      </c>
      <c r="B4" s="13">
        <v>19918.28</v>
      </c>
      <c r="C4" s="9">
        <f t="shared" ref="C4:C67" si="0">(B4-B3)/B3</f>
        <v>8.6176011110915892E-4</v>
      </c>
      <c r="D4" s="13">
        <v>316.35000000000002</v>
      </c>
      <c r="E4" s="10">
        <f t="shared" ref="E4:E67" si="1">(D4-D3)/D3</f>
        <v>-1.7699115044247753E-2</v>
      </c>
      <c r="F4" s="8"/>
      <c r="G4" s="8"/>
      <c r="H4" s="8"/>
      <c r="I4" s="8"/>
      <c r="J4" s="19" t="s">
        <v>160</v>
      </c>
      <c r="K4" s="20" t="s">
        <v>164</v>
      </c>
      <c r="L4" s="21">
        <f>(B252/B2)-1</f>
        <v>-9.3234167289096836E-2</v>
      </c>
      <c r="M4" s="22">
        <f>(D252/D2)-1</f>
        <v>-0.43639806307424889</v>
      </c>
      <c r="N4" s="8"/>
      <c r="O4" s="8"/>
      <c r="P4" s="8"/>
    </row>
    <row r="5" spans="1:16" ht="21" x14ac:dyDescent="0.35">
      <c r="A5" s="2" t="s">
        <v>4</v>
      </c>
      <c r="B5" s="13">
        <v>20087.96</v>
      </c>
      <c r="C5" s="9">
        <f t="shared" si="0"/>
        <v>8.5188078488704997E-3</v>
      </c>
      <c r="D5" s="13">
        <v>329.13</v>
      </c>
      <c r="E5" s="10">
        <f t="shared" si="1"/>
        <v>4.0398293029871891E-2</v>
      </c>
      <c r="F5" s="8"/>
      <c r="G5" s="8"/>
      <c r="H5" s="8"/>
      <c r="I5" s="8"/>
      <c r="J5" s="19" t="s">
        <v>161</v>
      </c>
      <c r="K5" s="23" t="s">
        <v>165</v>
      </c>
      <c r="L5" s="30">
        <f>_xlfn.STDEV.P(C2:C252)*SQRT(252)</f>
        <v>0.16205197400528659</v>
      </c>
      <c r="M5" s="28">
        <f>_xlfn.STDEV.P(E2:E252)*SQRT(252)</f>
        <v>0.72842410243249534</v>
      </c>
      <c r="N5" s="8"/>
      <c r="O5" s="8"/>
      <c r="P5" s="8"/>
    </row>
    <row r="6" spans="1:16" ht="21.75" thickBot="1" x14ac:dyDescent="0.4">
      <c r="A6" s="2" t="s">
        <v>5</v>
      </c>
      <c r="B6" s="13">
        <v>19981.07</v>
      </c>
      <c r="C6" s="9">
        <f t="shared" si="0"/>
        <v>-5.3210978118235714E-3</v>
      </c>
      <c r="D6" s="13">
        <v>325.31</v>
      </c>
      <c r="E6" s="10">
        <f t="shared" si="1"/>
        <v>-1.1606356151064909E-2</v>
      </c>
      <c r="F6" s="8"/>
      <c r="G6" s="48"/>
      <c r="H6" s="8"/>
      <c r="I6" s="8"/>
      <c r="J6" s="24" t="s">
        <v>162</v>
      </c>
      <c r="K6" s="25"/>
      <c r="L6" s="31">
        <f>(L4-L3)/L5</f>
        <v>-0.66789786396286621</v>
      </c>
      <c r="M6" s="32">
        <f>(M4-M3)/M5</f>
        <v>-0.61969127815355474</v>
      </c>
      <c r="N6" s="8"/>
      <c r="O6" s="8"/>
      <c r="P6" s="8"/>
    </row>
    <row r="7" spans="1:16" ht="19.5" thickBot="1" x14ac:dyDescent="0.35">
      <c r="A7" s="3">
        <v>45997</v>
      </c>
      <c r="B7" s="13">
        <v>20199.490000000002</v>
      </c>
      <c r="C7" s="9">
        <f t="shared" si="0"/>
        <v>1.0931346519480783E-2</v>
      </c>
      <c r="D7" s="13">
        <v>319.11</v>
      </c>
      <c r="E7" s="10">
        <f t="shared" si="1"/>
        <v>-1.90587439672927E-2</v>
      </c>
      <c r="F7" s="8"/>
      <c r="G7" s="48"/>
      <c r="H7" s="8"/>
      <c r="I7" s="8"/>
      <c r="J7" s="8"/>
      <c r="K7" s="8"/>
      <c r="L7" s="8"/>
      <c r="M7" s="8"/>
      <c r="N7" s="8"/>
      <c r="O7" s="8"/>
      <c r="P7" s="8"/>
    </row>
    <row r="8" spans="1:16" ht="21.75" thickBot="1" x14ac:dyDescent="0.4">
      <c r="A8" s="3">
        <v>45967</v>
      </c>
      <c r="B8" s="13">
        <v>20119.09</v>
      </c>
      <c r="C8" s="9">
        <f t="shared" si="0"/>
        <v>-3.9802985124872681E-3</v>
      </c>
      <c r="D8" s="13">
        <v>326.43</v>
      </c>
      <c r="E8" s="10">
        <f t="shared" si="1"/>
        <v>2.2938798533421054E-2</v>
      </c>
      <c r="F8" s="8"/>
      <c r="G8" s="8"/>
      <c r="H8" s="8"/>
      <c r="I8" s="8"/>
      <c r="J8" s="41" t="s">
        <v>155</v>
      </c>
      <c r="K8" s="42" t="s">
        <v>156</v>
      </c>
      <c r="L8" s="42" t="s">
        <v>157</v>
      </c>
      <c r="M8" s="43" t="s">
        <v>158</v>
      </c>
      <c r="N8" s="8"/>
      <c r="O8" s="8"/>
      <c r="P8" s="8"/>
    </row>
    <row r="9" spans="1:16" ht="21" x14ac:dyDescent="0.35">
      <c r="A9" s="3">
        <v>45936</v>
      </c>
      <c r="B9" s="13">
        <v>20114.810000000001</v>
      </c>
      <c r="C9" s="9">
        <f t="shared" si="0"/>
        <v>-2.127332796860512E-4</v>
      </c>
      <c r="D9" s="13">
        <v>326.08999999999997</v>
      </c>
      <c r="E9" s="10">
        <f t="shared" si="1"/>
        <v>-1.0415709340441499E-3</v>
      </c>
      <c r="F9" s="8"/>
      <c r="G9" s="8"/>
      <c r="H9" s="8"/>
      <c r="I9" s="8"/>
      <c r="J9" s="34" t="s">
        <v>159</v>
      </c>
      <c r="K9" s="35" t="s">
        <v>163</v>
      </c>
      <c r="L9" s="36">
        <v>1.4999999999999999E-2</v>
      </c>
      <c r="M9" s="37">
        <v>1.4999999999999999E-2</v>
      </c>
      <c r="N9" s="8"/>
      <c r="O9" s="8"/>
      <c r="P9" s="8"/>
    </row>
    <row r="10" spans="1:16" ht="21" x14ac:dyDescent="0.35">
      <c r="A10" s="3">
        <v>45906</v>
      </c>
      <c r="B10" s="13">
        <v>20034.46</v>
      </c>
      <c r="C10" s="9">
        <f t="shared" si="0"/>
        <v>-3.9945691756473056E-3</v>
      </c>
      <c r="D10" s="13">
        <v>308.58</v>
      </c>
      <c r="E10" s="10">
        <f t="shared" si="1"/>
        <v>-5.3696832162899791E-2</v>
      </c>
      <c r="F10" s="8"/>
      <c r="G10" s="8"/>
      <c r="H10" s="8"/>
      <c r="I10" s="8"/>
      <c r="J10" s="19" t="s">
        <v>160</v>
      </c>
      <c r="K10" s="20" t="s">
        <v>164</v>
      </c>
      <c r="L10" s="21">
        <f>(B252/B2)-1</f>
        <v>-9.3234167289096836E-2</v>
      </c>
      <c r="M10" s="22">
        <f>(D252/D2)-1</f>
        <v>-0.43639806307424889</v>
      </c>
      <c r="N10" s="8"/>
      <c r="O10" s="8"/>
      <c r="P10" s="8"/>
    </row>
    <row r="11" spans="1:16" ht="21" x14ac:dyDescent="0.35">
      <c r="A11" s="3">
        <v>45814</v>
      </c>
      <c r="B11" s="13">
        <v>20045.36</v>
      </c>
      <c r="C11" s="9">
        <f t="shared" si="0"/>
        <v>5.4406258017443226E-4</v>
      </c>
      <c r="D11" s="13">
        <v>295.14</v>
      </c>
      <c r="E11" s="10">
        <f t="shared" si="1"/>
        <v>-4.355434571261909E-2</v>
      </c>
      <c r="F11" s="8"/>
      <c r="G11" s="8"/>
      <c r="H11" s="8"/>
      <c r="I11" s="8"/>
      <c r="J11" s="19" t="s">
        <v>166</v>
      </c>
      <c r="K11" s="23" t="s">
        <v>167</v>
      </c>
      <c r="L11" s="27">
        <f>SLOPE(C3:C252,C3:C252)</f>
        <v>1</v>
      </c>
      <c r="M11" s="28">
        <f>SLOPE(E3:E252,C3:C252)</f>
        <v>2.3469683803035735</v>
      </c>
      <c r="N11" s="8"/>
      <c r="O11" s="8"/>
      <c r="P11" s="8"/>
    </row>
    <row r="12" spans="1:16" ht="21.75" thickBot="1" x14ac:dyDescent="0.4">
      <c r="A12" s="3">
        <v>45783</v>
      </c>
      <c r="B12" s="13">
        <v>19883.29</v>
      </c>
      <c r="C12" s="9">
        <f t="shared" si="0"/>
        <v>-8.0851628506547011E-3</v>
      </c>
      <c r="D12" s="13">
        <v>284.7</v>
      </c>
      <c r="E12" s="10">
        <f t="shared" si="1"/>
        <v>-3.5373043301484032E-2</v>
      </c>
      <c r="F12" s="8"/>
      <c r="G12" s="8"/>
      <c r="H12" s="8"/>
      <c r="I12" s="8"/>
      <c r="J12" s="24" t="s">
        <v>168</v>
      </c>
      <c r="K12" s="25"/>
      <c r="L12" s="31">
        <f>(L10-L9)/L11</f>
        <v>-0.10823416728909684</v>
      </c>
      <c r="M12" s="32">
        <f>(M10-M9)/M11</f>
        <v>-0.19233240075260916</v>
      </c>
      <c r="N12" s="8"/>
      <c r="O12" s="8"/>
      <c r="P12" s="8"/>
    </row>
    <row r="13" spans="1:16" ht="19.5" thickBot="1" x14ac:dyDescent="0.35">
      <c r="A13" s="3">
        <v>45753</v>
      </c>
      <c r="B13" s="13">
        <v>19887.32</v>
      </c>
      <c r="C13" s="9">
        <f t="shared" si="0"/>
        <v>2.0268275521801652E-4</v>
      </c>
      <c r="D13" s="13">
        <v>332.05</v>
      </c>
      <c r="E13" s="10">
        <f t="shared" si="1"/>
        <v>0.16631541974007735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21.75" thickBot="1" x14ac:dyDescent="0.4">
      <c r="A14" s="3">
        <v>45722</v>
      </c>
      <c r="B14" s="13">
        <v>19912.38</v>
      </c>
      <c r="C14" s="9">
        <f t="shared" si="0"/>
        <v>1.2600994000197768E-3</v>
      </c>
      <c r="D14" s="13">
        <v>344.27</v>
      </c>
      <c r="E14" s="10">
        <f t="shared" si="1"/>
        <v>3.6801686492997955E-2</v>
      </c>
      <c r="F14" s="8"/>
      <c r="G14" s="8"/>
      <c r="H14" s="8"/>
      <c r="I14" s="8"/>
      <c r="J14" s="41" t="s">
        <v>155</v>
      </c>
      <c r="K14" s="42" t="s">
        <v>156</v>
      </c>
      <c r="L14" s="42" t="s">
        <v>157</v>
      </c>
      <c r="M14" s="43" t="s">
        <v>158</v>
      </c>
      <c r="N14" s="8"/>
      <c r="O14" s="8"/>
      <c r="P14" s="8"/>
    </row>
    <row r="15" spans="1:16" ht="21" x14ac:dyDescent="0.35">
      <c r="A15" s="3">
        <v>45694</v>
      </c>
      <c r="B15" s="13">
        <v>19834.77</v>
      </c>
      <c r="C15" s="9">
        <f t="shared" si="0"/>
        <v>-3.8975752772898355E-3</v>
      </c>
      <c r="D15" s="13">
        <v>342.69</v>
      </c>
      <c r="E15" s="10">
        <f t="shared" si="1"/>
        <v>-4.589421093908805E-3</v>
      </c>
      <c r="F15" s="8"/>
      <c r="G15" s="8"/>
      <c r="H15" s="8"/>
      <c r="I15" s="8"/>
      <c r="J15" s="17" t="s">
        <v>159</v>
      </c>
      <c r="K15" s="18" t="s">
        <v>163</v>
      </c>
      <c r="L15" s="44">
        <v>1.4999999999999999E-2</v>
      </c>
      <c r="M15" s="45">
        <v>1.4999999999999999E-2</v>
      </c>
      <c r="N15" s="8"/>
      <c r="O15" s="8"/>
      <c r="P15" s="8"/>
    </row>
    <row r="16" spans="1:16" ht="21" x14ac:dyDescent="0.35">
      <c r="A16" s="2" t="s">
        <v>6</v>
      </c>
      <c r="B16" s="13">
        <v>19783.810000000001</v>
      </c>
      <c r="C16" s="9">
        <f t="shared" si="0"/>
        <v>-2.5692256577716367E-3</v>
      </c>
      <c r="D16" s="13">
        <v>346.46</v>
      </c>
      <c r="E16" s="10">
        <f t="shared" si="1"/>
        <v>1.1001196416586366E-2</v>
      </c>
      <c r="F16" s="8"/>
      <c r="G16" s="8"/>
      <c r="H16" s="8"/>
      <c r="I16" s="8"/>
      <c r="J16" s="19" t="s">
        <v>160</v>
      </c>
      <c r="K16" s="20" t="s">
        <v>164</v>
      </c>
      <c r="L16" s="21">
        <f>(B252/B2)-1</f>
        <v>-9.3234167289096836E-2</v>
      </c>
      <c r="M16" s="22">
        <f>(D252/D2)-1</f>
        <v>-0.43639806307424889</v>
      </c>
      <c r="N16" s="8"/>
      <c r="O16" s="8"/>
      <c r="P16" s="8"/>
    </row>
    <row r="17" spans="1:17" ht="21" x14ac:dyDescent="0.35">
      <c r="A17" s="2" t="s">
        <v>7</v>
      </c>
      <c r="B17" s="13">
        <v>19743.849999999999</v>
      </c>
      <c r="C17" s="9">
        <f t="shared" si="0"/>
        <v>-2.019833389018736E-3</v>
      </c>
      <c r="D17" s="13">
        <v>358.43</v>
      </c>
      <c r="E17" s="10">
        <f t="shared" si="1"/>
        <v>3.4549442937135681E-2</v>
      </c>
      <c r="F17" s="8"/>
      <c r="G17" s="8"/>
      <c r="H17" s="8"/>
      <c r="I17" s="8"/>
      <c r="J17" s="19" t="s">
        <v>166</v>
      </c>
      <c r="K17" s="20" t="s">
        <v>167</v>
      </c>
      <c r="L17" s="27">
        <f>SLOPE(C3:C252,C3:C252)</f>
        <v>1</v>
      </c>
      <c r="M17" s="28">
        <f>SLOPE(E3:E252,C3:C252)</f>
        <v>2.3469683803035735</v>
      </c>
      <c r="N17" s="8"/>
      <c r="O17" s="8"/>
      <c r="P17" s="8"/>
      <c r="Q17" s="8"/>
    </row>
    <row r="18" spans="1:17" ht="21" x14ac:dyDescent="0.35">
      <c r="A18" s="2" t="s">
        <v>8</v>
      </c>
      <c r="B18" s="13">
        <v>19678.939999999999</v>
      </c>
      <c r="C18" s="9">
        <f t="shared" si="0"/>
        <v>-3.2876060140246133E-3</v>
      </c>
      <c r="D18" s="13">
        <v>356.9</v>
      </c>
      <c r="E18" s="10">
        <f t="shared" si="1"/>
        <v>-4.2686159082666892E-3</v>
      </c>
      <c r="F18" s="8"/>
      <c r="G18" s="8"/>
      <c r="H18" s="8"/>
      <c r="I18" s="8"/>
      <c r="J18" s="19" t="s">
        <v>169</v>
      </c>
      <c r="K18" s="20" t="s">
        <v>170</v>
      </c>
      <c r="L18" s="30">
        <f>L16</f>
        <v>-9.3234167289096836E-2</v>
      </c>
      <c r="M18" s="28">
        <f>M16</f>
        <v>-0.43639806307424889</v>
      </c>
      <c r="N18" s="8"/>
      <c r="O18" s="8"/>
      <c r="P18" s="8"/>
    </row>
    <row r="19" spans="1:17" ht="21.75" thickBot="1" x14ac:dyDescent="0.4">
      <c r="A19" s="2" t="s">
        <v>9</v>
      </c>
      <c r="B19" s="13">
        <v>19829.89</v>
      </c>
      <c r="C19" s="9">
        <f t="shared" si="0"/>
        <v>7.6706367314500036E-3</v>
      </c>
      <c r="D19" s="13">
        <v>362.89</v>
      </c>
      <c r="E19" s="10">
        <f t="shared" si="1"/>
        <v>1.6783412720650068E-2</v>
      </c>
      <c r="F19" s="8"/>
      <c r="G19" s="8"/>
      <c r="H19" s="8"/>
      <c r="I19" s="8"/>
      <c r="J19" s="24" t="s">
        <v>171</v>
      </c>
      <c r="K19" s="46" t="s">
        <v>172</v>
      </c>
      <c r="L19" s="26">
        <f>L16-(L15+L17*( L18-L15))</f>
        <v>0</v>
      </c>
      <c r="M19" s="49">
        <f>M16-(M15+M17*( M18-M15))</f>
        <v>0.60801891789129148</v>
      </c>
    </row>
    <row r="20" spans="1:17" ht="19.5" thickBot="1" x14ac:dyDescent="0.35">
      <c r="A20" s="2" t="s">
        <v>10</v>
      </c>
      <c r="B20" s="13">
        <v>19534.84</v>
      </c>
      <c r="C20" s="9">
        <f t="shared" si="0"/>
        <v>-1.4879053792028059E-2</v>
      </c>
      <c r="D20" s="13">
        <v>339.34</v>
      </c>
      <c r="E20" s="10">
        <f t="shared" si="1"/>
        <v>-6.489569842100916E-2</v>
      </c>
      <c r="F20" s="8"/>
      <c r="G20" s="8"/>
      <c r="H20" s="8"/>
      <c r="I20" s="8"/>
      <c r="J20" s="8"/>
      <c r="K20" s="8"/>
      <c r="L20" s="33"/>
      <c r="M20" s="1"/>
    </row>
    <row r="21" spans="1:17" ht="21.75" thickBot="1" x14ac:dyDescent="0.4">
      <c r="A21" s="2" t="s">
        <v>11</v>
      </c>
      <c r="B21" s="13">
        <v>19564.71</v>
      </c>
      <c r="C21" s="9">
        <f t="shared" si="0"/>
        <v>1.5290629459979699E-3</v>
      </c>
      <c r="D21" s="13">
        <v>341.04</v>
      </c>
      <c r="E21" s="10">
        <f t="shared" si="1"/>
        <v>5.0097247598280357E-3</v>
      </c>
      <c r="F21" s="8"/>
      <c r="G21" s="8"/>
      <c r="H21" s="8"/>
      <c r="I21" s="8"/>
      <c r="J21" s="41" t="s">
        <v>155</v>
      </c>
      <c r="K21" s="42" t="s">
        <v>156</v>
      </c>
      <c r="L21" s="42" t="s">
        <v>157</v>
      </c>
      <c r="M21" s="43" t="s">
        <v>158</v>
      </c>
    </row>
    <row r="22" spans="1:17" ht="21" x14ac:dyDescent="0.35">
      <c r="A22" s="2" t="s">
        <v>12</v>
      </c>
      <c r="B22" s="13">
        <v>19607.810000000001</v>
      </c>
      <c r="C22" s="9">
        <f t="shared" si="0"/>
        <v>2.2029460186224169E-3</v>
      </c>
      <c r="D22" s="13">
        <v>334.62</v>
      </c>
      <c r="E22" s="10">
        <f t="shared" si="1"/>
        <v>-1.8824771287825521E-2</v>
      </c>
      <c r="F22" s="8"/>
      <c r="G22" s="8"/>
      <c r="H22" s="8"/>
      <c r="I22" s="8"/>
      <c r="J22" s="34" t="s">
        <v>174</v>
      </c>
      <c r="K22" s="35" t="s">
        <v>173</v>
      </c>
      <c r="L22" s="52">
        <f>(B2-B252)/B252</f>
        <v>0.10282055622934121</v>
      </c>
      <c r="M22" s="47">
        <f>(D2-D252)/D252</f>
        <v>0.77430192212369908</v>
      </c>
    </row>
    <row r="23" spans="1:17" ht="21" x14ac:dyDescent="0.35">
      <c r="A23" s="2" t="s">
        <v>13</v>
      </c>
      <c r="B23" s="13">
        <v>19942.21</v>
      </c>
      <c r="C23" s="9">
        <f t="shared" si="0"/>
        <v>1.7054428821984598E-2</v>
      </c>
      <c r="D23" s="13">
        <v>343.82</v>
      </c>
      <c r="E23" s="10">
        <f t="shared" si="1"/>
        <v>2.7493873647719769E-2</v>
      </c>
      <c r="F23" s="8"/>
      <c r="G23" s="8"/>
      <c r="H23" s="8"/>
      <c r="I23" s="8"/>
      <c r="J23" s="19" t="s">
        <v>160</v>
      </c>
      <c r="K23" s="20" t="s">
        <v>164</v>
      </c>
      <c r="L23" s="21">
        <f>AVERAGE(C2:C252) * 252</f>
        <v>-8.5525385630750586E-2</v>
      </c>
      <c r="M23" s="22">
        <f>AVERAGE(E2:E252)*252</f>
        <v>-0.3107949216298429</v>
      </c>
    </row>
    <row r="24" spans="1:17" ht="21" x14ac:dyDescent="0.35">
      <c r="A24" s="2" t="s">
        <v>14</v>
      </c>
      <c r="B24" s="13">
        <v>19975.09</v>
      </c>
      <c r="C24" s="9">
        <f t="shared" si="0"/>
        <v>1.6487641038782071E-3</v>
      </c>
      <c r="D24" s="13">
        <v>342.09</v>
      </c>
      <c r="E24" s="10">
        <f t="shared" si="1"/>
        <v>-5.0317026350998146E-3</v>
      </c>
      <c r="F24" s="8"/>
      <c r="G24" s="8"/>
      <c r="H24" s="8"/>
      <c r="I24" s="8"/>
      <c r="J24" s="19" t="s">
        <v>175</v>
      </c>
      <c r="K24" s="23" t="s">
        <v>176</v>
      </c>
      <c r="L24" s="21">
        <f>_xlfn.STDEV.S(C2:C252) * SQRT(252)</f>
        <v>0.16237705351756532</v>
      </c>
      <c r="M24" s="22">
        <f>_xlfn.STDEV.S(E2:E252) * SQRT(252)</f>
        <v>0.72988533580163095</v>
      </c>
      <c r="N24" s="8"/>
      <c r="O24" s="8"/>
      <c r="P24" s="8"/>
    </row>
    <row r="25" spans="1:17" ht="21.75" thickBot="1" x14ac:dyDescent="0.4">
      <c r="A25" s="2" t="s">
        <v>15</v>
      </c>
      <c r="B25" s="13">
        <v>19934.060000000001</v>
      </c>
      <c r="C25" s="9">
        <f t="shared" si="0"/>
        <v>-2.0540583296495205E-3</v>
      </c>
      <c r="D25" s="13">
        <v>349.98</v>
      </c>
      <c r="E25" s="10">
        <f t="shared" si="1"/>
        <v>2.3064105937034243E-2</v>
      </c>
      <c r="F25" s="8"/>
      <c r="G25" s="8"/>
      <c r="H25" s="8"/>
      <c r="I25" s="8"/>
      <c r="J25" s="24" t="s">
        <v>177</v>
      </c>
      <c r="K25" s="25"/>
      <c r="L25" s="31">
        <f>(L23-L22)/L24</f>
        <v>-1.159929545338851</v>
      </c>
      <c r="M25" s="32">
        <f>(M23-M22)/M24</f>
        <v>-1.4866675497210575</v>
      </c>
      <c r="N25" s="8"/>
      <c r="O25" s="8"/>
      <c r="P25" s="8"/>
    </row>
    <row r="26" spans="1:17" ht="21" x14ac:dyDescent="0.35">
      <c r="A26" s="2" t="s">
        <v>16</v>
      </c>
      <c r="B26" s="13">
        <v>19784.689999999999</v>
      </c>
      <c r="C26" s="9">
        <f t="shared" si="0"/>
        <v>-7.493205097205617E-3</v>
      </c>
      <c r="D26" s="13">
        <v>342.82</v>
      </c>
      <c r="E26" s="10">
        <f t="shared" si="1"/>
        <v>-2.0458311903537415E-2</v>
      </c>
      <c r="F26" s="8"/>
      <c r="G26" s="8"/>
      <c r="H26" s="8"/>
      <c r="I26" s="8"/>
      <c r="J26" s="23"/>
      <c r="K26" s="29"/>
      <c r="L26" s="50"/>
      <c r="M26" s="51"/>
      <c r="N26" s="8"/>
      <c r="O26" s="8"/>
      <c r="P26" s="8"/>
    </row>
    <row r="27" spans="1:17" ht="18.75" x14ac:dyDescent="0.3">
      <c r="A27" s="2" t="s">
        <v>17</v>
      </c>
      <c r="B27" s="13">
        <v>19628.46</v>
      </c>
      <c r="C27" s="9">
        <f t="shared" si="0"/>
        <v>-7.8965098770817019E-3</v>
      </c>
      <c r="D27" s="13">
        <v>347.68</v>
      </c>
      <c r="E27" s="10">
        <f t="shared" si="1"/>
        <v>1.417653579137744E-2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7" ht="18.75" x14ac:dyDescent="0.3">
      <c r="A28" s="2" t="s">
        <v>18</v>
      </c>
      <c r="B28" s="13">
        <v>19723.38</v>
      </c>
      <c r="C28" s="9">
        <f t="shared" si="0"/>
        <v>4.8358353126023079E-3</v>
      </c>
      <c r="D28" s="13">
        <v>334.07</v>
      </c>
      <c r="E28" s="10">
        <f t="shared" si="1"/>
        <v>-3.9145190980211728E-2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7" ht="18.75" x14ac:dyDescent="0.3">
      <c r="A29" s="3">
        <v>45996</v>
      </c>
      <c r="B29" s="13">
        <v>19711.55</v>
      </c>
      <c r="C29" s="9">
        <f t="shared" si="0"/>
        <v>-5.99795775369219E-4</v>
      </c>
      <c r="D29" s="13">
        <v>318.38</v>
      </c>
      <c r="E29" s="10">
        <f t="shared" si="1"/>
        <v>-4.696620468764031E-2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7" ht="18.75" x14ac:dyDescent="0.3">
      <c r="A30" s="3">
        <v>45905</v>
      </c>
      <c r="B30" s="13">
        <v>19319.2</v>
      </c>
      <c r="C30" s="9">
        <f t="shared" si="0"/>
        <v>-1.9904573714395801E-2</v>
      </c>
      <c r="D30" s="13">
        <v>298.26</v>
      </c>
      <c r="E30" s="10">
        <f t="shared" si="1"/>
        <v>-6.3194924304290481E-2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7" ht="18.75" x14ac:dyDescent="0.3">
      <c r="A31" s="3">
        <v>45874</v>
      </c>
      <c r="B31" s="13">
        <v>19314.18</v>
      </c>
      <c r="C31" s="9">
        <f t="shared" si="0"/>
        <v>-2.5984512816267945E-4</v>
      </c>
      <c r="D31" s="13">
        <v>284.82</v>
      </c>
      <c r="E31" s="10">
        <f t="shared" si="1"/>
        <v>-4.5061355864011256E-2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7" ht="18.75" x14ac:dyDescent="0.3">
      <c r="A32" s="3">
        <v>45843</v>
      </c>
      <c r="B32" s="13">
        <v>19262.38</v>
      </c>
      <c r="C32" s="9">
        <f t="shared" si="0"/>
        <v>-2.6819673421289059E-3</v>
      </c>
      <c r="D32" s="13">
        <v>276.22000000000003</v>
      </c>
      <c r="E32" s="10">
        <f t="shared" si="1"/>
        <v>-3.0194508812583266E-2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18.75" x14ac:dyDescent="0.3">
      <c r="A33" s="3">
        <v>45813</v>
      </c>
      <c r="B33" s="13">
        <v>19182.16</v>
      </c>
      <c r="C33" s="9">
        <f t="shared" si="0"/>
        <v>-4.1645944062987626E-3</v>
      </c>
      <c r="D33" s="13">
        <v>275.35000000000002</v>
      </c>
      <c r="E33" s="10">
        <f t="shared" si="1"/>
        <v>-3.1496633118528869E-3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18.75" x14ac:dyDescent="0.3">
      <c r="A34" s="3">
        <v>45782</v>
      </c>
      <c r="B34" s="13">
        <v>19303.23</v>
      </c>
      <c r="C34" s="9">
        <f t="shared" si="0"/>
        <v>6.3115936891361404E-3</v>
      </c>
      <c r="D34" s="13">
        <v>280.26</v>
      </c>
      <c r="E34" s="10">
        <f t="shared" si="1"/>
        <v>1.7831850372253377E-2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18.75" x14ac:dyDescent="0.3">
      <c r="A35" s="3">
        <v>45693</v>
      </c>
      <c r="B35" s="13">
        <v>19386.68</v>
      </c>
      <c r="C35" s="9">
        <f t="shared" si="0"/>
        <v>4.3231106918376217E-3</v>
      </c>
      <c r="D35" s="13">
        <v>287.20999999999998</v>
      </c>
      <c r="E35" s="10">
        <f t="shared" si="1"/>
        <v>2.4798401484335934E-2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18.75" x14ac:dyDescent="0.3">
      <c r="A36" s="3">
        <v>45662</v>
      </c>
      <c r="B36" s="13">
        <v>19049.84</v>
      </c>
      <c r="C36" s="9">
        <f t="shared" si="0"/>
        <v>-1.7374816110855503E-2</v>
      </c>
      <c r="D36" s="13">
        <v>280.52</v>
      </c>
      <c r="E36" s="10">
        <f t="shared" si="1"/>
        <v>-2.3293060826572884E-2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18.75" x14ac:dyDescent="0.3">
      <c r="A37" s="2" t="s">
        <v>19</v>
      </c>
      <c r="B37" s="13">
        <v>19114.240000000002</v>
      </c>
      <c r="C37" s="9">
        <f t="shared" si="0"/>
        <v>3.3806058213613054E-3</v>
      </c>
      <c r="D37" s="13">
        <v>282.16000000000003</v>
      </c>
      <c r="E37" s="10">
        <f t="shared" si="1"/>
        <v>5.8462854698418769E-3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18.75" x14ac:dyDescent="0.3">
      <c r="A38" s="2" t="s">
        <v>20</v>
      </c>
      <c r="B38" s="13">
        <v>19089.21</v>
      </c>
      <c r="C38" s="9">
        <f t="shared" si="0"/>
        <v>-1.3094949106008124E-3</v>
      </c>
      <c r="D38" s="13">
        <v>292.02999999999997</v>
      </c>
      <c r="E38" s="10">
        <f t="shared" si="1"/>
        <v>3.4980153104621305E-2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8.75" x14ac:dyDescent="0.3">
      <c r="A39" s="2" t="s">
        <v>21</v>
      </c>
      <c r="B39" s="13">
        <v>18971.73</v>
      </c>
      <c r="C39" s="9">
        <f t="shared" si="0"/>
        <v>-6.1542620150336009E-3</v>
      </c>
      <c r="D39" s="13">
        <v>285.88</v>
      </c>
      <c r="E39" s="10">
        <f t="shared" si="1"/>
        <v>-2.1059480190391323E-2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18.75" x14ac:dyDescent="0.3">
      <c r="A40" s="2" t="s">
        <v>22</v>
      </c>
      <c r="B40" s="13">
        <v>18899.8</v>
      </c>
      <c r="C40" s="9">
        <f t="shared" si="0"/>
        <v>-3.7914307235028272E-3</v>
      </c>
      <c r="D40" s="13">
        <v>284.95</v>
      </c>
      <c r="E40" s="10">
        <f t="shared" si="1"/>
        <v>-3.2531131943473023E-3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18.75" x14ac:dyDescent="0.3">
      <c r="A41" s="2" t="s">
        <v>23</v>
      </c>
      <c r="B41" s="13">
        <v>18895.41</v>
      </c>
      <c r="C41" s="9">
        <f t="shared" si="0"/>
        <v>-2.3227759023901936E-4</v>
      </c>
      <c r="D41" s="13">
        <v>259.51</v>
      </c>
      <c r="E41" s="10">
        <f t="shared" si="1"/>
        <v>-8.9278820845762413E-2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18.75" x14ac:dyDescent="0.3">
      <c r="A42" s="2" t="s">
        <v>24</v>
      </c>
      <c r="B42" s="13">
        <v>18631.09</v>
      </c>
      <c r="C42" s="9">
        <f t="shared" si="0"/>
        <v>-1.3988582412342453E-2</v>
      </c>
      <c r="D42" s="13">
        <v>250.74</v>
      </c>
      <c r="E42" s="10">
        <f t="shared" si="1"/>
        <v>-3.379445878771524E-2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18.75" x14ac:dyDescent="0.3">
      <c r="A43" s="2" t="s">
        <v>25</v>
      </c>
      <c r="B43" s="13">
        <v>18455.14</v>
      </c>
      <c r="C43" s="9">
        <f t="shared" si="0"/>
        <v>-9.4438919032649588E-3</v>
      </c>
      <c r="D43" s="13">
        <v>237.97</v>
      </c>
      <c r="E43" s="10">
        <f t="shared" si="1"/>
        <v>-5.0929249421711772E-2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18.75" x14ac:dyDescent="0.3">
      <c r="A44" s="2" t="s">
        <v>26</v>
      </c>
      <c r="B44" s="13">
        <v>18032.37</v>
      </c>
      <c r="C44" s="9">
        <f t="shared" si="0"/>
        <v>-2.2907981191147855E-2</v>
      </c>
      <c r="D44" s="13">
        <v>227.5</v>
      </c>
      <c r="E44" s="10">
        <f t="shared" si="1"/>
        <v>-4.3997142496953391E-2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18.75" x14ac:dyDescent="0.3">
      <c r="A45" s="2" t="s">
        <v>27</v>
      </c>
      <c r="B45" s="13">
        <v>18367.12</v>
      </c>
      <c r="C45" s="9">
        <f t="shared" si="0"/>
        <v>1.856383825309707E-2</v>
      </c>
      <c r="D45" s="13">
        <v>241.37</v>
      </c>
      <c r="E45" s="10">
        <f t="shared" si="1"/>
        <v>6.0967032967032986E-2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18.75" x14ac:dyDescent="0.3">
      <c r="A46" s="2" t="s">
        <v>28</v>
      </c>
      <c r="B46" s="13">
        <v>18245.650000000001</v>
      </c>
      <c r="C46" s="9">
        <f t="shared" si="0"/>
        <v>-6.6134483794953987E-3</v>
      </c>
      <c r="D46" s="13">
        <v>241.55</v>
      </c>
      <c r="E46" s="10">
        <f t="shared" si="1"/>
        <v>7.457430500891031E-4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18.75" x14ac:dyDescent="0.3">
      <c r="A47" s="2" t="s">
        <v>29</v>
      </c>
      <c r="B47" s="13">
        <v>18430.04</v>
      </c>
      <c r="C47" s="9">
        <f t="shared" si="0"/>
        <v>1.0105970464192803E-2</v>
      </c>
      <c r="D47" s="13">
        <v>254.11</v>
      </c>
      <c r="E47" s="10">
        <f t="shared" si="1"/>
        <v>5.1997516042227292E-2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18.75" x14ac:dyDescent="0.3">
      <c r="A48" s="2" t="s">
        <v>30</v>
      </c>
      <c r="B48" s="13">
        <v>18432.25</v>
      </c>
      <c r="C48" s="9">
        <f t="shared" si="0"/>
        <v>1.1991292476842843E-4</v>
      </c>
      <c r="D48" s="13">
        <v>252.35</v>
      </c>
      <c r="E48" s="10">
        <f t="shared" si="1"/>
        <v>-6.926134351265276E-3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18.75" x14ac:dyDescent="0.3">
      <c r="A49" s="3">
        <v>45965</v>
      </c>
      <c r="B49" s="13">
        <v>18219.650000000001</v>
      </c>
      <c r="C49" s="9">
        <f t="shared" si="0"/>
        <v>-1.1534131752770202E-2</v>
      </c>
      <c r="D49" s="13">
        <v>252.31</v>
      </c>
      <c r="E49" s="10">
        <f t="shared" si="1"/>
        <v>-1.5851000594409369E-4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18.75" x14ac:dyDescent="0.3">
      <c r="A50" s="3">
        <v>45934</v>
      </c>
      <c r="B50" s="13">
        <v>17890.57</v>
      </c>
      <c r="C50" s="9">
        <f t="shared" si="0"/>
        <v>-1.8061817872461968E-2</v>
      </c>
      <c r="D50" s="13">
        <v>252.4</v>
      </c>
      <c r="E50" s="10">
        <f t="shared" si="1"/>
        <v>3.5670405453610009E-4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18.75" x14ac:dyDescent="0.3">
      <c r="A51" s="3">
        <v>45904</v>
      </c>
      <c r="B51" s="13">
        <v>18398.48</v>
      </c>
      <c r="C51" s="9">
        <f t="shared" si="0"/>
        <v>2.8389816534632482E-2</v>
      </c>
      <c r="D51" s="13">
        <v>272.2</v>
      </c>
      <c r="E51" s="10">
        <f t="shared" si="1"/>
        <v>7.8446909667194864E-2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18.75" x14ac:dyDescent="0.3">
      <c r="A52" s="3">
        <v>45873</v>
      </c>
      <c r="B52" s="13">
        <v>17188.46</v>
      </c>
      <c r="C52" s="9">
        <f t="shared" si="0"/>
        <v>-6.5767389480000549E-2</v>
      </c>
      <c r="D52" s="13">
        <v>221.86</v>
      </c>
      <c r="E52" s="10">
        <f t="shared" si="1"/>
        <v>-0.184937545922116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8.75" x14ac:dyDescent="0.3">
      <c r="A53" s="3">
        <v>45842</v>
      </c>
      <c r="B53" s="13">
        <v>17438.64</v>
      </c>
      <c r="C53" s="9">
        <f t="shared" si="0"/>
        <v>1.4555114303433833E-2</v>
      </c>
      <c r="D53" s="13">
        <v>233.29</v>
      </c>
      <c r="E53" s="10">
        <f t="shared" si="1"/>
        <v>5.1518975930767048E-2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8.75" x14ac:dyDescent="0.3">
      <c r="A54" s="3">
        <v>45751</v>
      </c>
      <c r="B54" s="13">
        <v>17618.61</v>
      </c>
      <c r="C54" s="9">
        <f t="shared" si="0"/>
        <v>1.0320185519054306E-2</v>
      </c>
      <c r="D54" s="13">
        <v>239.43</v>
      </c>
      <c r="E54" s="10">
        <f t="shared" si="1"/>
        <v>2.6319173560804213E-2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18.75" x14ac:dyDescent="0.3">
      <c r="A55" s="3">
        <v>45720</v>
      </c>
      <c r="B55" s="13">
        <v>18767.189999999999</v>
      </c>
      <c r="C55" s="9">
        <f t="shared" si="0"/>
        <v>6.5191294886486395E-2</v>
      </c>
      <c r="D55" s="13">
        <v>267.27999999999997</v>
      </c>
      <c r="E55" s="10">
        <f t="shared" si="1"/>
        <v>0.11631792173077711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8.75" x14ac:dyDescent="0.3">
      <c r="A56" s="3">
        <v>45692</v>
      </c>
      <c r="B56" s="13">
        <v>19532.740000000002</v>
      </c>
      <c r="C56" s="9">
        <f t="shared" si="0"/>
        <v>4.0791935287062313E-2</v>
      </c>
      <c r="D56" s="13">
        <v>282.76</v>
      </c>
      <c r="E56" s="10">
        <f t="shared" si="1"/>
        <v>5.7916791379826471E-2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ht="18.75" x14ac:dyDescent="0.3">
      <c r="A57" s="3">
        <v>45661</v>
      </c>
      <c r="B57" s="13">
        <v>19398.28</v>
      </c>
      <c r="C57" s="9">
        <f t="shared" si="0"/>
        <v>-6.8838268466176666E-3</v>
      </c>
      <c r="D57" s="13">
        <v>268.45999999999998</v>
      </c>
      <c r="E57" s="10">
        <f t="shared" si="1"/>
        <v>-5.057292403451695E-2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8.75" x14ac:dyDescent="0.3">
      <c r="A58" s="2" t="s">
        <v>31</v>
      </c>
      <c r="B58" s="13">
        <v>19395.86</v>
      </c>
      <c r="C58" s="9">
        <f t="shared" si="0"/>
        <v>-1.2475332864554249E-4</v>
      </c>
      <c r="D58" s="13">
        <v>259.16000000000003</v>
      </c>
      <c r="E58" s="10">
        <f t="shared" si="1"/>
        <v>-3.4642032332563341E-2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8.75" x14ac:dyDescent="0.3">
      <c r="A59" s="2" t="s">
        <v>32</v>
      </c>
      <c r="B59" s="13">
        <v>19270.3</v>
      </c>
      <c r="C59" s="9">
        <f t="shared" si="0"/>
        <v>-6.4735464166064977E-3</v>
      </c>
      <c r="D59" s="13">
        <v>263.55</v>
      </c>
      <c r="E59" s="10">
        <f t="shared" si="1"/>
        <v>1.6939342491125119E-2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8.75" x14ac:dyDescent="0.3">
      <c r="A60" s="2" t="s">
        <v>33</v>
      </c>
      <c r="B60" s="13">
        <v>19534.72</v>
      </c>
      <c r="C60" s="9">
        <f t="shared" si="0"/>
        <v>1.3721633809541205E-2</v>
      </c>
      <c r="D60" s="13">
        <v>273.13</v>
      </c>
      <c r="E60" s="10">
        <f t="shared" si="1"/>
        <v>3.6349838740276925E-2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18.75" x14ac:dyDescent="0.3">
      <c r="A61" s="2" t="s">
        <v>34</v>
      </c>
      <c r="B61" s="13">
        <v>19585.830000000002</v>
      </c>
      <c r="C61" s="9">
        <f t="shared" si="0"/>
        <v>2.6163671657438948E-3</v>
      </c>
      <c r="D61" s="13">
        <v>272.06</v>
      </c>
      <c r="E61" s="10">
        <f t="shared" si="1"/>
        <v>-3.917548420166196E-3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t="18.75" x14ac:dyDescent="0.3">
      <c r="A62" s="2" t="s">
        <v>35</v>
      </c>
      <c r="B62" s="13">
        <v>19678.439999999999</v>
      </c>
      <c r="C62" s="9">
        <f t="shared" si="0"/>
        <v>4.728418453545085E-3</v>
      </c>
      <c r="D62" s="13">
        <v>288.14</v>
      </c>
      <c r="E62" s="10">
        <f t="shared" si="1"/>
        <v>5.910460927736523E-2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ht="18.75" x14ac:dyDescent="0.3">
      <c r="A63" s="2" t="s">
        <v>36</v>
      </c>
      <c r="B63" s="13">
        <v>19704.21</v>
      </c>
      <c r="C63" s="9">
        <f t="shared" si="0"/>
        <v>1.3095550257032791E-3</v>
      </c>
      <c r="D63" s="13">
        <v>278.39</v>
      </c>
      <c r="E63" s="10">
        <f t="shared" si="1"/>
        <v>-3.3837717776081071E-2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ht="18.75" x14ac:dyDescent="0.3">
      <c r="A64" s="2" t="s">
        <v>37</v>
      </c>
      <c r="B64" s="13">
        <v>19454.3</v>
      </c>
      <c r="C64" s="9">
        <f t="shared" si="0"/>
        <v>-1.2683076357793581E-2</v>
      </c>
      <c r="D64" s="13">
        <v>248.71</v>
      </c>
      <c r="E64" s="10">
        <f t="shared" si="1"/>
        <v>-0.10661302489313546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ht="18.75" x14ac:dyDescent="0.3">
      <c r="A65" s="2" t="s">
        <v>38</v>
      </c>
      <c r="B65" s="13">
        <v>19537.27</v>
      </c>
      <c r="C65" s="9">
        <f t="shared" si="0"/>
        <v>4.2648668931804879E-3</v>
      </c>
      <c r="D65" s="13">
        <v>236.26</v>
      </c>
      <c r="E65" s="10">
        <f t="shared" si="1"/>
        <v>-5.0058300832294705E-2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ht="18.75" x14ac:dyDescent="0.3">
      <c r="A66" s="2" t="s">
        <v>39</v>
      </c>
      <c r="B66" s="13">
        <v>19581.32</v>
      </c>
      <c r="C66" s="9">
        <f t="shared" si="0"/>
        <v>2.2546650581170896E-3</v>
      </c>
      <c r="D66" s="13">
        <v>235.86</v>
      </c>
      <c r="E66" s="10">
        <f t="shared" si="1"/>
        <v>-1.6930500296282794E-3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ht="18.75" x14ac:dyDescent="0.3">
      <c r="A67" s="2" t="s">
        <v>40</v>
      </c>
      <c r="B67" s="13">
        <v>19421.580000000002</v>
      </c>
      <c r="C67" s="9">
        <f t="shared" si="0"/>
        <v>-8.1577748588960285E-3</v>
      </c>
      <c r="D67" s="13">
        <v>225.31</v>
      </c>
      <c r="E67" s="10">
        <f t="shared" si="1"/>
        <v>-4.4729924531501784E-2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ht="18.75" x14ac:dyDescent="0.3">
      <c r="A68" s="2" t="s">
        <v>41</v>
      </c>
      <c r="B68" s="13">
        <v>19494.71</v>
      </c>
      <c r="C68" s="9">
        <f t="shared" ref="C68:C131" si="2">(B68-B67)/B67</f>
        <v>3.7653991075904934E-3</v>
      </c>
      <c r="D68" s="13">
        <v>238.01</v>
      </c>
      <c r="E68" s="10">
        <f t="shared" ref="E68:E131" si="3">(D68-D67)/D67</f>
        <v>5.6366783542674485E-2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ht="18.75" x14ac:dyDescent="0.3">
      <c r="A69" s="2" t="s">
        <v>42</v>
      </c>
      <c r="B69" s="13">
        <v>19231.349999999999</v>
      </c>
      <c r="C69" s="9">
        <f t="shared" si="2"/>
        <v>-1.350930585784557E-2</v>
      </c>
      <c r="D69" s="13">
        <v>249.98</v>
      </c>
      <c r="E69" s="10">
        <f t="shared" si="3"/>
        <v>5.0292004537624467E-2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ht="18.75" x14ac:dyDescent="0.3">
      <c r="A70" s="2" t="s">
        <v>43</v>
      </c>
      <c r="B70" s="13">
        <v>18875.53</v>
      </c>
      <c r="C70" s="9">
        <f t="shared" si="2"/>
        <v>-1.8502081237146625E-2</v>
      </c>
      <c r="D70" s="13">
        <v>240.68</v>
      </c>
      <c r="E70" s="10">
        <f t="shared" si="3"/>
        <v>-3.7202976238098984E-2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ht="18.75" x14ac:dyDescent="0.3">
      <c r="A71" s="3">
        <v>45994</v>
      </c>
      <c r="B71" s="13">
        <v>19051.64</v>
      </c>
      <c r="C71" s="9">
        <f t="shared" si="2"/>
        <v>9.3300691424294101E-3</v>
      </c>
      <c r="D71" s="13">
        <v>248.09</v>
      </c>
      <c r="E71" s="10">
        <f t="shared" si="3"/>
        <v>3.0787767990693021E-2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ht="18.75" x14ac:dyDescent="0.3">
      <c r="A72" s="3">
        <v>45964</v>
      </c>
      <c r="B72" s="13">
        <v>19052.13</v>
      </c>
      <c r="C72" s="9">
        <f t="shared" si="2"/>
        <v>2.5719570598730648E-5</v>
      </c>
      <c r="D72" s="13">
        <v>230.58</v>
      </c>
      <c r="E72" s="10">
        <f t="shared" si="3"/>
        <v>-7.0579225281147934E-2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ht="18.75" x14ac:dyDescent="0.3">
      <c r="A73" s="3">
        <v>45933</v>
      </c>
      <c r="B73" s="13">
        <v>19202.38</v>
      </c>
      <c r="C73" s="9">
        <f t="shared" si="2"/>
        <v>7.8862573371061388E-3</v>
      </c>
      <c r="D73" s="13">
        <v>222.15</v>
      </c>
      <c r="E73" s="10">
        <f t="shared" si="3"/>
        <v>-3.6559979182930032E-2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18.75" x14ac:dyDescent="0.3">
      <c r="A74" s="3">
        <v>45841</v>
      </c>
      <c r="B74" s="13">
        <v>19573.060000000001</v>
      </c>
      <c r="C74" s="9">
        <f t="shared" si="2"/>
        <v>1.9303857126043766E-2</v>
      </c>
      <c r="D74" s="13">
        <v>262.67</v>
      </c>
      <c r="E74" s="10">
        <f t="shared" si="3"/>
        <v>0.18239927976592396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ht="18.75" x14ac:dyDescent="0.3">
      <c r="A75" s="3">
        <v>45811</v>
      </c>
      <c r="B75" s="13">
        <v>19506.34</v>
      </c>
      <c r="C75" s="9">
        <f t="shared" si="2"/>
        <v>-3.4087669480398651E-3</v>
      </c>
      <c r="D75" s="13">
        <v>263.45</v>
      </c>
      <c r="E75" s="10">
        <f t="shared" si="3"/>
        <v>2.9695054631285363E-3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ht="18.75" x14ac:dyDescent="0.3">
      <c r="A76" s="3">
        <v>45780</v>
      </c>
      <c r="B76" s="13">
        <v>19754.57</v>
      </c>
      <c r="C76" s="9">
        <f t="shared" si="2"/>
        <v>1.2725606136261317E-2</v>
      </c>
      <c r="D76" s="13">
        <v>279.10000000000002</v>
      </c>
      <c r="E76" s="10">
        <f t="shared" si="3"/>
        <v>5.9404061491744299E-2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ht="18.75" x14ac:dyDescent="0.3">
      <c r="A77" s="3">
        <v>45750</v>
      </c>
      <c r="B77" s="13">
        <v>19495.560000000001</v>
      </c>
      <c r="C77" s="9">
        <f t="shared" si="2"/>
        <v>-1.3111396502176378E-2</v>
      </c>
      <c r="D77" s="13">
        <v>272.04000000000002</v>
      </c>
      <c r="E77" s="10">
        <f t="shared" si="3"/>
        <v>-2.529559297742745E-2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ht="18.75" x14ac:dyDescent="0.3">
      <c r="A78" s="3">
        <v>45719</v>
      </c>
      <c r="B78" s="13">
        <v>19823.48</v>
      </c>
      <c r="C78" s="9">
        <f t="shared" si="2"/>
        <v>1.6820240095693492E-2</v>
      </c>
      <c r="D78" s="13">
        <v>284.64999999999998</v>
      </c>
      <c r="E78" s="10">
        <f t="shared" si="3"/>
        <v>4.6353477429789576E-2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ht="18.75" x14ac:dyDescent="0.3">
      <c r="A79" s="2" t="s">
        <v>44</v>
      </c>
      <c r="B79" s="13">
        <v>20028.189999999999</v>
      </c>
      <c r="C79" s="9">
        <f t="shared" si="2"/>
        <v>1.0326642950682682E-2</v>
      </c>
      <c r="D79" s="13">
        <v>292.98</v>
      </c>
      <c r="E79" s="10">
        <f t="shared" si="3"/>
        <v>2.9264008431407137E-2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ht="18.75" x14ac:dyDescent="0.3">
      <c r="A80" s="2" t="s">
        <v>45</v>
      </c>
      <c r="B80" s="13">
        <v>19808.150000000001</v>
      </c>
      <c r="C80" s="9">
        <f t="shared" si="2"/>
        <v>-1.0986514507801116E-2</v>
      </c>
      <c r="D80" s="13">
        <v>281.95</v>
      </c>
      <c r="E80" s="10">
        <f t="shared" si="3"/>
        <v>-3.7647620998020444E-2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ht="18.75" x14ac:dyDescent="0.3">
      <c r="A81" s="2" t="s">
        <v>46</v>
      </c>
      <c r="B81" s="13">
        <v>19932.849999999999</v>
      </c>
      <c r="C81" s="9">
        <f t="shared" si="2"/>
        <v>6.295388514323502E-3</v>
      </c>
      <c r="D81" s="13">
        <v>290.8</v>
      </c>
      <c r="E81" s="10">
        <f t="shared" si="3"/>
        <v>3.1388544068097261E-2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ht="18.75" x14ac:dyDescent="0.3">
      <c r="A82" s="2" t="s">
        <v>47</v>
      </c>
      <c r="B82" s="13">
        <v>19924.05</v>
      </c>
      <c r="C82" s="9">
        <f t="shared" si="2"/>
        <v>-4.414822767441321E-4</v>
      </c>
      <c r="D82" s="13">
        <v>302.8</v>
      </c>
      <c r="E82" s="10">
        <f t="shared" si="3"/>
        <v>4.1265474552957357E-2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ht="18.75" x14ac:dyDescent="0.3">
      <c r="A83" s="2" t="s">
        <v>48</v>
      </c>
      <c r="B83" s="13">
        <v>19859.2</v>
      </c>
      <c r="C83" s="9">
        <f t="shared" si="2"/>
        <v>-3.2548603321111195E-3</v>
      </c>
      <c r="D83" s="13">
        <v>330.53</v>
      </c>
      <c r="E83" s="10">
        <f t="shared" si="3"/>
        <v>9.1578599735799071E-2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ht="18.75" x14ac:dyDescent="0.3">
      <c r="A84" s="2" t="s">
        <v>49</v>
      </c>
      <c r="B84" s="13">
        <v>19881.53</v>
      </c>
      <c r="C84" s="9">
        <f t="shared" si="2"/>
        <v>1.1244158878503719E-3</v>
      </c>
      <c r="D84" s="13">
        <v>337.8</v>
      </c>
      <c r="E84" s="10">
        <f t="shared" si="3"/>
        <v>2.1994977762986836E-2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ht="18.75" x14ac:dyDescent="0.3">
      <c r="A85" s="2" t="s">
        <v>50</v>
      </c>
      <c r="B85" s="13">
        <v>20149.849999999999</v>
      </c>
      <c r="C85" s="9">
        <f t="shared" si="2"/>
        <v>1.3495943219661652E-2</v>
      </c>
      <c r="D85" s="13">
        <v>354.4</v>
      </c>
      <c r="E85" s="10">
        <f t="shared" si="3"/>
        <v>4.9141503848430919E-2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ht="18.75" x14ac:dyDescent="0.3">
      <c r="A86" s="2" t="s">
        <v>51</v>
      </c>
      <c r="B86" s="13">
        <v>20228.2</v>
      </c>
      <c r="C86" s="9">
        <f t="shared" si="2"/>
        <v>3.8883664146384311E-3</v>
      </c>
      <c r="D86" s="13">
        <v>360.56</v>
      </c>
      <c r="E86" s="10">
        <f t="shared" si="3"/>
        <v>1.7381489841986529E-2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ht="18.75" x14ac:dyDescent="0.3">
      <c r="A87" s="2" t="s">
        <v>52</v>
      </c>
      <c r="B87" s="13">
        <v>20240.39</v>
      </c>
      <c r="C87" s="9">
        <f t="shared" si="2"/>
        <v>6.0262405948125343E-4</v>
      </c>
      <c r="D87" s="13">
        <v>354.11</v>
      </c>
      <c r="E87" s="10">
        <f t="shared" si="3"/>
        <v>-1.7888839582871057E-2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8.75" x14ac:dyDescent="0.3">
      <c r="A88" s="2" t="s">
        <v>53</v>
      </c>
      <c r="B88" s="13">
        <v>20130.490000000002</v>
      </c>
      <c r="C88" s="9">
        <f t="shared" si="2"/>
        <v>-5.4297372728488837E-3</v>
      </c>
      <c r="D88" s="13">
        <v>355.84</v>
      </c>
      <c r="E88" s="10">
        <f t="shared" si="3"/>
        <v>4.8854875603624899E-3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8.75" x14ac:dyDescent="0.3">
      <c r="A89" s="2" t="s">
        <v>54</v>
      </c>
      <c r="B89" s="13">
        <v>20181.29</v>
      </c>
      <c r="C89" s="9">
        <f t="shared" si="2"/>
        <v>2.5235351946226478E-3</v>
      </c>
      <c r="D89" s="13">
        <v>355.94</v>
      </c>
      <c r="E89" s="10">
        <f t="shared" si="3"/>
        <v>2.8102517985617901E-4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ht="18.75" x14ac:dyDescent="0.3">
      <c r="A90" s="3">
        <v>45993</v>
      </c>
      <c r="B90" s="13">
        <v>20062.310000000001</v>
      </c>
      <c r="C90" s="9">
        <f t="shared" si="2"/>
        <v>-5.8955596991074185E-3</v>
      </c>
      <c r="D90" s="13">
        <v>336.51</v>
      </c>
      <c r="E90" s="10">
        <f t="shared" si="3"/>
        <v>-5.4587851885149204E-2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ht="18.75" x14ac:dyDescent="0.3">
      <c r="A91" s="3">
        <v>45963</v>
      </c>
      <c r="B91" s="13">
        <v>20168.21</v>
      </c>
      <c r="C91" s="9">
        <f t="shared" si="2"/>
        <v>5.2785546629474777E-3</v>
      </c>
      <c r="D91" s="13">
        <v>328.5</v>
      </c>
      <c r="E91" s="10">
        <f t="shared" si="3"/>
        <v>-2.3803155924043834E-2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ht="18.75" x14ac:dyDescent="0.3">
      <c r="A92" s="3">
        <v>45932</v>
      </c>
      <c r="B92" s="13">
        <v>20117.88</v>
      </c>
      <c r="C92" s="9">
        <f t="shared" si="2"/>
        <v>-2.495511500524742E-3</v>
      </c>
      <c r="D92" s="13">
        <v>350.73</v>
      </c>
      <c r="E92" s="10">
        <f t="shared" si="3"/>
        <v>6.7671232876712381E-2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ht="18.75" x14ac:dyDescent="0.3">
      <c r="A93" s="3">
        <v>45840</v>
      </c>
      <c r="B93" s="13">
        <v>20039.48</v>
      </c>
      <c r="C93" s="9">
        <f t="shared" si="2"/>
        <v>-3.8970308998762023E-3</v>
      </c>
      <c r="D93" s="13">
        <v>361.62</v>
      </c>
      <c r="E93" s="10">
        <f t="shared" si="3"/>
        <v>3.1049525275853179E-2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ht="18.75" x14ac:dyDescent="0.3">
      <c r="A94" s="3">
        <v>45810</v>
      </c>
      <c r="B94" s="13">
        <v>20157.580000000002</v>
      </c>
      <c r="C94" s="9">
        <f t="shared" si="2"/>
        <v>5.8933664945398879E-3</v>
      </c>
      <c r="D94" s="13">
        <v>374.32</v>
      </c>
      <c r="E94" s="10">
        <f t="shared" si="3"/>
        <v>3.5119738952491535E-2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ht="18.75" x14ac:dyDescent="0.3">
      <c r="A95" s="3">
        <v>45779</v>
      </c>
      <c r="B95" s="13">
        <v>20128.89</v>
      </c>
      <c r="C95" s="9">
        <f t="shared" si="2"/>
        <v>-1.423285930156414E-3</v>
      </c>
      <c r="D95" s="13">
        <v>378.17</v>
      </c>
      <c r="E95" s="10">
        <f t="shared" si="3"/>
        <v>1.0285317375507648E-2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ht="18.75" x14ac:dyDescent="0.3">
      <c r="A96" s="3">
        <v>45749</v>
      </c>
      <c r="B96" s="13">
        <v>19964.61</v>
      </c>
      <c r="C96" s="9">
        <f t="shared" si="2"/>
        <v>-8.1614038329981854E-3</v>
      </c>
      <c r="D96" s="13">
        <v>392.21</v>
      </c>
      <c r="E96" s="10">
        <f t="shared" si="3"/>
        <v>3.7126160192505919E-2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ht="18.75" x14ac:dyDescent="0.3">
      <c r="A97" s="3">
        <v>45718</v>
      </c>
      <c r="B97" s="13">
        <v>19870.330000000002</v>
      </c>
      <c r="C97" s="9">
        <f t="shared" si="2"/>
        <v>-4.7223562093123197E-3</v>
      </c>
      <c r="D97" s="13">
        <v>383.68</v>
      </c>
      <c r="E97" s="10">
        <f t="shared" si="3"/>
        <v>-2.1748553071058802E-2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ht="18.75" x14ac:dyDescent="0.3">
      <c r="A98" s="2" t="s">
        <v>55</v>
      </c>
      <c r="B98" s="13">
        <v>19998.82</v>
      </c>
      <c r="C98" s="9">
        <f t="shared" si="2"/>
        <v>6.4664250669212815E-3</v>
      </c>
      <c r="D98" s="13">
        <v>404.6</v>
      </c>
      <c r="E98" s="10">
        <f t="shared" si="3"/>
        <v>5.4524603836530482E-2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ht="18.75" x14ac:dyDescent="0.3">
      <c r="A99" s="2" t="s">
        <v>56</v>
      </c>
      <c r="B99" s="13">
        <v>20166.22</v>
      </c>
      <c r="C99" s="9">
        <f t="shared" si="2"/>
        <v>8.3704938591377624E-3</v>
      </c>
      <c r="D99" s="13">
        <v>400.28</v>
      </c>
      <c r="E99" s="10">
        <f t="shared" si="3"/>
        <v>-1.0677212061295229E-2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ht="18.75" x14ac:dyDescent="0.3">
      <c r="A100" s="2" t="s">
        <v>57</v>
      </c>
      <c r="B100" s="13">
        <v>19927.47</v>
      </c>
      <c r="C100" s="9">
        <f t="shared" si="2"/>
        <v>-1.1839105196710142E-2</v>
      </c>
      <c r="D100" s="13">
        <v>389.1</v>
      </c>
      <c r="E100" s="10">
        <f t="shared" si="3"/>
        <v>-2.7930448685919734E-2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ht="18.75" x14ac:dyDescent="0.3">
      <c r="A101" s="2" t="s">
        <v>58</v>
      </c>
      <c r="B101" s="13">
        <v>19970.63</v>
      </c>
      <c r="C101" s="9">
        <f t="shared" si="2"/>
        <v>2.1658544712399442E-3</v>
      </c>
      <c r="D101" s="13">
        <v>398.09</v>
      </c>
      <c r="E101" s="10">
        <f t="shared" si="3"/>
        <v>2.3104600359804554E-2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ht="18.75" x14ac:dyDescent="0.3">
      <c r="A102" s="2" t="s">
        <v>59</v>
      </c>
      <c r="B102" s="13">
        <v>19980</v>
      </c>
      <c r="C102" s="9">
        <f t="shared" si="2"/>
        <v>4.6918900405239997E-4</v>
      </c>
      <c r="D102" s="13">
        <v>397.15</v>
      </c>
      <c r="E102" s="10">
        <f t="shared" si="3"/>
        <v>-2.3612750885478101E-3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ht="18.75" x14ac:dyDescent="0.3">
      <c r="A103" s="2" t="s">
        <v>60</v>
      </c>
      <c r="B103" s="13">
        <v>19997.47</v>
      </c>
      <c r="C103" s="9">
        <f t="shared" si="2"/>
        <v>8.7437437437443263E-4</v>
      </c>
      <c r="D103" s="13">
        <v>406.58</v>
      </c>
      <c r="E103" s="10">
        <f t="shared" si="3"/>
        <v>2.3744177262998885E-2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ht="18.75" x14ac:dyDescent="0.3">
      <c r="A104" s="2" t="s">
        <v>61</v>
      </c>
      <c r="B104" s="13">
        <v>19978.78</v>
      </c>
      <c r="C104" s="9">
        <f t="shared" si="2"/>
        <v>-9.3461822920611092E-4</v>
      </c>
      <c r="D104" s="13">
        <v>412.38</v>
      </c>
      <c r="E104" s="10">
        <f t="shared" si="3"/>
        <v>1.426533523537806E-2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ht="18.75" x14ac:dyDescent="0.3">
      <c r="A105" s="2" t="s">
        <v>62</v>
      </c>
      <c r="B105" s="13">
        <v>19827.62</v>
      </c>
      <c r="C105" s="9">
        <f t="shared" si="2"/>
        <v>-7.5660275552360988E-3</v>
      </c>
      <c r="D105" s="13">
        <v>415.11</v>
      </c>
      <c r="E105" s="10">
        <f t="shared" si="3"/>
        <v>6.6201076676851893E-3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ht="18.75" x14ac:dyDescent="0.3">
      <c r="A106" s="2" t="s">
        <v>63</v>
      </c>
      <c r="B106" s="13">
        <v>19893.59</v>
      </c>
      <c r="C106" s="9">
        <f t="shared" si="2"/>
        <v>3.3271769380289295E-3</v>
      </c>
      <c r="D106" s="13">
        <v>424.07</v>
      </c>
      <c r="E106" s="10">
        <f t="shared" si="3"/>
        <v>2.1584640215846353E-2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ht="18.75" x14ac:dyDescent="0.3">
      <c r="A107" s="2" t="s">
        <v>64</v>
      </c>
      <c r="B107" s="13">
        <v>19607.37</v>
      </c>
      <c r="C107" s="9">
        <f t="shared" si="2"/>
        <v>-1.4387548954210938E-2</v>
      </c>
      <c r="D107" s="13">
        <v>426.5</v>
      </c>
      <c r="E107" s="10">
        <f t="shared" si="3"/>
        <v>5.7301860541891835E-3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ht="18.75" x14ac:dyDescent="0.3">
      <c r="A108" s="2" t="s">
        <v>65</v>
      </c>
      <c r="B108" s="13">
        <v>19548.63</v>
      </c>
      <c r="C108" s="9">
        <f t="shared" si="2"/>
        <v>-2.9958122889504287E-3</v>
      </c>
      <c r="D108" s="13">
        <v>413.82</v>
      </c>
      <c r="E108" s="10">
        <f t="shared" si="3"/>
        <v>-2.9730363423212208E-2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ht="18.75" x14ac:dyDescent="0.3">
      <c r="A109" s="2" t="s">
        <v>66</v>
      </c>
      <c r="B109" s="13">
        <v>19422.71</v>
      </c>
      <c r="C109" s="9">
        <f t="shared" si="2"/>
        <v>-6.4413721063829987E-3</v>
      </c>
      <c r="D109" s="13">
        <v>428.22</v>
      </c>
      <c r="E109" s="10">
        <f t="shared" si="3"/>
        <v>3.4797738147020529E-2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ht="18.75" x14ac:dyDescent="0.3">
      <c r="A110" s="2" t="s">
        <v>67</v>
      </c>
      <c r="B110" s="13">
        <v>19176.650000000001</v>
      </c>
      <c r="C110" s="9">
        <f t="shared" si="2"/>
        <v>-1.2668674968631961E-2</v>
      </c>
      <c r="D110" s="13">
        <v>396.36</v>
      </c>
      <c r="E110" s="10">
        <f t="shared" si="3"/>
        <v>-7.4401008827238366E-2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ht="18.75" x14ac:dyDescent="0.3">
      <c r="A111" s="2" t="s">
        <v>68</v>
      </c>
      <c r="B111" s="13">
        <v>19047.330000000002</v>
      </c>
      <c r="C111" s="9">
        <f t="shared" si="2"/>
        <v>-6.7436178894645154E-3</v>
      </c>
      <c r="D111" s="13">
        <v>403.31</v>
      </c>
      <c r="E111" s="10">
        <f t="shared" si="3"/>
        <v>1.7534564537289302E-2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ht="18.75" x14ac:dyDescent="0.3">
      <c r="A112" s="3">
        <v>45931</v>
      </c>
      <c r="B112" s="13">
        <v>18963.009999999998</v>
      </c>
      <c r="C112" s="9">
        <f t="shared" si="2"/>
        <v>-4.4268671777095972E-3</v>
      </c>
      <c r="D112" s="13">
        <v>394.74</v>
      </c>
      <c r="E112" s="10">
        <f t="shared" si="3"/>
        <v>-2.1249163174729101E-2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ht="18.75" x14ac:dyDescent="0.3">
      <c r="A113" s="3">
        <v>45870</v>
      </c>
      <c r="B113" s="13">
        <v>19240.740000000002</v>
      </c>
      <c r="C113" s="9">
        <f t="shared" si="2"/>
        <v>1.4645881640098446E-2</v>
      </c>
      <c r="D113" s="13">
        <v>394.94</v>
      </c>
      <c r="E113" s="10">
        <f t="shared" si="3"/>
        <v>5.0666261336573088E-4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ht="18.75" x14ac:dyDescent="0.3">
      <c r="A114" s="3">
        <v>45839</v>
      </c>
      <c r="B114" s="13">
        <v>19213.88</v>
      </c>
      <c r="C114" s="9">
        <f t="shared" si="2"/>
        <v>-1.3959962038882381E-3</v>
      </c>
      <c r="D114" s="13">
        <v>394.36</v>
      </c>
      <c r="E114" s="10">
        <f t="shared" si="3"/>
        <v>-1.4685775054438246E-3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ht="18.75" x14ac:dyDescent="0.3">
      <c r="A115" s="3">
        <v>45809</v>
      </c>
      <c r="B115" s="13">
        <v>19261.419999999998</v>
      </c>
      <c r="C115" s="9">
        <f t="shared" si="2"/>
        <v>2.474252987943988E-3</v>
      </c>
      <c r="D115" s="13">
        <v>411.05</v>
      </c>
      <c r="E115" s="10">
        <f t="shared" si="3"/>
        <v>4.232173648443046E-2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ht="18.75" x14ac:dyDescent="0.3">
      <c r="A116" s="3">
        <v>45717</v>
      </c>
      <c r="B116" s="13">
        <v>19254.29</v>
      </c>
      <c r="C116" s="9">
        <f t="shared" si="2"/>
        <v>-3.7017000823394024E-4</v>
      </c>
      <c r="D116" s="13">
        <v>410.44</v>
      </c>
      <c r="E116" s="10">
        <f t="shared" si="3"/>
        <v>-1.4840043790293484E-3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ht="18.75" x14ac:dyDescent="0.3">
      <c r="A117" s="3">
        <v>45689</v>
      </c>
      <c r="B117" s="13">
        <v>19095.419999999998</v>
      </c>
      <c r="C117" s="9">
        <f t="shared" si="2"/>
        <v>-8.2511481856771974E-3</v>
      </c>
      <c r="D117" s="13">
        <v>379.28</v>
      </c>
      <c r="E117" s="10">
        <f t="shared" si="3"/>
        <v>-7.5918526459409469E-2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ht="18.75" x14ac:dyDescent="0.3">
      <c r="A118" s="2" t="s">
        <v>69</v>
      </c>
      <c r="B118" s="13">
        <v>19097.099999999999</v>
      </c>
      <c r="C118" s="9">
        <f t="shared" si="2"/>
        <v>8.7979211769120095E-5</v>
      </c>
      <c r="D118" s="13">
        <v>403.84</v>
      </c>
      <c r="E118" s="10">
        <f t="shared" si="3"/>
        <v>6.4754271250790987E-2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ht="18.75" x14ac:dyDescent="0.3">
      <c r="A119" s="2" t="s">
        <v>70</v>
      </c>
      <c r="B119" s="13">
        <v>19077.93</v>
      </c>
      <c r="C119" s="9">
        <f t="shared" si="2"/>
        <v>-1.0038173335217523E-3</v>
      </c>
      <c r="D119" s="13">
        <v>417.41</v>
      </c>
      <c r="E119" s="10">
        <f t="shared" si="3"/>
        <v>3.3602416798732299E-2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ht="18.75" x14ac:dyDescent="0.3">
      <c r="A120" s="2" t="s">
        <v>71</v>
      </c>
      <c r="B120" s="13">
        <v>19238.48</v>
      </c>
      <c r="C120" s="9">
        <f t="shared" si="2"/>
        <v>8.4154832311471566E-3</v>
      </c>
      <c r="D120" s="13">
        <v>431.66</v>
      </c>
      <c r="E120" s="10">
        <f t="shared" si="3"/>
        <v>3.413909585299825E-2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ht="18.75" x14ac:dyDescent="0.3">
      <c r="A121" s="2" t="s">
        <v>72</v>
      </c>
      <c r="B121" s="13">
        <v>19364.5</v>
      </c>
      <c r="C121" s="9">
        <f t="shared" si="2"/>
        <v>6.5504135461845444E-3</v>
      </c>
      <c r="D121" s="13">
        <v>454.13</v>
      </c>
      <c r="E121" s="10">
        <f t="shared" si="3"/>
        <v>5.2054857990084719E-2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ht="18.75" x14ac:dyDescent="0.3">
      <c r="A122" s="2" t="s">
        <v>73</v>
      </c>
      <c r="B122" s="13">
        <v>19341.48</v>
      </c>
      <c r="C122" s="9">
        <f t="shared" si="2"/>
        <v>-1.1887732706757435E-3</v>
      </c>
      <c r="D122" s="13">
        <v>462.28</v>
      </c>
      <c r="E122" s="10">
        <f t="shared" si="3"/>
        <v>1.794640301235324E-2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ht="18.75" x14ac:dyDescent="0.3">
      <c r="A123" s="2" t="s">
        <v>74</v>
      </c>
      <c r="B123" s="13">
        <v>19207.11</v>
      </c>
      <c r="C123" s="9">
        <f t="shared" si="2"/>
        <v>-6.9472449884910043E-3</v>
      </c>
      <c r="D123" s="13">
        <v>430.6</v>
      </c>
      <c r="E123" s="10">
        <f t="shared" si="3"/>
        <v>-6.8529895301548738E-2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ht="18.75" x14ac:dyDescent="0.3">
      <c r="A124" s="2" t="s">
        <v>75</v>
      </c>
      <c r="B124" s="13">
        <v>19119.439999999999</v>
      </c>
      <c r="C124" s="9">
        <f t="shared" si="2"/>
        <v>-4.5644555583844674E-3</v>
      </c>
      <c r="D124" s="13">
        <v>421.06</v>
      </c>
      <c r="E124" s="10">
        <f t="shared" si="3"/>
        <v>-2.2155132373432466E-2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ht="18.75" x14ac:dyDescent="0.3">
      <c r="A125" s="2" t="s">
        <v>76</v>
      </c>
      <c r="B125" s="13">
        <v>18958.21</v>
      </c>
      <c r="C125" s="9">
        <f t="shared" si="2"/>
        <v>-8.4327783658935396E-3</v>
      </c>
      <c r="D125" s="13">
        <v>436.17</v>
      </c>
      <c r="E125" s="10">
        <f t="shared" si="3"/>
        <v>3.5885622001615006E-2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ht="18.75" x14ac:dyDescent="0.3">
      <c r="A126" s="2" t="s">
        <v>77</v>
      </c>
      <c r="B126" s="13">
        <v>18986.96</v>
      </c>
      <c r="C126" s="9">
        <f t="shared" si="2"/>
        <v>1.5164933820228808E-3</v>
      </c>
      <c r="D126" s="13">
        <v>440.13</v>
      </c>
      <c r="E126" s="10">
        <f t="shared" si="3"/>
        <v>9.0790288190384007E-3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ht="18.75" x14ac:dyDescent="0.3">
      <c r="A127" s="2" t="s">
        <v>78</v>
      </c>
      <c r="B127" s="13">
        <v>19517.61</v>
      </c>
      <c r="C127" s="9">
        <f t="shared" si="2"/>
        <v>2.7948128610372672E-2</v>
      </c>
      <c r="D127" s="13">
        <v>479.86</v>
      </c>
      <c r="E127" s="10">
        <f t="shared" si="3"/>
        <v>9.026878422284329E-2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ht="18.75" x14ac:dyDescent="0.3">
      <c r="A128" s="2" t="s">
        <v>79</v>
      </c>
      <c r="B128" s="13">
        <v>19627.68</v>
      </c>
      <c r="C128" s="9">
        <f t="shared" si="2"/>
        <v>5.6395224620227431E-3</v>
      </c>
      <c r="D128" s="13">
        <v>463.02</v>
      </c>
      <c r="E128" s="10">
        <f t="shared" si="3"/>
        <v>-3.5093568957612703E-2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ht="18.75" x14ac:dyDescent="0.3">
      <c r="A129" s="2" t="s">
        <v>80</v>
      </c>
      <c r="B129" s="13">
        <v>19729.37</v>
      </c>
      <c r="C129" s="9">
        <f t="shared" si="2"/>
        <v>5.1809485379830265E-3</v>
      </c>
      <c r="D129" s="13">
        <v>436.23</v>
      </c>
      <c r="E129" s="10">
        <f t="shared" si="3"/>
        <v>-5.7859271737721839E-2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ht="18.75" x14ac:dyDescent="0.3">
      <c r="A130" s="3">
        <v>45638</v>
      </c>
      <c r="B130" s="13">
        <v>19769.09</v>
      </c>
      <c r="C130" s="9">
        <f t="shared" si="2"/>
        <v>2.0132421866486949E-3</v>
      </c>
      <c r="D130" s="13">
        <v>418.1</v>
      </c>
      <c r="E130" s="10">
        <f t="shared" si="3"/>
        <v>-4.1560644614079718E-2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ht="18.75" x14ac:dyDescent="0.3">
      <c r="A131" s="3">
        <v>45608</v>
      </c>
      <c r="B131" s="13">
        <v>19891.03</v>
      </c>
      <c r="C131" s="9">
        <f t="shared" si="2"/>
        <v>6.1682151277574586E-3</v>
      </c>
      <c r="D131" s="13">
        <v>424.77</v>
      </c>
      <c r="E131" s="10">
        <f t="shared" si="3"/>
        <v>1.5953121262855679E-2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ht="18.75" x14ac:dyDescent="0.3">
      <c r="A132" s="3">
        <v>45577</v>
      </c>
      <c r="B132" s="13">
        <v>19881.900000000001</v>
      </c>
      <c r="C132" s="9">
        <f t="shared" ref="C132:C195" si="4">(B132-B131)/B131</f>
        <v>-4.5900086621946583E-4</v>
      </c>
      <c r="D132" s="13">
        <v>400.99</v>
      </c>
      <c r="E132" s="10">
        <f t="shared" ref="E132:E195" si="5">(D132-D131)/D131</f>
        <v>-5.5983237987616764E-2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ht="18.75" x14ac:dyDescent="0.3">
      <c r="A133" s="3">
        <v>45547</v>
      </c>
      <c r="B133" s="13">
        <v>20006.259999999998</v>
      </c>
      <c r="C133" s="9">
        <f t="shared" si="4"/>
        <v>6.2549353934984548E-3</v>
      </c>
      <c r="D133" s="13">
        <v>389.79</v>
      </c>
      <c r="E133" s="10">
        <f t="shared" si="5"/>
        <v>-2.7930871094042218E-2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ht="18.75" x14ac:dyDescent="0.3">
      <c r="A134" s="3">
        <v>45455</v>
      </c>
      <c r="B134" s="13">
        <v>20107.79</v>
      </c>
      <c r="C134" s="9">
        <f t="shared" si="4"/>
        <v>5.0749115526841342E-3</v>
      </c>
      <c r="D134" s="13">
        <v>389.22</v>
      </c>
      <c r="E134" s="10">
        <f t="shared" si="5"/>
        <v>-1.4623258677749383E-3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ht="18.75" x14ac:dyDescent="0.3">
      <c r="A135" s="3">
        <v>45424</v>
      </c>
      <c r="B135" s="13">
        <v>20157.439999999999</v>
      </c>
      <c r="C135" s="9">
        <f t="shared" si="4"/>
        <v>2.4691922881628372E-3</v>
      </c>
      <c r="D135" s="13">
        <v>369.49</v>
      </c>
      <c r="E135" s="10">
        <f t="shared" si="5"/>
        <v>-5.0691125841426488E-2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ht="18.75" x14ac:dyDescent="0.3">
      <c r="A136" s="3">
        <v>45394</v>
      </c>
      <c r="B136" s="13">
        <v>20188.599999999999</v>
      </c>
      <c r="C136" s="9">
        <f t="shared" si="4"/>
        <v>1.5458312166624262E-3</v>
      </c>
      <c r="D136" s="13">
        <v>357.93</v>
      </c>
      <c r="E136" s="10">
        <f t="shared" si="5"/>
        <v>-3.128636769601343E-2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ht="18.75" x14ac:dyDescent="0.3">
      <c r="A137" s="3">
        <v>45363</v>
      </c>
      <c r="B137" s="13">
        <v>20185.810000000001</v>
      </c>
      <c r="C137" s="9">
        <f t="shared" si="4"/>
        <v>-1.3819680413685125E-4</v>
      </c>
      <c r="D137" s="13">
        <v>351.42</v>
      </c>
      <c r="E137" s="10">
        <f t="shared" si="5"/>
        <v>-1.8187913837901241E-2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ht="18.75" x14ac:dyDescent="0.3">
      <c r="A138" s="3">
        <v>45334</v>
      </c>
      <c r="B138" s="13">
        <v>20213.22</v>
      </c>
      <c r="C138" s="9">
        <f t="shared" si="4"/>
        <v>1.3578845733710886E-3</v>
      </c>
      <c r="D138" s="13">
        <v>357.09</v>
      </c>
      <c r="E138" s="10">
        <f t="shared" si="5"/>
        <v>1.6134539866825903E-2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ht="18.75" x14ac:dyDescent="0.3">
      <c r="A139" s="2" t="s">
        <v>81</v>
      </c>
      <c r="B139" s="13">
        <v>20272.04</v>
      </c>
      <c r="C139" s="9">
        <f t="shared" si="4"/>
        <v>2.9099767379962079E-3</v>
      </c>
      <c r="D139" s="13">
        <v>345.16</v>
      </c>
      <c r="E139" s="10">
        <f t="shared" si="5"/>
        <v>-3.3408944523789383E-2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ht="18.75" x14ac:dyDescent="0.3">
      <c r="A140" s="2" t="s">
        <v>82</v>
      </c>
      <c r="B140" s="13">
        <v>20209.82</v>
      </c>
      <c r="C140" s="9">
        <f t="shared" si="4"/>
        <v>-3.0692520338358232E-3</v>
      </c>
      <c r="D140" s="13">
        <v>332.89</v>
      </c>
      <c r="E140" s="10">
        <f t="shared" si="5"/>
        <v>-3.5548731023293652E-2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ht="18.75" x14ac:dyDescent="0.3">
      <c r="A141" s="2" t="s">
        <v>83</v>
      </c>
      <c r="B141" s="13">
        <v>20219.45</v>
      </c>
      <c r="C141" s="9">
        <f t="shared" si="4"/>
        <v>4.7650102771825867E-4</v>
      </c>
      <c r="D141" s="13">
        <v>338.23</v>
      </c>
      <c r="E141" s="10">
        <f t="shared" si="5"/>
        <v>1.6041334975517536E-2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ht="18.75" x14ac:dyDescent="0.3">
      <c r="A142" s="2" t="s">
        <v>84</v>
      </c>
      <c r="B142" s="13">
        <v>20220.36</v>
      </c>
      <c r="C142" s="9">
        <f t="shared" si="4"/>
        <v>4.500616980184201E-5</v>
      </c>
      <c r="D142" s="13">
        <v>338.59</v>
      </c>
      <c r="E142" s="10">
        <f t="shared" si="5"/>
        <v>1.0643644857048658E-3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ht="18.75" x14ac:dyDescent="0.3">
      <c r="A143" s="2" t="s">
        <v>85</v>
      </c>
      <c r="B143" s="13">
        <v>20123.45</v>
      </c>
      <c r="C143" s="9">
        <f t="shared" si="4"/>
        <v>-4.7926940964453579E-3</v>
      </c>
      <c r="D143" s="13">
        <v>352.56</v>
      </c>
      <c r="E143" s="10">
        <f t="shared" si="5"/>
        <v>4.1259340204967743E-2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ht="18.75" x14ac:dyDescent="0.3">
      <c r="A144" s="2" t="s">
        <v>86</v>
      </c>
      <c r="B144" s="13">
        <v>19968.3</v>
      </c>
      <c r="C144" s="9">
        <f t="shared" si="4"/>
        <v>-7.7099105769637636E-3</v>
      </c>
      <c r="D144" s="13">
        <v>339.64</v>
      </c>
      <c r="E144" s="10">
        <f t="shared" si="5"/>
        <v>-3.6646244610846423E-2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ht="18.75" x14ac:dyDescent="0.3">
      <c r="A145" s="2" t="s">
        <v>87</v>
      </c>
      <c r="B145" s="13">
        <v>19749.13</v>
      </c>
      <c r="C145" s="9">
        <f t="shared" si="4"/>
        <v>-1.0975896796422243E-2</v>
      </c>
      <c r="D145" s="13">
        <v>342.03</v>
      </c>
      <c r="E145" s="10">
        <f t="shared" si="5"/>
        <v>7.0368625603579862E-3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ht="18.75" x14ac:dyDescent="0.3">
      <c r="A146" s="2" t="s">
        <v>88</v>
      </c>
      <c r="B146" s="13">
        <v>19718.25</v>
      </c>
      <c r="C146" s="9">
        <f t="shared" si="4"/>
        <v>-1.5636131819478133E-3</v>
      </c>
      <c r="D146" s="13">
        <v>346</v>
      </c>
      <c r="E146" s="10">
        <f t="shared" si="5"/>
        <v>1.1607168961787059E-2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ht="18.75" x14ac:dyDescent="0.3">
      <c r="A147" s="2" t="s">
        <v>89</v>
      </c>
      <c r="B147" s="13">
        <v>19718.419999999998</v>
      </c>
      <c r="C147" s="9">
        <f t="shared" si="4"/>
        <v>8.621454743613341E-6</v>
      </c>
      <c r="D147" s="13">
        <v>338.74</v>
      </c>
      <c r="E147" s="10">
        <f t="shared" si="5"/>
        <v>-2.0982658959537544E-2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ht="18.75" x14ac:dyDescent="0.3">
      <c r="A148" s="2" t="s">
        <v>90</v>
      </c>
      <c r="B148" s="13">
        <v>19645.77</v>
      </c>
      <c r="C148" s="9">
        <f t="shared" si="4"/>
        <v>-3.6843722772918835E-3</v>
      </c>
      <c r="D148" s="13">
        <v>320.72000000000003</v>
      </c>
      <c r="E148" s="10">
        <f t="shared" si="5"/>
        <v>-5.3197142351065659E-2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ht="18.75" x14ac:dyDescent="0.3">
      <c r="A149" s="2" t="s">
        <v>91</v>
      </c>
      <c r="B149" s="13">
        <v>19733.580000000002</v>
      </c>
      <c r="C149" s="9">
        <f t="shared" si="4"/>
        <v>4.4696644621209205E-3</v>
      </c>
      <c r="D149" s="13">
        <v>311.18</v>
      </c>
      <c r="E149" s="10">
        <f t="shared" si="5"/>
        <v>-2.9745572461960652E-2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ht="18.75" x14ac:dyDescent="0.3">
      <c r="A150" s="2" t="s">
        <v>92</v>
      </c>
      <c r="B150" s="13">
        <v>19845.419999999998</v>
      </c>
      <c r="C150" s="9">
        <f t="shared" si="4"/>
        <v>5.6674967238583415E-3</v>
      </c>
      <c r="D150" s="13">
        <v>330.24</v>
      </c>
      <c r="E150" s="10">
        <f t="shared" si="5"/>
        <v>6.1250723054180868E-2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ht="18.75" x14ac:dyDescent="0.3">
      <c r="A151" s="3">
        <v>45637</v>
      </c>
      <c r="B151" s="13">
        <v>19853.29</v>
      </c>
      <c r="C151" s="9">
        <f t="shared" si="4"/>
        <v>3.965650512814856E-4</v>
      </c>
      <c r="D151" s="13">
        <v>328.49</v>
      </c>
      <c r="E151" s="10">
        <f t="shared" si="5"/>
        <v>-5.2991763565891472E-3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ht="18.75" x14ac:dyDescent="0.3">
      <c r="A152" s="3">
        <v>45607</v>
      </c>
      <c r="B152" s="13">
        <v>20015.87</v>
      </c>
      <c r="C152" s="9">
        <f t="shared" si="4"/>
        <v>8.1890709298054927E-3</v>
      </c>
      <c r="D152" s="13">
        <v>350</v>
      </c>
      <c r="E152" s="10">
        <f t="shared" si="5"/>
        <v>6.5481445401686475E-2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ht="18.75" x14ac:dyDescent="0.3">
      <c r="A153" s="3">
        <v>45515</v>
      </c>
      <c r="B153" s="13">
        <v>19937.13</v>
      </c>
      <c r="C153" s="9">
        <f t="shared" si="4"/>
        <v>-3.9338784674359875E-3</v>
      </c>
      <c r="D153" s="13">
        <v>321.22000000000003</v>
      </c>
      <c r="E153" s="10">
        <f t="shared" si="5"/>
        <v>-8.2228571428571345E-2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ht="18.75" x14ac:dyDescent="0.3">
      <c r="A154" s="3">
        <v>45484</v>
      </c>
      <c r="B154" s="13">
        <v>19876.099999999999</v>
      </c>
      <c r="C154" s="9">
        <f t="shared" si="4"/>
        <v>-3.0611226390158701E-3</v>
      </c>
      <c r="D154" s="13">
        <v>296.91000000000003</v>
      </c>
      <c r="E154" s="10">
        <f t="shared" si="5"/>
        <v>-7.5680219164435583E-2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ht="18.75" x14ac:dyDescent="0.3">
      <c r="A155" s="3">
        <v>45454</v>
      </c>
      <c r="B155" s="13">
        <v>19828</v>
      </c>
      <c r="C155" s="9">
        <f t="shared" si="4"/>
        <v>-2.4199918495076272E-3</v>
      </c>
      <c r="D155" s="13">
        <v>288.52999999999997</v>
      </c>
      <c r="E155" s="10">
        <f t="shared" si="5"/>
        <v>-2.8224040955171774E-2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ht="18.75" x14ac:dyDescent="0.3">
      <c r="A156" s="3">
        <v>45423</v>
      </c>
      <c r="B156" s="13">
        <v>19463.79</v>
      </c>
      <c r="C156" s="9">
        <f t="shared" si="4"/>
        <v>-1.8368468831954768E-2</v>
      </c>
      <c r="D156" s="13">
        <v>251.44</v>
      </c>
      <c r="E156" s="10">
        <f t="shared" si="5"/>
        <v>-0.1285481579038574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ht="18.75" x14ac:dyDescent="0.3">
      <c r="A157" s="3">
        <v>45393</v>
      </c>
      <c r="B157" s="13">
        <v>19243.39</v>
      </c>
      <c r="C157" s="9">
        <f t="shared" si="4"/>
        <v>-1.1323591140266178E-2</v>
      </c>
      <c r="D157" s="13">
        <v>242.84</v>
      </c>
      <c r="E157" s="10">
        <f t="shared" si="5"/>
        <v>-3.4202990773146653E-2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ht="18.75" x14ac:dyDescent="0.3">
      <c r="A158" s="3">
        <v>45302</v>
      </c>
      <c r="B158" s="13">
        <v>19253.54</v>
      </c>
      <c r="C158" s="9">
        <f t="shared" si="4"/>
        <v>5.274538425922592E-4</v>
      </c>
      <c r="D158" s="13">
        <v>248.98</v>
      </c>
      <c r="E158" s="10">
        <f t="shared" si="5"/>
        <v>2.5284137703837861E-2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ht="18.75" x14ac:dyDescent="0.3">
      <c r="A159" s="2" t="s">
        <v>93</v>
      </c>
      <c r="B159" s="13">
        <v>19238.95</v>
      </c>
      <c r="C159" s="9">
        <f t="shared" si="4"/>
        <v>-7.5778272463142597E-4</v>
      </c>
      <c r="D159" s="13">
        <v>249.85</v>
      </c>
      <c r="E159" s="10">
        <f t="shared" si="5"/>
        <v>3.494256566792532E-3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ht="18.75" x14ac:dyDescent="0.3">
      <c r="A160" s="2" t="s">
        <v>94</v>
      </c>
      <c r="B160" s="13">
        <v>19416.27</v>
      </c>
      <c r="C160" s="9">
        <f t="shared" si="4"/>
        <v>9.2167192076490507E-3</v>
      </c>
      <c r="D160" s="13">
        <v>257.55</v>
      </c>
      <c r="E160" s="10">
        <f t="shared" si="5"/>
        <v>3.0818491094656862E-2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ht="18.75" x14ac:dyDescent="0.3">
      <c r="A161" s="2" t="s">
        <v>95</v>
      </c>
      <c r="B161" s="13">
        <v>19456.689999999999</v>
      </c>
      <c r="C161" s="9">
        <f t="shared" si="4"/>
        <v>2.0817592668415847E-3</v>
      </c>
      <c r="D161" s="13">
        <v>259.52</v>
      </c>
      <c r="E161" s="10">
        <f t="shared" si="5"/>
        <v>7.6490001941369457E-3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ht="18.75" x14ac:dyDescent="0.3">
      <c r="A162" s="2" t="s">
        <v>96</v>
      </c>
      <c r="B162" s="13">
        <v>19549.669999999998</v>
      </c>
      <c r="C162" s="9">
        <f t="shared" si="4"/>
        <v>4.7788190077551508E-3</v>
      </c>
      <c r="D162" s="13">
        <v>262.51</v>
      </c>
      <c r="E162" s="10">
        <f t="shared" si="5"/>
        <v>1.1521270036991405E-2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ht="18.75" x14ac:dyDescent="0.3">
      <c r="A163" s="2" t="s">
        <v>97</v>
      </c>
      <c r="B163" s="13">
        <v>19456.27</v>
      </c>
      <c r="C163" s="9">
        <f t="shared" si="4"/>
        <v>-4.7775742506138376E-3</v>
      </c>
      <c r="D163" s="13">
        <v>269.19</v>
      </c>
      <c r="E163" s="10">
        <f t="shared" si="5"/>
        <v>2.5446649651441878E-2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ht="18.75" x14ac:dyDescent="0.3">
      <c r="A164" s="2" t="s">
        <v>98</v>
      </c>
      <c r="B164" s="13">
        <v>19560.73</v>
      </c>
      <c r="C164" s="9">
        <f t="shared" si="4"/>
        <v>5.3689633213354418E-3</v>
      </c>
      <c r="D164" s="13">
        <v>260.48</v>
      </c>
      <c r="E164" s="10">
        <f t="shared" si="5"/>
        <v>-3.2356328243991157E-2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ht="18.75" x14ac:dyDescent="0.3">
      <c r="A165" s="2" t="s">
        <v>99</v>
      </c>
      <c r="B165" s="13">
        <v>19594.240000000002</v>
      </c>
      <c r="C165" s="9">
        <f t="shared" si="4"/>
        <v>1.713126248355866E-3</v>
      </c>
      <c r="D165" s="13">
        <v>213.65</v>
      </c>
      <c r="E165" s="10">
        <f t="shared" si="5"/>
        <v>-0.17978347665847669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ht="18.75" x14ac:dyDescent="0.3">
      <c r="A166" s="2" t="s">
        <v>100</v>
      </c>
      <c r="B166" s="13">
        <v>19653.36</v>
      </c>
      <c r="C166" s="9">
        <f t="shared" si="4"/>
        <v>3.0172132218447348E-3</v>
      </c>
      <c r="D166" s="13">
        <v>217.97</v>
      </c>
      <c r="E166" s="10">
        <f t="shared" si="5"/>
        <v>2.0219985958343054E-2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ht="18.75" x14ac:dyDescent="0.3">
      <c r="A167" s="2" t="s">
        <v>101</v>
      </c>
      <c r="B167" s="13">
        <v>19720.32</v>
      </c>
      <c r="C167" s="9">
        <f t="shared" si="4"/>
        <v>3.4070510080718578E-3</v>
      </c>
      <c r="D167" s="13">
        <v>218.85</v>
      </c>
      <c r="E167" s="10">
        <f t="shared" si="5"/>
        <v>4.0372528329586429E-3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ht="18.75" x14ac:dyDescent="0.3">
      <c r="A168" s="2" t="s">
        <v>102</v>
      </c>
      <c r="B168" s="13">
        <v>19884.810000000001</v>
      </c>
      <c r="C168" s="9">
        <f t="shared" si="4"/>
        <v>8.341142537240857E-3</v>
      </c>
      <c r="D168" s="13">
        <v>220.7</v>
      </c>
      <c r="E168" s="10">
        <f t="shared" si="5"/>
        <v>8.4532785012565431E-3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ht="18.75" x14ac:dyDescent="0.3">
      <c r="A169" s="2" t="s">
        <v>103</v>
      </c>
      <c r="B169" s="13">
        <v>19855.259999999998</v>
      </c>
      <c r="C169" s="9">
        <f t="shared" si="4"/>
        <v>-1.4860589565604554E-3</v>
      </c>
      <c r="D169" s="13">
        <v>220.89</v>
      </c>
      <c r="E169" s="10">
        <f t="shared" si="5"/>
        <v>8.6089714544629694E-4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ht="18.75" x14ac:dyDescent="0.3">
      <c r="A170" s="2" t="s">
        <v>104</v>
      </c>
      <c r="B170" s="13">
        <v>19825.490000000002</v>
      </c>
      <c r="C170" s="9">
        <f t="shared" si="4"/>
        <v>-1.4993508017521202E-3</v>
      </c>
      <c r="D170" s="13">
        <v>221.33</v>
      </c>
      <c r="E170" s="10">
        <f t="shared" si="5"/>
        <v>1.9919416904342711E-3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ht="18.75" x14ac:dyDescent="0.3">
      <c r="A171" s="2" t="s">
        <v>105</v>
      </c>
      <c r="B171" s="13">
        <v>19678.71</v>
      </c>
      <c r="C171" s="9">
        <f t="shared" si="4"/>
        <v>-7.4036001127842218E-3</v>
      </c>
      <c r="D171" s="13">
        <v>219.57</v>
      </c>
      <c r="E171" s="10">
        <f t="shared" si="5"/>
        <v>-7.9519269868522993E-3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ht="18.75" x14ac:dyDescent="0.3">
      <c r="A172" s="2" t="s">
        <v>106</v>
      </c>
      <c r="B172" s="13">
        <v>19814.55</v>
      </c>
      <c r="C172" s="9">
        <f t="shared" si="4"/>
        <v>6.9028915005099499E-3</v>
      </c>
      <c r="D172" s="13">
        <v>219.16</v>
      </c>
      <c r="E172" s="10">
        <f t="shared" si="5"/>
        <v>-1.8672860591155286E-3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ht="18.75" x14ac:dyDescent="0.3">
      <c r="A173" s="3">
        <v>45606</v>
      </c>
      <c r="B173" s="13">
        <v>19711.22</v>
      </c>
      <c r="C173" s="9">
        <f t="shared" si="4"/>
        <v>-5.2148547405819513E-3</v>
      </c>
      <c r="D173" s="13">
        <v>217.8</v>
      </c>
      <c r="E173" s="10">
        <f t="shared" si="5"/>
        <v>-6.2055119547361984E-3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ht="18.75" x14ac:dyDescent="0.3">
      <c r="A174" s="3">
        <v>45575</v>
      </c>
      <c r="B174" s="13">
        <v>19496.009999999998</v>
      </c>
      <c r="C174" s="9">
        <f t="shared" si="4"/>
        <v>-1.0918147126357615E-2</v>
      </c>
      <c r="D174" s="13">
        <v>238.77</v>
      </c>
      <c r="E174" s="10">
        <f t="shared" si="5"/>
        <v>9.6280991735537183E-2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ht="18.75" x14ac:dyDescent="0.3">
      <c r="A175" s="3">
        <v>45545</v>
      </c>
      <c r="B175" s="13">
        <v>19547.09</v>
      </c>
      <c r="C175" s="9">
        <f t="shared" si="4"/>
        <v>2.6200232765577034E-3</v>
      </c>
      <c r="D175" s="13">
        <v>241.05</v>
      </c>
      <c r="E175" s="10">
        <f t="shared" si="5"/>
        <v>9.5489383088327717E-3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ht="18.75" x14ac:dyDescent="0.3">
      <c r="A176" s="3">
        <v>45514</v>
      </c>
      <c r="B176" s="13">
        <v>19435.03</v>
      </c>
      <c r="C176" s="9">
        <f t="shared" si="4"/>
        <v>-5.7328226349805163E-3</v>
      </c>
      <c r="D176" s="13">
        <v>244.5</v>
      </c>
      <c r="E176" s="10">
        <f t="shared" si="5"/>
        <v>1.4312383322961994E-2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ht="18.75" x14ac:dyDescent="0.3">
      <c r="A177" s="3">
        <v>45483</v>
      </c>
      <c r="B177" s="13">
        <v>19432.3</v>
      </c>
      <c r="C177" s="9">
        <f t="shared" si="4"/>
        <v>-1.4046801059733707E-4</v>
      </c>
      <c r="D177" s="13">
        <v>240.83</v>
      </c>
      <c r="E177" s="10">
        <f t="shared" si="5"/>
        <v>-1.5010224948875205E-2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ht="18.75" x14ac:dyDescent="0.3">
      <c r="A178" s="3">
        <v>45392</v>
      </c>
      <c r="B178" s="13">
        <v>19538.68</v>
      </c>
      <c r="C178" s="9">
        <f t="shared" si="4"/>
        <v>5.4743905765144126E-3</v>
      </c>
      <c r="D178" s="13">
        <v>250.08</v>
      </c>
      <c r="E178" s="10">
        <f t="shared" si="5"/>
        <v>3.8408836108458244E-2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ht="18.75" x14ac:dyDescent="0.3">
      <c r="A179" s="3">
        <v>45361</v>
      </c>
      <c r="B179" s="13">
        <v>19387.68</v>
      </c>
      <c r="C179" s="9">
        <f t="shared" si="4"/>
        <v>-7.7282600462262544E-3</v>
      </c>
      <c r="D179" s="13">
        <v>240.66</v>
      </c>
      <c r="E179" s="10">
        <f t="shared" si="5"/>
        <v>-3.7667946257197757E-2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ht="18.75" x14ac:dyDescent="0.3">
      <c r="A180" s="3">
        <v>45332</v>
      </c>
      <c r="B180" s="13">
        <v>19481.79</v>
      </c>
      <c r="C180" s="9">
        <f t="shared" si="4"/>
        <v>4.854113540145112E-3</v>
      </c>
      <c r="D180" s="13">
        <v>249.02</v>
      </c>
      <c r="E180" s="10">
        <f t="shared" si="5"/>
        <v>3.4737804371312284E-2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ht="18.75" x14ac:dyDescent="0.3">
      <c r="A181" s="3">
        <v>45301</v>
      </c>
      <c r="B181" s="13">
        <v>19473.93</v>
      </c>
      <c r="C181" s="9">
        <f t="shared" si="4"/>
        <v>-4.0345368675057998E-4</v>
      </c>
      <c r="D181" s="13">
        <v>258.02</v>
      </c>
      <c r="E181" s="10">
        <f t="shared" si="5"/>
        <v>3.614167536744025E-2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ht="18.75" x14ac:dyDescent="0.3">
      <c r="A182" s="2" t="s">
        <v>107</v>
      </c>
      <c r="B182" s="13">
        <v>19516.439999999999</v>
      </c>
      <c r="C182" s="9">
        <f t="shared" si="4"/>
        <v>2.1829183939758639E-3</v>
      </c>
      <c r="D182" s="13">
        <v>261.63</v>
      </c>
      <c r="E182" s="10">
        <f t="shared" si="5"/>
        <v>1.3991163475699613E-2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ht="18.75" x14ac:dyDescent="0.3">
      <c r="A183" s="2" t="s">
        <v>108</v>
      </c>
      <c r="B183" s="13">
        <v>19501.22</v>
      </c>
      <c r="C183" s="9">
        <f t="shared" si="4"/>
        <v>-7.7985534247011887E-4</v>
      </c>
      <c r="D183" s="13">
        <v>260.45999999999998</v>
      </c>
      <c r="E183" s="10">
        <f t="shared" si="5"/>
        <v>-4.4719642242862668E-3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ht="18.75" x14ac:dyDescent="0.3">
      <c r="A184" s="2" t="s">
        <v>109</v>
      </c>
      <c r="B184" s="13">
        <v>19501.72</v>
      </c>
      <c r="C184" s="9">
        <f t="shared" si="4"/>
        <v>2.5639421533627126E-5</v>
      </c>
      <c r="D184" s="13">
        <v>254.22</v>
      </c>
      <c r="E184" s="10">
        <f t="shared" si="5"/>
        <v>-2.3957613453121328E-2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ht="18.75" x14ac:dyDescent="0.3">
      <c r="A185" s="2" t="s">
        <v>110</v>
      </c>
      <c r="B185" s="13">
        <v>19381.18</v>
      </c>
      <c r="C185" s="9">
        <f t="shared" si="4"/>
        <v>-6.1809932662350228E-3</v>
      </c>
      <c r="D185" s="13">
        <v>257.02</v>
      </c>
      <c r="E185" s="10">
        <f t="shared" si="5"/>
        <v>1.101408229092905E-2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ht="18.75" x14ac:dyDescent="0.3">
      <c r="A186" s="2" t="s">
        <v>111</v>
      </c>
      <c r="B186" s="13">
        <v>19506.55</v>
      </c>
      <c r="C186" s="9">
        <f t="shared" si="4"/>
        <v>6.4686463878875786E-3</v>
      </c>
      <c r="D186" s="13">
        <v>254.27</v>
      </c>
      <c r="E186" s="10">
        <f t="shared" si="5"/>
        <v>-1.0699556454750493E-2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ht="18.75" x14ac:dyDescent="0.3">
      <c r="A187" s="2" t="s">
        <v>112</v>
      </c>
      <c r="B187" s="13">
        <v>19445.43</v>
      </c>
      <c r="C187" s="9">
        <f t="shared" si="4"/>
        <v>-3.1333065047381E-3</v>
      </c>
      <c r="D187" s="13">
        <v>250</v>
      </c>
      <c r="E187" s="10">
        <f t="shared" si="5"/>
        <v>-1.6793172611790655E-2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ht="18.75" x14ac:dyDescent="0.3">
      <c r="A188" s="2" t="s">
        <v>113</v>
      </c>
      <c r="B188" s="13">
        <v>19373.740000000002</v>
      </c>
      <c r="C188" s="9">
        <f t="shared" si="4"/>
        <v>-3.6867274213014927E-3</v>
      </c>
      <c r="D188" s="13">
        <v>238.25</v>
      </c>
      <c r="E188" s="10">
        <f t="shared" si="5"/>
        <v>-4.7E-2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ht="18.75" x14ac:dyDescent="0.3">
      <c r="A189" s="2" t="s">
        <v>114</v>
      </c>
      <c r="B189" s="13">
        <v>19432.419999999998</v>
      </c>
      <c r="C189" s="9">
        <f t="shared" si="4"/>
        <v>3.028842133733427E-3</v>
      </c>
      <c r="D189" s="13">
        <v>243.92</v>
      </c>
      <c r="E189" s="10">
        <f t="shared" si="5"/>
        <v>2.3798530954879275E-2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ht="18.75" x14ac:dyDescent="0.3">
      <c r="A190" s="2" t="s">
        <v>115</v>
      </c>
      <c r="B190" s="13">
        <v>19195.560000000001</v>
      </c>
      <c r="C190" s="9">
        <f t="shared" si="4"/>
        <v>-1.2188909049927747E-2</v>
      </c>
      <c r="D190" s="13">
        <v>227.2</v>
      </c>
      <c r="E190" s="10">
        <f t="shared" si="5"/>
        <v>-6.8547064611347977E-2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ht="18.75" x14ac:dyDescent="0.3">
      <c r="A191" s="2" t="s">
        <v>116</v>
      </c>
      <c r="B191" s="13">
        <v>19225.78</v>
      </c>
      <c r="C191" s="9">
        <f t="shared" si="4"/>
        <v>1.5743223953871377E-3</v>
      </c>
      <c r="D191" s="13">
        <v>227.87</v>
      </c>
      <c r="E191" s="10">
        <f t="shared" si="5"/>
        <v>2.9489436619719012E-3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ht="18.75" x14ac:dyDescent="0.3">
      <c r="A192" s="2" t="s">
        <v>117</v>
      </c>
      <c r="B192" s="13">
        <v>19256.38</v>
      </c>
      <c r="C192" s="9">
        <f t="shared" si="4"/>
        <v>1.591612928058169E-3</v>
      </c>
      <c r="D192" s="13">
        <v>226.78</v>
      </c>
      <c r="E192" s="10">
        <f t="shared" si="5"/>
        <v>-4.7834291481985494E-3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ht="18.75" x14ac:dyDescent="0.3">
      <c r="A193" s="2" t="s">
        <v>118</v>
      </c>
      <c r="B193" s="13">
        <v>19121.5</v>
      </c>
      <c r="C193" s="9">
        <f t="shared" si="4"/>
        <v>-7.0044317779354688E-3</v>
      </c>
      <c r="D193" s="13">
        <v>230.29</v>
      </c>
      <c r="E193" s="10">
        <f t="shared" si="5"/>
        <v>1.547755533997703E-2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ht="18.75" x14ac:dyDescent="0.3">
      <c r="A194" s="3">
        <v>45635</v>
      </c>
      <c r="B194" s="13">
        <v>18987.900000000001</v>
      </c>
      <c r="C194" s="9">
        <f t="shared" si="4"/>
        <v>-6.9868995633187011E-3</v>
      </c>
      <c r="D194" s="13">
        <v>229.81</v>
      </c>
      <c r="E194" s="10">
        <f t="shared" si="5"/>
        <v>-2.0843284554257231E-3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ht="18.75" x14ac:dyDescent="0.3">
      <c r="A195" s="3">
        <v>45605</v>
      </c>
      <c r="B195" s="13">
        <v>18866.63</v>
      </c>
      <c r="C195" s="9">
        <f t="shared" si="4"/>
        <v>-6.3866988977190967E-3</v>
      </c>
      <c r="D195" s="13">
        <v>228.13</v>
      </c>
      <c r="E195" s="10">
        <f t="shared" si="5"/>
        <v>-7.3103868413037154E-3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ht="18.75" x14ac:dyDescent="0.3">
      <c r="A196" s="3">
        <v>45574</v>
      </c>
      <c r="B196" s="13">
        <v>18822.22</v>
      </c>
      <c r="C196" s="9">
        <f t="shared" ref="C196:C252" si="6">(B196-B195)/B195</f>
        <v>-2.3538915004958413E-3</v>
      </c>
      <c r="D196" s="13">
        <v>226.17</v>
      </c>
      <c r="E196" s="10">
        <f t="shared" ref="E196:E252" si="7">(D196-D195)/D195</f>
        <v>-8.5915925130408445E-3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ht="18.75" x14ac:dyDescent="0.3">
      <c r="A197" s="3">
        <v>45544</v>
      </c>
      <c r="B197" s="13">
        <v>18859.689999999999</v>
      </c>
      <c r="C197" s="9">
        <f t="shared" si="6"/>
        <v>1.9907322303106393E-3</v>
      </c>
      <c r="D197" s="13">
        <v>216.27</v>
      </c>
      <c r="E197" s="10">
        <f t="shared" si="7"/>
        <v>-4.3772383605252589E-2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ht="18.75" x14ac:dyDescent="0.3">
      <c r="A198" s="3">
        <v>45452</v>
      </c>
      <c r="B198" s="13">
        <v>18663.14</v>
      </c>
      <c r="C198" s="9">
        <f t="shared" si="6"/>
        <v>-1.0421698341807277E-2</v>
      </c>
      <c r="D198" s="13">
        <v>210.73</v>
      </c>
      <c r="E198" s="10">
        <f t="shared" si="7"/>
        <v>-2.5616127988163036E-2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ht="18.75" x14ac:dyDescent="0.3">
      <c r="A199" s="3">
        <v>45421</v>
      </c>
      <c r="B199" s="13">
        <v>18878.02</v>
      </c>
      <c r="C199" s="9">
        <f t="shared" si="6"/>
        <v>1.1513603820150362E-2</v>
      </c>
      <c r="D199" s="13">
        <v>230.17</v>
      </c>
      <c r="E199" s="10">
        <f t="shared" si="7"/>
        <v>9.2250747401888669E-2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ht="18.75" x14ac:dyDescent="0.3">
      <c r="A200" s="3">
        <v>45391</v>
      </c>
      <c r="B200" s="13">
        <v>19001.919999999998</v>
      </c>
      <c r="C200" s="9">
        <f t="shared" si="6"/>
        <v>6.5631883004678357E-3</v>
      </c>
      <c r="D200" s="13">
        <v>219.41</v>
      </c>
      <c r="E200" s="10">
        <f t="shared" si="7"/>
        <v>-4.6748055784854636E-2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ht="18.75" x14ac:dyDescent="0.3">
      <c r="A201" s="3">
        <v>45360</v>
      </c>
      <c r="B201" s="13">
        <v>19017.419999999998</v>
      </c>
      <c r="C201" s="9">
        <f t="shared" si="6"/>
        <v>8.157070443407825E-4</v>
      </c>
      <c r="D201" s="13">
        <v>210.6</v>
      </c>
      <c r="E201" s="10">
        <f t="shared" si="7"/>
        <v>-4.015313796089514E-2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ht="18.75" x14ac:dyDescent="0.3">
      <c r="A202" s="2" t="s">
        <v>119</v>
      </c>
      <c r="B202" s="13">
        <v>19292.23</v>
      </c>
      <c r="C202" s="9">
        <f t="shared" si="6"/>
        <v>1.4450435442872974E-2</v>
      </c>
      <c r="D202" s="13">
        <v>214.11</v>
      </c>
      <c r="E202" s="10">
        <f t="shared" si="7"/>
        <v>1.666666666666676E-2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ht="18.75" x14ac:dyDescent="0.3">
      <c r="A203" s="2" t="s">
        <v>120</v>
      </c>
      <c r="B203" s="13">
        <v>19149.54</v>
      </c>
      <c r="C203" s="9">
        <f t="shared" si="6"/>
        <v>-7.3962419067157446E-3</v>
      </c>
      <c r="D203" s="13">
        <v>206.28</v>
      </c>
      <c r="E203" s="10">
        <f t="shared" si="7"/>
        <v>-3.6569987389659574E-2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ht="18.75" x14ac:dyDescent="0.3">
      <c r="A204" s="2" t="s">
        <v>121</v>
      </c>
      <c r="B204" s="13">
        <v>19064.43</v>
      </c>
      <c r="C204" s="9">
        <f t="shared" si="6"/>
        <v>-4.4444931836483056E-3</v>
      </c>
      <c r="D204" s="13">
        <v>205.75</v>
      </c>
      <c r="E204" s="10">
        <f t="shared" si="7"/>
        <v>-2.5693232499515279E-3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ht="18.75" x14ac:dyDescent="0.3">
      <c r="A205" s="2" t="s">
        <v>122</v>
      </c>
      <c r="B205" s="13">
        <v>19119.310000000001</v>
      </c>
      <c r="C205" s="9">
        <f t="shared" si="6"/>
        <v>2.8786593672090388E-3</v>
      </c>
      <c r="D205" s="13">
        <v>209.21</v>
      </c>
      <c r="E205" s="10">
        <f t="shared" si="7"/>
        <v>1.6816524908870027E-2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ht="18.75" x14ac:dyDescent="0.3">
      <c r="A206" s="2" t="s">
        <v>123</v>
      </c>
      <c r="B206" s="13">
        <v>19100.400000000001</v>
      </c>
      <c r="C206" s="9">
        <f t="shared" si="6"/>
        <v>-9.8905242919330527E-4</v>
      </c>
      <c r="D206" s="13">
        <v>213.21</v>
      </c>
      <c r="E206" s="10">
        <f t="shared" si="7"/>
        <v>1.9119544954830075E-2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ht="18.75" x14ac:dyDescent="0.3">
      <c r="A207" s="2" t="s">
        <v>124</v>
      </c>
      <c r="B207" s="13">
        <v>19093.48</v>
      </c>
      <c r="C207" s="9">
        <f t="shared" si="6"/>
        <v>-3.6229607756915516E-4</v>
      </c>
      <c r="D207" s="13">
        <v>220.32</v>
      </c>
      <c r="E207" s="10">
        <f t="shared" si="7"/>
        <v>3.3347403967918882E-2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ht="18.75" x14ac:dyDescent="0.3">
      <c r="A208" s="2" t="s">
        <v>125</v>
      </c>
      <c r="B208" s="13">
        <v>18850.849999999999</v>
      </c>
      <c r="C208" s="9">
        <f t="shared" si="6"/>
        <v>-1.2707479202324616E-2</v>
      </c>
      <c r="D208" s="13">
        <v>210.66</v>
      </c>
      <c r="E208" s="10">
        <f t="shared" si="7"/>
        <v>-4.3845315904139419E-2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ht="18.75" x14ac:dyDescent="0.3">
      <c r="A209" s="2" t="s">
        <v>126</v>
      </c>
      <c r="B209" s="13">
        <v>18902.5</v>
      </c>
      <c r="C209" s="9">
        <f t="shared" si="6"/>
        <v>2.7399294992003788E-3</v>
      </c>
      <c r="D209" s="13">
        <v>223.27</v>
      </c>
      <c r="E209" s="10">
        <f t="shared" si="7"/>
        <v>5.9859489224342609E-2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ht="18.75" x14ac:dyDescent="0.3">
      <c r="A210" s="2" t="s">
        <v>127</v>
      </c>
      <c r="B210" s="13">
        <v>18802.240000000002</v>
      </c>
      <c r="C210" s="9">
        <f t="shared" si="6"/>
        <v>-5.3040603094827877E-3</v>
      </c>
      <c r="D210" s="13">
        <v>221.1</v>
      </c>
      <c r="E210" s="10">
        <f t="shared" si="7"/>
        <v>-9.7191740941461723E-3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ht="18.75" x14ac:dyDescent="0.3">
      <c r="A211" s="2" t="s">
        <v>128</v>
      </c>
      <c r="B211" s="13">
        <v>18882.04</v>
      </c>
      <c r="C211" s="9">
        <f t="shared" si="6"/>
        <v>4.2441751621083053E-3</v>
      </c>
      <c r="D211" s="13">
        <v>222.72</v>
      </c>
      <c r="E211" s="10">
        <f t="shared" si="7"/>
        <v>7.3270013568521239E-3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ht="18.75" x14ac:dyDescent="0.3">
      <c r="A212" s="2" t="s">
        <v>129</v>
      </c>
      <c r="B212" s="13">
        <v>18753.77</v>
      </c>
      <c r="C212" s="9">
        <f t="shared" si="6"/>
        <v>-6.7932278503805964E-3</v>
      </c>
      <c r="D212" s="13">
        <v>216.12</v>
      </c>
      <c r="E212" s="10">
        <f t="shared" si="7"/>
        <v>-2.9633620689655148E-2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ht="18.75" x14ac:dyDescent="0.3">
      <c r="A213" s="2" t="s">
        <v>130</v>
      </c>
      <c r="B213" s="13">
        <v>18706.52</v>
      </c>
      <c r="C213" s="9">
        <f t="shared" si="6"/>
        <v>-2.5194934138575869E-3</v>
      </c>
      <c r="D213" s="13">
        <v>214.14</v>
      </c>
      <c r="E213" s="10">
        <f t="shared" si="7"/>
        <v>-9.1615769017213498E-3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ht="18.75" x14ac:dyDescent="0.3">
      <c r="A214" s="2" t="s">
        <v>131</v>
      </c>
      <c r="B214" s="13">
        <v>18498.09</v>
      </c>
      <c r="C214" s="9">
        <f t="shared" si="6"/>
        <v>-1.1142104464111994E-2</v>
      </c>
      <c r="D214" s="13">
        <v>201.38</v>
      </c>
      <c r="E214" s="10">
        <f t="shared" si="7"/>
        <v>-5.9587185953114748E-2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ht="18.75" x14ac:dyDescent="0.3">
      <c r="A215" s="2" t="s">
        <v>132</v>
      </c>
      <c r="B215" s="13">
        <v>18402.310000000001</v>
      </c>
      <c r="C215" s="9">
        <f t="shared" si="6"/>
        <v>-5.1778318734528178E-3</v>
      </c>
      <c r="D215" s="13">
        <v>207.83</v>
      </c>
      <c r="E215" s="10">
        <f t="shared" si="7"/>
        <v>3.2028999900685355E-2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ht="18.75" x14ac:dyDescent="0.3">
      <c r="A216" s="3">
        <v>45634</v>
      </c>
      <c r="B216" s="13">
        <v>18206.39</v>
      </c>
      <c r="C216" s="9">
        <f t="shared" si="6"/>
        <v>-1.0646489489634828E-2</v>
      </c>
      <c r="D216" s="13">
        <v>197.49</v>
      </c>
      <c r="E216" s="10">
        <f t="shared" si="7"/>
        <v>-4.9752201318385231E-2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ht="18.75" x14ac:dyDescent="0.3">
      <c r="A217" s="3">
        <v>45543</v>
      </c>
      <c r="B217" s="13">
        <v>18267.150000000001</v>
      </c>
      <c r="C217" s="9">
        <f t="shared" si="6"/>
        <v>3.3372898196733147E-3</v>
      </c>
      <c r="D217" s="13">
        <v>200</v>
      </c>
      <c r="E217" s="10">
        <f t="shared" si="7"/>
        <v>1.2709504278697608E-2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ht="18.75" x14ac:dyDescent="0.3">
      <c r="A218" s="3">
        <v>45512</v>
      </c>
      <c r="B218" s="13">
        <v>18186.12</v>
      </c>
      <c r="C218" s="9">
        <f t="shared" si="6"/>
        <v>-4.4358315336548099E-3</v>
      </c>
      <c r="D218" s="13">
        <v>198.84</v>
      </c>
      <c r="E218" s="10">
        <f t="shared" si="7"/>
        <v>-5.7999999999999831E-3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ht="18.75" x14ac:dyDescent="0.3">
      <c r="A219" s="3">
        <v>45481</v>
      </c>
      <c r="B219" s="13">
        <v>17838.810000000001</v>
      </c>
      <c r="C219" s="9">
        <f t="shared" si="6"/>
        <v>-1.9097531524041284E-2</v>
      </c>
      <c r="D219" s="13">
        <v>191.76</v>
      </c>
      <c r="E219" s="10">
        <f t="shared" si="7"/>
        <v>-3.5606517803258964E-2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ht="18.75" x14ac:dyDescent="0.3">
      <c r="A220" s="3">
        <v>45451</v>
      </c>
      <c r="B220" s="13">
        <v>17922.55</v>
      </c>
      <c r="C220" s="9">
        <f t="shared" si="6"/>
        <v>4.694259314382403E-3</v>
      </c>
      <c r="D220" s="13">
        <v>200.64</v>
      </c>
      <c r="E220" s="10">
        <f t="shared" si="7"/>
        <v>4.630788485607007E-2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ht="18.75" x14ac:dyDescent="0.3">
      <c r="A221" s="3">
        <v>45420</v>
      </c>
      <c r="B221" s="13">
        <v>17725.18</v>
      </c>
      <c r="C221" s="9">
        <f t="shared" si="6"/>
        <v>-1.1012383840469073E-2</v>
      </c>
      <c r="D221" s="13">
        <v>198.88</v>
      </c>
      <c r="E221" s="10">
        <f t="shared" si="7"/>
        <v>-8.7719298245613579E-3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ht="18.75" x14ac:dyDescent="0.3">
      <c r="A222" s="3">
        <v>45330</v>
      </c>
      <c r="B222" s="13">
        <v>18162.259999999998</v>
      </c>
      <c r="C222" s="9">
        <f t="shared" si="6"/>
        <v>2.4658705863635694E-2</v>
      </c>
      <c r="D222" s="13">
        <v>207.67</v>
      </c>
      <c r="E222" s="10">
        <f t="shared" si="7"/>
        <v>4.4197506033789177E-2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ht="18.75" x14ac:dyDescent="0.3">
      <c r="A223" s="3">
        <v>45299</v>
      </c>
      <c r="B223" s="13">
        <v>18493.23</v>
      </c>
      <c r="C223" s="9">
        <f t="shared" si="6"/>
        <v>1.822295242992894E-2</v>
      </c>
      <c r="D223" s="13">
        <v>216.86</v>
      </c>
      <c r="E223" s="10">
        <f t="shared" si="7"/>
        <v>4.4252901237540457E-2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ht="18.75" x14ac:dyDescent="0.3">
      <c r="A224" s="2" t="s">
        <v>133</v>
      </c>
      <c r="B224" s="13">
        <v>18710.009999999998</v>
      </c>
      <c r="C224" s="9">
        <f t="shared" si="6"/>
        <v>1.1722127502875313E-2</v>
      </c>
      <c r="D224" s="13">
        <v>232.07</v>
      </c>
      <c r="E224" s="10">
        <f t="shared" si="7"/>
        <v>7.0137415844323425E-2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1:16" ht="18.75" x14ac:dyDescent="0.3">
      <c r="A225" s="2" t="s">
        <v>134</v>
      </c>
      <c r="B225" s="13">
        <v>18580.580000000002</v>
      </c>
      <c r="C225" s="9">
        <f t="shared" si="6"/>
        <v>-6.9176873769707589E-3</v>
      </c>
      <c r="D225" s="13">
        <v>222.62</v>
      </c>
      <c r="E225" s="10">
        <f t="shared" si="7"/>
        <v>-4.0720472271297409E-2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 ht="18.75" x14ac:dyDescent="0.3">
      <c r="A226" s="2" t="s">
        <v>135</v>
      </c>
      <c r="B226" s="13">
        <v>18539.37</v>
      </c>
      <c r="C226" s="9">
        <f t="shared" si="6"/>
        <v>-2.2179070836326293E-3</v>
      </c>
      <c r="D226" s="13">
        <v>232.1</v>
      </c>
      <c r="E226" s="10">
        <f t="shared" si="7"/>
        <v>4.258377504267357E-2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ht="18.75" x14ac:dyDescent="0.3">
      <c r="A227" s="2" t="s">
        <v>136</v>
      </c>
      <c r="B227" s="13">
        <v>18564.48</v>
      </c>
      <c r="C227" s="9">
        <f t="shared" si="6"/>
        <v>1.3544149558480456E-3</v>
      </c>
      <c r="D227" s="13">
        <v>219.8</v>
      </c>
      <c r="E227" s="10">
        <f t="shared" si="7"/>
        <v>-5.2994398965962877E-2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ht="18.75" x14ac:dyDescent="0.3">
      <c r="A228" s="2" t="s">
        <v>137</v>
      </c>
      <c r="B228" s="13">
        <v>18344.46</v>
      </c>
      <c r="C228" s="9">
        <f t="shared" si="6"/>
        <v>-1.1851665115317015E-2</v>
      </c>
      <c r="D228" s="13">
        <v>220.25</v>
      </c>
      <c r="E228" s="10">
        <f t="shared" si="7"/>
        <v>2.0473157415832055E-3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 ht="18.75" x14ac:dyDescent="0.3">
      <c r="A229" s="2" t="s">
        <v>138</v>
      </c>
      <c r="B229" s="13">
        <v>18308.419999999998</v>
      </c>
      <c r="C229" s="9">
        <f t="shared" si="6"/>
        <v>-1.9646258325402262E-3</v>
      </c>
      <c r="D229" s="13">
        <v>215.99</v>
      </c>
      <c r="E229" s="10">
        <f t="shared" si="7"/>
        <v>-1.9341657207718459E-2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ht="18.75" x14ac:dyDescent="0.3">
      <c r="A230" s="2" t="s">
        <v>139</v>
      </c>
      <c r="B230" s="13">
        <v>18518.34</v>
      </c>
      <c r="C230" s="9">
        <f t="shared" si="6"/>
        <v>1.146576274741359E-2</v>
      </c>
      <c r="D230" s="13">
        <v>246.38</v>
      </c>
      <c r="E230" s="10">
        <f t="shared" si="7"/>
        <v>0.14070095837770261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1:16" ht="18.75" x14ac:dyDescent="0.3">
      <c r="A231" s="2" t="s">
        <v>140</v>
      </c>
      <c r="B231" s="13">
        <v>18539.14</v>
      </c>
      <c r="C231" s="9">
        <f t="shared" si="6"/>
        <v>1.1232108277523403E-3</v>
      </c>
      <c r="D231" s="13">
        <v>251.51</v>
      </c>
      <c r="E231" s="10">
        <f t="shared" si="7"/>
        <v>2.0821495251237908E-2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 ht="18.75" x14ac:dyDescent="0.3">
      <c r="A232" s="2" t="s">
        <v>141</v>
      </c>
      <c r="B232" s="13">
        <v>18406.05</v>
      </c>
      <c r="C232" s="9">
        <f t="shared" si="6"/>
        <v>-7.1788659020860807E-3</v>
      </c>
      <c r="D232" s="13">
        <v>239.2</v>
      </c>
      <c r="E232" s="10">
        <f t="shared" si="7"/>
        <v>-4.8944375969146366E-2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 ht="18.75" x14ac:dyDescent="0.3">
      <c r="A233" s="2" t="s">
        <v>142</v>
      </c>
      <c r="B233" s="13">
        <v>18513.740000000002</v>
      </c>
      <c r="C233" s="9">
        <f t="shared" si="6"/>
        <v>5.8507936249223673E-3</v>
      </c>
      <c r="D233" s="13">
        <v>249.23</v>
      </c>
      <c r="E233" s="10">
        <f t="shared" si="7"/>
        <v>4.1931438127090305E-2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ht="18.75" x14ac:dyDescent="0.3">
      <c r="A234" s="2" t="s">
        <v>143</v>
      </c>
      <c r="B234" s="13">
        <v>18712.48</v>
      </c>
      <c r="C234" s="9">
        <f t="shared" si="6"/>
        <v>1.0734729989726438E-2</v>
      </c>
      <c r="D234" s="13">
        <v>248.5</v>
      </c>
      <c r="E234" s="10">
        <f t="shared" si="7"/>
        <v>-2.929021385868434E-3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 ht="18.75" x14ac:dyDescent="0.3">
      <c r="A235" s="2" t="s">
        <v>144</v>
      </c>
      <c r="B235" s="13">
        <v>18781.22</v>
      </c>
      <c r="C235" s="9">
        <f t="shared" si="6"/>
        <v>3.6734842201569008E-3</v>
      </c>
      <c r="D235" s="13">
        <v>256.56</v>
      </c>
      <c r="E235" s="10">
        <f t="shared" si="7"/>
        <v>3.243460764587526E-2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ht="18.75" x14ac:dyDescent="0.3">
      <c r="A236" s="2" t="s">
        <v>145</v>
      </c>
      <c r="B236" s="13">
        <v>18525.09</v>
      </c>
      <c r="C236" s="9">
        <f t="shared" si="6"/>
        <v>-1.3637559221392486E-2</v>
      </c>
      <c r="D236" s="13">
        <v>252.64</v>
      </c>
      <c r="E236" s="10">
        <f t="shared" si="7"/>
        <v>-1.5279077019020953E-2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1:16" ht="18.75" x14ac:dyDescent="0.3">
      <c r="A237" s="3">
        <v>45633</v>
      </c>
      <c r="B237" s="13">
        <v>18505.919999999998</v>
      </c>
      <c r="C237" s="9">
        <f t="shared" si="6"/>
        <v>-1.0348127863347434E-3</v>
      </c>
      <c r="D237" s="13">
        <v>248.23</v>
      </c>
      <c r="E237" s="10">
        <f t="shared" si="7"/>
        <v>-1.7455668144395173E-2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 ht="18.75" x14ac:dyDescent="0.3">
      <c r="A238" s="3">
        <v>45603</v>
      </c>
      <c r="B238" s="13">
        <v>18379.740000000002</v>
      </c>
      <c r="C238" s="9">
        <f t="shared" si="6"/>
        <v>-6.8183586657673146E-3</v>
      </c>
      <c r="D238" s="13">
        <v>241.03</v>
      </c>
      <c r="E238" s="10">
        <f t="shared" si="7"/>
        <v>-2.9005357934173907E-2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1:16" ht="18.75" x14ac:dyDescent="0.3">
      <c r="A239" s="3">
        <v>45572</v>
      </c>
      <c r="B239" s="13">
        <v>18215.18</v>
      </c>
      <c r="C239" s="9">
        <f t="shared" si="6"/>
        <v>-8.953336663086708E-3</v>
      </c>
      <c r="D239" s="13">
        <v>263.26</v>
      </c>
      <c r="E239" s="10">
        <f t="shared" si="7"/>
        <v>9.2229183089241953E-2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 ht="18.75" x14ac:dyDescent="0.3">
      <c r="A240" s="3">
        <v>45542</v>
      </c>
      <c r="B240" s="13">
        <v>18048.580000000002</v>
      </c>
      <c r="C240" s="9">
        <f t="shared" si="6"/>
        <v>-9.1462176053159257E-3</v>
      </c>
      <c r="D240" s="13">
        <v>262.33</v>
      </c>
      <c r="E240" s="10">
        <f t="shared" si="7"/>
        <v>-3.5326293398161772E-3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 ht="18.75" x14ac:dyDescent="0.3">
      <c r="A241" s="3">
        <v>45511</v>
      </c>
      <c r="B241" s="13">
        <v>18087.87</v>
      </c>
      <c r="C241" s="9">
        <f t="shared" si="6"/>
        <v>2.1769025596471985E-3</v>
      </c>
      <c r="D241" s="13">
        <v>252.94</v>
      </c>
      <c r="E241" s="10">
        <f t="shared" si="7"/>
        <v>-3.5794609842564662E-2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 ht="18.75" x14ac:dyDescent="0.3">
      <c r="A242" s="3">
        <v>45419</v>
      </c>
      <c r="B242" s="13">
        <v>18098.900000000001</v>
      </c>
      <c r="C242" s="9">
        <f t="shared" si="6"/>
        <v>6.0980093289052131E-4</v>
      </c>
      <c r="D242" s="13">
        <v>251.52</v>
      </c>
      <c r="E242" s="10">
        <f t="shared" si="7"/>
        <v>-5.6139795999050664E-3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1:16" ht="18.75" x14ac:dyDescent="0.3">
      <c r="A243" s="3">
        <v>45358</v>
      </c>
      <c r="B243" s="13">
        <v>18091.650000000001</v>
      </c>
      <c r="C243" s="9">
        <f t="shared" si="6"/>
        <v>-4.0057683063611597E-4</v>
      </c>
      <c r="D243" s="13">
        <v>246.39</v>
      </c>
      <c r="E243" s="10">
        <f t="shared" si="7"/>
        <v>-2.0395992366412308E-2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 ht="18.75" x14ac:dyDescent="0.3">
      <c r="A244" s="3">
        <v>45329</v>
      </c>
      <c r="B244" s="13">
        <v>18028.169999999998</v>
      </c>
      <c r="C244" s="9">
        <f t="shared" si="6"/>
        <v>-3.5088010214658805E-3</v>
      </c>
      <c r="D244" s="13">
        <v>231.26</v>
      </c>
      <c r="E244" s="10">
        <f t="shared" si="7"/>
        <v>-6.1406712934778181E-2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1:16" ht="18.75" x14ac:dyDescent="0.3">
      <c r="A245" s="3">
        <v>45298</v>
      </c>
      <c r="B245" s="13">
        <v>17957.05</v>
      </c>
      <c r="C245" s="9">
        <f t="shared" si="6"/>
        <v>-3.9449372842611866E-3</v>
      </c>
      <c r="D245" s="13">
        <v>209.86</v>
      </c>
      <c r="E245" s="10">
        <f t="shared" si="7"/>
        <v>-9.2536538960477296E-2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1:16" ht="18.75" x14ac:dyDescent="0.3">
      <c r="A246" s="2" t="s">
        <v>146</v>
      </c>
      <c r="B246" s="13">
        <v>18026.5</v>
      </c>
      <c r="C246" s="9">
        <f t="shared" si="6"/>
        <v>3.8675617654347866E-3</v>
      </c>
      <c r="D246" s="13">
        <v>197.88</v>
      </c>
      <c r="E246" s="10">
        <f t="shared" si="7"/>
        <v>-5.7085676165062507E-2</v>
      </c>
      <c r="F246" s="8"/>
      <c r="G246" s="8"/>
      <c r="H246" s="11"/>
      <c r="I246" s="8"/>
      <c r="J246" s="8"/>
      <c r="K246" s="8"/>
      <c r="L246" s="8"/>
      <c r="M246" s="8"/>
      <c r="N246" s="8"/>
      <c r="O246" s="8"/>
      <c r="P246" s="8"/>
    </row>
    <row r="247" spans="1:16" ht="18.75" x14ac:dyDescent="0.3">
      <c r="A247" s="2" t="s">
        <v>147</v>
      </c>
      <c r="B247" s="13">
        <v>18009.09</v>
      </c>
      <c r="C247" s="9">
        <f t="shared" si="6"/>
        <v>-9.6580034948547165E-4</v>
      </c>
      <c r="D247" s="13">
        <v>197.42</v>
      </c>
      <c r="E247" s="10">
        <f t="shared" si="7"/>
        <v>-2.3246411966848998E-3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1:16" ht="18.75" x14ac:dyDescent="0.3">
      <c r="A248" s="2" t="s">
        <v>148</v>
      </c>
      <c r="B248" s="13">
        <v>17993.79</v>
      </c>
      <c r="C248" s="9">
        <f t="shared" si="6"/>
        <v>-8.4957096666179533E-4</v>
      </c>
      <c r="D248" s="13">
        <v>196.37</v>
      </c>
      <c r="E248" s="10">
        <f t="shared" si="7"/>
        <v>-5.3186100699016466E-3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 spans="1:16" ht="18.75" x14ac:dyDescent="0.3">
      <c r="A249" s="2" t="s">
        <v>149</v>
      </c>
      <c r="B249" s="13">
        <v>18051</v>
      </c>
      <c r="C249" s="9">
        <f t="shared" si="6"/>
        <v>3.1794302367649688E-3</v>
      </c>
      <c r="D249" s="13">
        <v>187.35</v>
      </c>
      <c r="E249" s="10">
        <f t="shared" si="7"/>
        <v>-4.5933696593166012E-2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1:16" ht="18.75" x14ac:dyDescent="0.3">
      <c r="A250" s="2" t="s">
        <v>150</v>
      </c>
      <c r="B250" s="13">
        <v>18126.689999999999</v>
      </c>
      <c r="C250" s="9">
        <f t="shared" si="6"/>
        <v>4.1931194947647608E-3</v>
      </c>
      <c r="D250" s="13">
        <v>182.58</v>
      </c>
      <c r="E250" s="10">
        <f t="shared" si="7"/>
        <v>-2.5460368294635612E-2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 spans="1:16" ht="18.75" x14ac:dyDescent="0.3">
      <c r="A251" s="2" t="s">
        <v>151</v>
      </c>
      <c r="B251" s="13">
        <v>17995.689999999999</v>
      </c>
      <c r="C251" s="9">
        <f t="shared" si="6"/>
        <v>-7.226912359619986E-3</v>
      </c>
      <c r="D251" s="13">
        <v>183.01</v>
      </c>
      <c r="E251" s="10">
        <f t="shared" si="7"/>
        <v>2.3551319969327329E-3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1:16" ht="19.5" thickBot="1" x14ac:dyDescent="0.35">
      <c r="A252" s="4" t="s">
        <v>152</v>
      </c>
      <c r="B252" s="14">
        <v>18015.95</v>
      </c>
      <c r="C252" s="15">
        <f t="shared" si="6"/>
        <v>1.1258251281280149E-3</v>
      </c>
      <c r="D252" s="14">
        <v>181.57</v>
      </c>
      <c r="E252" s="16">
        <f t="shared" si="7"/>
        <v>-7.8684224905742738E-3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 spans="1:16" x14ac:dyDescent="0.25">
      <c r="C25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Data - INDEX_US_ARCX_N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dll</dc:creator>
  <cp:lastModifiedBy>Urja Kohli</cp:lastModifiedBy>
  <dcterms:created xsi:type="dcterms:W3CDTF">2025-06-23T20:06:24Z</dcterms:created>
  <dcterms:modified xsi:type="dcterms:W3CDTF">2025-06-24T13:38:52Z</dcterms:modified>
</cp:coreProperties>
</file>