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vh\Documents\Code\GVol\"/>
    </mc:Choice>
  </mc:AlternateContent>
  <xr:revisionPtr revIDLastSave="0" documentId="13_ncr:1_{64ACF4AF-38F5-49C8-9A04-EB687ECEA31B}" xr6:coauthVersionLast="47" xr6:coauthVersionMax="47" xr10:uidLastSave="{00000000-0000-0000-0000-000000000000}"/>
  <bookViews>
    <workbookView xWindow="48090" yWindow="5780" windowWidth="28800" windowHeight="15910" activeTab="1" xr2:uid="{E36DAB6F-B6DF-4D2C-A381-C29F5157DC4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I11" i="2"/>
  <c r="Q11" i="2"/>
  <c r="R11" i="2"/>
  <c r="O13" i="2"/>
  <c r="R13" i="2"/>
  <c r="R12" i="2"/>
  <c r="Q12" i="2"/>
  <c r="Q9" i="2"/>
  <c r="Q8" i="2"/>
  <c r="Q6" i="2"/>
  <c r="R7" i="2"/>
  <c r="H8" i="2"/>
  <c r="H7" i="2"/>
  <c r="H10" i="2"/>
  <c r="H16" i="2"/>
  <c r="H15" i="2"/>
  <c r="H14" i="2"/>
  <c r="H13" i="2"/>
  <c r="H12" i="2"/>
  <c r="H11" i="2"/>
  <c r="D16" i="2"/>
  <c r="D15" i="2"/>
  <c r="D14" i="2"/>
  <c r="E13" i="2"/>
  <c r="E12" i="2"/>
  <c r="D13" i="2"/>
  <c r="D11" i="2"/>
  <c r="H16" i="1"/>
  <c r="G16" i="1"/>
  <c r="R17" i="2"/>
  <c r="R16" i="2"/>
  <c r="R15" i="2"/>
  <c r="R14" i="2"/>
  <c r="R10" i="2"/>
  <c r="R9" i="2"/>
  <c r="R8" i="2"/>
  <c r="O17" i="2"/>
  <c r="O16" i="2"/>
  <c r="O15" i="2"/>
  <c r="O14" i="2"/>
  <c r="O12" i="2"/>
  <c r="O11" i="2"/>
  <c r="O10" i="2"/>
  <c r="O9" i="2"/>
  <c r="O8" i="2"/>
  <c r="O7" i="2"/>
  <c r="Q22" i="2"/>
  <c r="Q21" i="2"/>
  <c r="Q20" i="2"/>
  <c r="Q19" i="2"/>
  <c r="Q18" i="2"/>
  <c r="Q16" i="2"/>
  <c r="Q15" i="2"/>
  <c r="Q14" i="2"/>
  <c r="Q13" i="2"/>
  <c r="Q10" i="2"/>
  <c r="Q5" i="2"/>
  <c r="Q4" i="2"/>
  <c r="N21" i="2"/>
  <c r="N20" i="2"/>
  <c r="N22" i="2"/>
  <c r="N19" i="2"/>
  <c r="N18" i="2"/>
  <c r="N16" i="2"/>
  <c r="N15" i="2"/>
  <c r="N14" i="2"/>
  <c r="N13" i="2"/>
  <c r="N12" i="2"/>
  <c r="N11" i="2"/>
  <c r="N10" i="2"/>
  <c r="N8" i="2"/>
  <c r="N6" i="2"/>
  <c r="N5" i="2"/>
  <c r="N4" i="2"/>
  <c r="I17" i="2"/>
  <c r="I16" i="2"/>
  <c r="I15" i="2"/>
  <c r="I14" i="2"/>
  <c r="I13" i="2"/>
  <c r="I12" i="2"/>
  <c r="I10" i="2"/>
  <c r="E17" i="2"/>
  <c r="E14" i="2"/>
  <c r="E15" i="2"/>
  <c r="E16" i="2"/>
  <c r="E11" i="2"/>
  <c r="E10" i="2"/>
  <c r="E9" i="2"/>
  <c r="D8" i="2"/>
  <c r="H25" i="2"/>
  <c r="H24" i="2"/>
  <c r="H23" i="2"/>
  <c r="H22" i="2"/>
  <c r="H21" i="2"/>
  <c r="H20" i="2"/>
  <c r="H19" i="2"/>
  <c r="H18" i="2"/>
  <c r="D18" i="2"/>
  <c r="D19" i="2"/>
  <c r="D20" i="2"/>
  <c r="D21" i="2"/>
  <c r="D22" i="2"/>
  <c r="D23" i="2"/>
  <c r="D24" i="2"/>
  <c r="D25" i="2"/>
  <c r="D12" i="2"/>
  <c r="D10" i="2"/>
  <c r="D7" i="2"/>
  <c r="G31" i="2"/>
  <c r="C31" i="2"/>
  <c r="G24" i="2"/>
  <c r="G20" i="2"/>
  <c r="G30" i="2"/>
  <c r="G28" i="2"/>
  <c r="G27" i="2"/>
  <c r="G26" i="2"/>
  <c r="G23" i="2"/>
  <c r="G22" i="2"/>
  <c r="G21" i="2"/>
  <c r="G19" i="2"/>
  <c r="G18" i="2"/>
  <c r="G16" i="2"/>
  <c r="G14" i="2"/>
  <c r="G12" i="2"/>
  <c r="G10" i="2"/>
  <c r="G7" i="2"/>
  <c r="G5" i="2"/>
  <c r="G4" i="2"/>
  <c r="C30" i="2"/>
  <c r="C28" i="2"/>
  <c r="C27" i="2"/>
  <c r="C26" i="2"/>
  <c r="C24" i="2"/>
  <c r="C23" i="2"/>
  <c r="C22" i="2"/>
  <c r="C21" i="2"/>
  <c r="C20" i="2"/>
  <c r="C19" i="2"/>
  <c r="C18" i="2"/>
  <c r="C16" i="2"/>
  <c r="C12" i="2"/>
  <c r="C14" i="2"/>
  <c r="C10" i="2"/>
  <c r="C7" i="2"/>
  <c r="C5" i="2"/>
  <c r="C4" i="2"/>
  <c r="I4" i="1"/>
  <c r="J4" i="1" s="1"/>
  <c r="I3" i="1"/>
  <c r="J3" i="1" s="1"/>
  <c r="F4" i="1"/>
  <c r="F3" i="1"/>
  <c r="G5" i="1"/>
  <c r="E5" i="1"/>
  <c r="B12" i="1" s="1"/>
  <c r="B13" i="1" s="1"/>
  <c r="B14" i="1" l="1"/>
  <c r="J5" i="1"/>
  <c r="I5" i="1"/>
</calcChain>
</file>

<file path=xl/sharedStrings.xml><?xml version="1.0" encoding="utf-8"?>
<sst xmlns="http://schemas.openxmlformats.org/spreadsheetml/2006/main" count="36" uniqueCount="27">
  <si>
    <t>Option</t>
  </si>
  <si>
    <t>Call</t>
  </si>
  <si>
    <t>Put</t>
  </si>
  <si>
    <t>Strike</t>
  </si>
  <si>
    <t>Expiry</t>
  </si>
  <si>
    <t>Delta</t>
  </si>
  <si>
    <t>Premium</t>
  </si>
  <si>
    <t>Position</t>
  </si>
  <si>
    <t>Spot</t>
  </si>
  <si>
    <t>Delta %</t>
  </si>
  <si>
    <t>Delta USD</t>
  </si>
  <si>
    <t>Mark</t>
  </si>
  <si>
    <t>Premium (%)</t>
  </si>
  <si>
    <t>P&amp;L</t>
  </si>
  <si>
    <t>T0 Spot</t>
  </si>
  <si>
    <t>Calls</t>
  </si>
  <si>
    <t>Puts</t>
  </si>
  <si>
    <t>2000 CFs</t>
  </si>
  <si>
    <t>1000 CFs</t>
  </si>
  <si>
    <t>500CFs</t>
  </si>
  <si>
    <t>2000 PFs</t>
  </si>
  <si>
    <t>1000 PFs</t>
  </si>
  <si>
    <t>500 PFs</t>
  </si>
  <si>
    <t xml:space="preserve">Tbale fr expies </t>
  </si>
  <si>
    <t>Price</t>
  </si>
  <si>
    <t xml:space="preserve">of a BTC </t>
  </si>
  <si>
    <t xml:space="preserve">2000 each side - distance bwteen 3 strikes - 2000 wide is dfrom the middle 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</si>
</sst>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0.000"/>
    <numFmt numFmtId="166" formatCode="0.000%"/>
    <numFmt numFmtId="167" formatCode="0.0000%"/>
    <numFmt numFmtId="168" formatCode="0.00000000000000000%"/>
    <numFmt numFmtId="169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0" fontId="0" fillId="2" borderId="0" xfId="0" applyNumberFormat="1" applyFill="1"/>
    <xf numFmtId="10" fontId="0" fillId="0" borderId="0" xfId="1" applyNumberFormat="1" applyFont="1"/>
    <xf numFmtId="166" fontId="0" fillId="0" borderId="0" xfId="1" applyNumberFormat="1" applyFont="1"/>
    <xf numFmtId="0" fontId="0" fillId="0" borderId="1" xfId="0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4" xfId="0" applyBorder="1"/>
    <xf numFmtId="10" fontId="0" fillId="0" borderId="5" xfId="0" applyNumberFormat="1" applyBorder="1"/>
    <xf numFmtId="0" fontId="0" fillId="0" borderId="6" xfId="0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0" fontId="0" fillId="0" borderId="1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1" xfId="0" applyNumberFormat="1" applyFill="1" applyBorder="1"/>
    <xf numFmtId="10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4" xfId="0" applyNumberFormat="1" applyFill="1" applyBorder="1"/>
    <xf numFmtId="10" fontId="0" fillId="3" borderId="0" xfId="0" applyNumberFormat="1" applyFill="1"/>
    <xf numFmtId="0" fontId="0" fillId="3" borderId="0" xfId="0" applyFill="1"/>
    <xf numFmtId="0" fontId="0" fillId="3" borderId="5" xfId="0" applyFill="1" applyBorder="1"/>
    <xf numFmtId="10" fontId="0" fillId="3" borderId="6" xfId="0" applyNumberFormat="1" applyFill="1" applyBorder="1"/>
    <xf numFmtId="0" fontId="0" fillId="3" borderId="7" xfId="0" applyFill="1" applyBorder="1"/>
    <xf numFmtId="0" fontId="0" fillId="3" borderId="8" xfId="0" applyFill="1" applyBorder="1"/>
    <xf numFmtId="10" fontId="0" fillId="3" borderId="7" xfId="0" applyNumberFormat="1" applyFill="1" applyBorder="1"/>
    <xf numFmtId="10" fontId="0" fillId="0" borderId="0" xfId="1" applyNumberFormat="1" applyFont="1" applyBorder="1"/>
    <xf numFmtId="10" fontId="0" fillId="3" borderId="0" xfId="1" applyNumberFormat="1" applyFont="1" applyFill="1" applyBorder="1"/>
    <xf numFmtId="10" fontId="0" fillId="3" borderId="7" xfId="1" applyNumberFormat="1" applyFont="1" applyFill="1" applyBorder="1"/>
    <xf numFmtId="10" fontId="0" fillId="3" borderId="2" xfId="1" applyNumberFormat="1" applyFont="1" applyFill="1" applyBorder="1"/>
    <xf numFmtId="10" fontId="0" fillId="3" borderId="5" xfId="0" applyNumberFormat="1" applyFill="1" applyBorder="1"/>
    <xf numFmtId="10" fontId="0" fillId="3" borderId="3" xfId="0" applyNumberFormat="1" applyFill="1" applyBorder="1"/>
    <xf numFmtId="10" fontId="0" fillId="0" borderId="3" xfId="1" applyNumberFormat="1" applyFont="1" applyBorder="1"/>
    <xf numFmtId="10" fontId="0" fillId="0" borderId="5" xfId="1" applyNumberFormat="1" applyFont="1" applyBorder="1"/>
    <xf numFmtId="10" fontId="0" fillId="3" borderId="5" xfId="1" applyNumberFormat="1" applyFont="1" applyFill="1" applyBorder="1"/>
    <xf numFmtId="10" fontId="0" fillId="3" borderId="8" xfId="1" applyNumberFormat="1" applyFont="1" applyFill="1" applyBorder="1"/>
    <xf numFmtId="10" fontId="2" fillId="0" borderId="3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68" fontId="0" fillId="0" borderId="0" xfId="0" applyNumberFormat="1"/>
    <xf numFmtId="167" fontId="0" fillId="0" borderId="0" xfId="0" applyNumberFormat="1"/>
    <xf numFmtId="0" fontId="0" fillId="2" borderId="4" xfId="0" applyFill="1" applyBorder="1"/>
    <xf numFmtId="10" fontId="0" fillId="2" borderId="4" xfId="0" applyNumberFormat="1" applyFill="1" applyBorder="1"/>
    <xf numFmtId="10" fontId="0" fillId="2" borderId="5" xfId="0" applyNumberFormat="1" applyFill="1" applyBorder="1"/>
    <xf numFmtId="10" fontId="0" fillId="2" borderId="0" xfId="1" applyNumberFormat="1" applyFont="1" applyFill="1" applyBorder="1"/>
    <xf numFmtId="10" fontId="0" fillId="2" borderId="5" xfId="1" applyNumberFormat="1" applyFont="1" applyFill="1" applyBorder="1"/>
    <xf numFmtId="169" fontId="2" fillId="0" borderId="12" xfId="0" applyNumberFormat="1" applyFon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169" fontId="2" fillId="0" borderId="14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0FC6-466F-4EF5-AC15-4B3811CF4DA0}">
  <dimension ref="A1:M17"/>
  <sheetViews>
    <sheetView workbookViewId="0">
      <selection activeCell="F16" sqref="F16:I16"/>
    </sheetView>
  </sheetViews>
  <sheetFormatPr defaultRowHeight="14.5" x14ac:dyDescent="0.35"/>
  <cols>
    <col min="4" max="4" width="10.7265625" bestFit="1" customWidth="1"/>
    <col min="6" max="6" width="12.54296875" bestFit="1" customWidth="1"/>
    <col min="7" max="7" width="11.1796875" bestFit="1" customWidth="1"/>
  </cols>
  <sheetData>
    <row r="1" spans="1:11" x14ac:dyDescent="0.35">
      <c r="A1" t="s">
        <v>14</v>
      </c>
      <c r="B1">
        <v>19135</v>
      </c>
    </row>
    <row r="2" spans="1:11" x14ac:dyDescent="0.35">
      <c r="A2" t="s">
        <v>0</v>
      </c>
      <c r="B2" t="s">
        <v>7</v>
      </c>
      <c r="C2" t="s">
        <v>3</v>
      </c>
      <c r="D2" t="s">
        <v>4</v>
      </c>
      <c r="E2" t="s">
        <v>5</v>
      </c>
      <c r="F2" t="s">
        <v>12</v>
      </c>
      <c r="G2" t="s">
        <v>6</v>
      </c>
      <c r="H2" t="s">
        <v>11</v>
      </c>
      <c r="I2" t="s">
        <v>6</v>
      </c>
      <c r="J2" t="s">
        <v>13</v>
      </c>
    </row>
    <row r="3" spans="1:11" x14ac:dyDescent="0.35">
      <c r="A3" t="s">
        <v>2</v>
      </c>
      <c r="B3">
        <v>1</v>
      </c>
      <c r="C3">
        <v>18000</v>
      </c>
      <c r="D3" s="1">
        <v>44862</v>
      </c>
      <c r="E3" s="7">
        <v>-0.42</v>
      </c>
      <c r="F3" s="4">
        <f>G3/B1</f>
        <v>2.9500914554481318E-2</v>
      </c>
      <c r="G3">
        <v>564.5</v>
      </c>
      <c r="H3" s="8">
        <v>4.1500000000000002E-2</v>
      </c>
      <c r="I3" s="5">
        <f>H3*B11</f>
        <v>761.94</v>
      </c>
      <c r="J3">
        <f>B3*(I3-G3)</f>
        <v>197.44000000000005</v>
      </c>
    </row>
    <row r="4" spans="1:11" x14ac:dyDescent="0.35">
      <c r="A4" t="s">
        <v>1</v>
      </c>
      <c r="B4">
        <v>-1</v>
      </c>
      <c r="C4">
        <v>22000</v>
      </c>
      <c r="D4" s="1">
        <v>44890</v>
      </c>
      <c r="E4" s="7">
        <v>0.22</v>
      </c>
      <c r="F4" s="4">
        <f>G4/B1</f>
        <v>3.4488110791742875E-2</v>
      </c>
      <c r="G4">
        <v>659.93</v>
      </c>
      <c r="H4" s="8">
        <v>2.5000000000000001E-2</v>
      </c>
      <c r="I4" s="5">
        <f>H4*B11</f>
        <v>459</v>
      </c>
      <c r="J4">
        <f>B4*(I4-G4)</f>
        <v>200.92999999999995</v>
      </c>
    </row>
    <row r="5" spans="1:11" x14ac:dyDescent="0.35">
      <c r="E5" s="2">
        <f>SUMPRODUCT(B3:B4,E3:E4)</f>
        <v>-0.64</v>
      </c>
      <c r="G5">
        <f>SUMPRODUCT(B3:B4,G3:G4)</f>
        <v>-95.42999999999995</v>
      </c>
      <c r="I5" s="5">
        <f>SUMPRODUCT(B3:B4,I3:I4)</f>
        <v>302.94000000000005</v>
      </c>
      <c r="J5">
        <f>SUM(J3:J4)</f>
        <v>398.37</v>
      </c>
    </row>
    <row r="11" spans="1:11" x14ac:dyDescent="0.35">
      <c r="A11" t="s">
        <v>8</v>
      </c>
      <c r="B11" s="6">
        <v>18360</v>
      </c>
    </row>
    <row r="12" spans="1:11" x14ac:dyDescent="0.35">
      <c r="A12" t="s">
        <v>9</v>
      </c>
      <c r="B12" s="3">
        <f>E5</f>
        <v>-0.64</v>
      </c>
    </row>
    <row r="13" spans="1:11" x14ac:dyDescent="0.35">
      <c r="A13" t="s">
        <v>10</v>
      </c>
      <c r="B13">
        <f>B11*B12</f>
        <v>-11750.4</v>
      </c>
    </row>
    <row r="14" spans="1:11" x14ac:dyDescent="0.35">
      <c r="B14">
        <f>(B11-B1)*B12</f>
        <v>496</v>
      </c>
    </row>
    <row r="15" spans="1:11" x14ac:dyDescent="0.35">
      <c r="G15" s="4"/>
      <c r="I15" s="4"/>
    </row>
    <row r="16" spans="1:11" x14ac:dyDescent="0.35">
      <c r="G16">
        <f>19135-17500</f>
        <v>1635</v>
      </c>
      <c r="H16">
        <f>21000-19135</f>
        <v>1865</v>
      </c>
      <c r="I16" s="4"/>
      <c r="J16" s="9"/>
      <c r="K16" s="9"/>
    </row>
    <row r="17" spans="13:13" x14ac:dyDescent="0.35">
      <c r="M1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E587-D330-42F8-BFB5-70B8E1A2BF41}">
  <dimension ref="A1:W36"/>
  <sheetViews>
    <sheetView tabSelected="1" workbookViewId="0">
      <selection activeCell="C4" sqref="C4"/>
    </sheetView>
  </sheetViews>
  <sheetFormatPr defaultRowHeight="14.5" x14ac:dyDescent="0.35"/>
  <cols>
    <col min="2" max="2" width="7.1796875" bestFit="1" customWidth="1"/>
    <col min="3" max="4" width="8.453125" bestFit="1" customWidth="1"/>
    <col min="5" max="6" width="8.1796875" bestFit="1" customWidth="1"/>
    <col min="7" max="8" width="8.453125" bestFit="1" customWidth="1"/>
    <col min="9" max="9" width="7.453125" bestFit="1" customWidth="1"/>
    <col min="22" max="22" width="22.26953125" bestFit="1" customWidth="1"/>
  </cols>
  <sheetData>
    <row r="1" spans="1:23" ht="15" thickBot="1" x14ac:dyDescent="0.4">
      <c r="A1" s="63">
        <v>44862</v>
      </c>
      <c r="B1" s="64"/>
      <c r="C1" s="64"/>
      <c r="D1" s="64"/>
      <c r="E1" s="64"/>
      <c r="F1" s="64"/>
      <c r="G1" s="64"/>
      <c r="H1" s="64"/>
      <c r="I1" s="65"/>
      <c r="L1" s="63">
        <v>44890</v>
      </c>
      <c r="M1" s="64"/>
      <c r="N1" s="64"/>
      <c r="O1" s="64"/>
      <c r="P1" s="64"/>
      <c r="Q1" s="64"/>
      <c r="R1" s="65"/>
    </row>
    <row r="2" spans="1:23" ht="15" thickBot="1" x14ac:dyDescent="0.4">
      <c r="A2" s="53" t="s">
        <v>3</v>
      </c>
      <c r="B2" s="53" t="s">
        <v>15</v>
      </c>
      <c r="C2" s="54" t="s">
        <v>17</v>
      </c>
      <c r="D2" s="54" t="s">
        <v>18</v>
      </c>
      <c r="E2" s="55" t="s">
        <v>19</v>
      </c>
      <c r="F2" s="54" t="s">
        <v>16</v>
      </c>
      <c r="G2" s="54" t="s">
        <v>20</v>
      </c>
      <c r="H2" s="54" t="s">
        <v>21</v>
      </c>
      <c r="I2" s="55" t="s">
        <v>22</v>
      </c>
      <c r="L2" s="53" t="s">
        <v>3</v>
      </c>
      <c r="M2" s="53" t="s">
        <v>15</v>
      </c>
      <c r="N2" s="54" t="s">
        <v>17</v>
      </c>
      <c r="O2" s="54" t="s">
        <v>18</v>
      </c>
      <c r="P2" s="53" t="s">
        <v>16</v>
      </c>
      <c r="Q2" s="54" t="s">
        <v>20</v>
      </c>
      <c r="R2" s="55" t="s">
        <v>21</v>
      </c>
    </row>
    <row r="3" spans="1:23" x14ac:dyDescent="0.35">
      <c r="A3" s="11">
        <v>10000</v>
      </c>
      <c r="B3" s="30">
        <v>0.49230000000000002</v>
      </c>
      <c r="C3" s="31"/>
      <c r="D3" s="32"/>
      <c r="E3" s="33"/>
      <c r="F3" s="12">
        <v>2.0000000000000001E-4</v>
      </c>
      <c r="G3" s="12"/>
      <c r="H3" s="12"/>
      <c r="I3" s="20"/>
      <c r="L3" s="11">
        <v>8000</v>
      </c>
      <c r="M3" s="30">
        <v>0.59419999999999995</v>
      </c>
      <c r="N3" s="31"/>
      <c r="O3" s="32"/>
      <c r="P3" s="24">
        <v>1.1999999999999999E-3</v>
      </c>
      <c r="Q3" s="12"/>
      <c r="R3" s="13"/>
    </row>
    <row r="4" spans="1:23" x14ac:dyDescent="0.35">
      <c r="A4" s="14">
        <v>12000</v>
      </c>
      <c r="B4" s="34">
        <v>0.39140000000000003</v>
      </c>
      <c r="C4" s="35">
        <f>B3-2*B4+B5</f>
        <v>-3.0000000000002247E-4</v>
      </c>
      <c r="D4" s="36"/>
      <c r="E4" s="37"/>
      <c r="F4" s="4">
        <v>6.9999999999999999E-4</v>
      </c>
      <c r="G4" s="4">
        <f>F3-2*F4+F5</f>
        <v>0</v>
      </c>
      <c r="H4" s="4"/>
      <c r="I4" s="21"/>
      <c r="L4" s="14">
        <v>10000</v>
      </c>
      <c r="M4" s="34">
        <v>0.49359999999999998</v>
      </c>
      <c r="N4" s="35">
        <f>M3-2*M4+M5</f>
        <v>7.999999999999674E-4</v>
      </c>
      <c r="O4" s="36"/>
      <c r="P4" s="25">
        <v>2.2000000000000001E-3</v>
      </c>
      <c r="Q4" s="4">
        <f>P3-2*P4+P5</f>
        <v>1.0999999999999994E-3</v>
      </c>
      <c r="R4" s="15"/>
    </row>
    <row r="5" spans="1:23" ht="15" thickBot="1" x14ac:dyDescent="0.4">
      <c r="A5" s="16">
        <v>14000</v>
      </c>
      <c r="B5" s="38">
        <v>0.29020000000000001</v>
      </c>
      <c r="C5" s="35">
        <f>B4-2*B5+B7</f>
        <v>1.5999999999999903E-3</v>
      </c>
      <c r="D5" s="39"/>
      <c r="E5" s="40"/>
      <c r="F5" s="17">
        <v>1.1999999999999999E-3</v>
      </c>
      <c r="G5" s="4">
        <f>F4-2*F5+F7</f>
        <v>1.5000000000000005E-3</v>
      </c>
      <c r="H5" s="17"/>
      <c r="I5" s="23"/>
      <c r="L5" s="16">
        <v>12000</v>
      </c>
      <c r="M5" s="34">
        <v>0.39379999999999998</v>
      </c>
      <c r="N5" s="35">
        <f>M4-2*M5+M6</f>
        <v>3.4000000000000141E-3</v>
      </c>
      <c r="O5" s="36"/>
      <c r="P5" s="26">
        <v>4.3E-3</v>
      </c>
      <c r="Q5" s="4">
        <f>P4-2*P5+P6</f>
        <v>3.1000000000000003E-3</v>
      </c>
      <c r="R5" s="18"/>
    </row>
    <row r="6" spans="1:23" x14ac:dyDescent="0.35">
      <c r="A6" s="11">
        <v>15000</v>
      </c>
      <c r="B6" s="30">
        <v>0.2399</v>
      </c>
      <c r="C6" s="31"/>
      <c r="D6" s="32"/>
      <c r="E6" s="33"/>
      <c r="F6" s="12">
        <v>1.6999999999999999E-3</v>
      </c>
      <c r="G6" s="12"/>
      <c r="H6" s="12"/>
      <c r="I6" s="20"/>
      <c r="L6" s="11">
        <v>14000</v>
      </c>
      <c r="M6" s="30">
        <v>0.2974</v>
      </c>
      <c r="N6" s="31">
        <f>M5-2*M6+M8</f>
        <v>5.6999999999999829E-3</v>
      </c>
      <c r="O6" s="45"/>
      <c r="P6" s="24">
        <v>9.4999999999999998E-3</v>
      </c>
      <c r="Q6" s="12">
        <f>P5-2*P6+P8</f>
        <v>5.7000000000000019E-3</v>
      </c>
      <c r="R6" s="52"/>
    </row>
    <row r="7" spans="1:23" x14ac:dyDescent="0.35">
      <c r="A7" s="14">
        <v>16000</v>
      </c>
      <c r="B7" s="34">
        <v>0.19059999999999999</v>
      </c>
      <c r="C7" s="35">
        <f>B5-2*B7+B10</f>
        <v>7.5000000000000344E-3</v>
      </c>
      <c r="D7" s="35">
        <f>B6-2*B7+B8</f>
        <v>1.6000000000000181E-3</v>
      </c>
      <c r="E7" s="37"/>
      <c r="F7" s="4">
        <v>3.2000000000000002E-3</v>
      </c>
      <c r="G7" s="4">
        <f>F5-2*F7+F10</f>
        <v>7.7999999999999988E-3</v>
      </c>
      <c r="H7" s="4">
        <f>F6-2*F7+F8</f>
        <v>1.4999999999999996E-3</v>
      </c>
      <c r="I7" s="21"/>
      <c r="L7" s="14">
        <v>15000</v>
      </c>
      <c r="M7" s="34">
        <v>0.25090000000000001</v>
      </c>
      <c r="N7" s="35"/>
      <c r="O7" s="43">
        <f t="shared" ref="O7:O17" si="0">M6-2*M7+M8</f>
        <v>2.2999999999999687E-3</v>
      </c>
      <c r="P7" s="25">
        <v>1.4E-2</v>
      </c>
      <c r="Q7" s="4"/>
      <c r="R7" s="15">
        <f t="shared" ref="R7:R17" si="1">P6-2*P7+P8</f>
        <v>1.8999999999999989E-3</v>
      </c>
      <c r="S7" s="4"/>
      <c r="T7" s="4"/>
      <c r="U7" s="10"/>
    </row>
    <row r="8" spans="1:23" ht="15" thickBot="1" x14ac:dyDescent="0.4">
      <c r="A8" s="16">
        <v>17000</v>
      </c>
      <c r="B8" s="38">
        <v>0.1429</v>
      </c>
      <c r="C8" s="41"/>
      <c r="D8" s="41">
        <f>B7-2*B8+B10</f>
        <v>3.2999999999999974E-3</v>
      </c>
      <c r="E8" s="40"/>
      <c r="F8" s="17">
        <v>6.1999999999999998E-3</v>
      </c>
      <c r="G8" s="17"/>
      <c r="H8" s="17">
        <f>F7-2*F8+F10</f>
        <v>3.7999999999999996E-3</v>
      </c>
      <c r="I8" s="23"/>
      <c r="L8" s="14">
        <v>16000</v>
      </c>
      <c r="M8" s="34">
        <v>0.20669999999999999</v>
      </c>
      <c r="N8" s="35">
        <f>M6-2*M8+M10</f>
        <v>1.2200000000000016E-2</v>
      </c>
      <c r="O8" s="43">
        <f t="shared" si="0"/>
        <v>3.2000000000000084E-3</v>
      </c>
      <c r="P8" s="25">
        <v>2.0400000000000001E-2</v>
      </c>
      <c r="Q8" s="4">
        <f t="shared" ref="Q8:Q16" si="2">P6-2*P8+P10</f>
        <v>1.2199999999999996E-2</v>
      </c>
      <c r="R8" s="15">
        <f t="shared" si="1"/>
        <v>3.2999999999999939E-3</v>
      </c>
      <c r="S8" s="4"/>
      <c r="T8" s="4"/>
      <c r="U8" s="10"/>
    </row>
    <row r="9" spans="1:23" x14ac:dyDescent="0.35">
      <c r="A9" s="11">
        <v>17500</v>
      </c>
      <c r="B9" s="30">
        <v>0.11990000000000001</v>
      </c>
      <c r="C9" s="31"/>
      <c r="D9" s="31"/>
      <c r="E9" s="47">
        <f>B8-2*B9+B10</f>
        <v>1.5999999999999903E-3</v>
      </c>
      <c r="F9" s="12">
        <v>8.9999999999999993E-3</v>
      </c>
      <c r="G9" s="12"/>
      <c r="H9" s="19"/>
      <c r="I9" s="48">
        <f>F8-2*F9+F10</f>
        <v>1.2000000000000014E-3</v>
      </c>
      <c r="J9" s="4"/>
      <c r="L9" s="14">
        <v>17000</v>
      </c>
      <c r="M9" s="34">
        <v>0.16569999999999999</v>
      </c>
      <c r="N9" s="35"/>
      <c r="O9" s="43">
        <f t="shared" si="0"/>
        <v>3.5000000000000309E-3</v>
      </c>
      <c r="P9" s="25">
        <v>3.0099999999999998E-2</v>
      </c>
      <c r="Q9" s="4">
        <f t="shared" si="2"/>
        <v>1.5600000000000003E-2</v>
      </c>
      <c r="R9" s="49">
        <f t="shared" si="1"/>
        <v>3.7000000000000019E-3</v>
      </c>
      <c r="S9" s="4"/>
      <c r="T9" s="4"/>
      <c r="U9" s="10"/>
    </row>
    <row r="10" spans="1:23" x14ac:dyDescent="0.35">
      <c r="A10" s="14">
        <v>18000</v>
      </c>
      <c r="B10" s="34">
        <v>9.8500000000000004E-2</v>
      </c>
      <c r="C10" s="35">
        <f>B7-2*B10+B14</f>
        <v>2.6599999999999985E-2</v>
      </c>
      <c r="D10" s="35">
        <f t="shared" ref="D10:D16" si="3">B8-2*B10+B12</f>
        <v>6.5999999999999878E-3</v>
      </c>
      <c r="E10" s="46">
        <f>B9-2*B10+B11</f>
        <v>1.3999999999999985E-3</v>
      </c>
      <c r="F10" s="4">
        <v>1.2999999999999999E-2</v>
      </c>
      <c r="G10" s="4">
        <f>F7-2*F10+F14</f>
        <v>2.6800000000000001E-2</v>
      </c>
      <c r="H10" s="42">
        <f t="shared" ref="H10:H16" si="4">F8-2*F10+F12</f>
        <v>6.4000000000000029E-3</v>
      </c>
      <c r="I10" s="49">
        <f>F9-2*F10+F11</f>
        <v>1.5999999999999973E-3</v>
      </c>
      <c r="L10" s="14">
        <v>18000</v>
      </c>
      <c r="M10" s="34">
        <v>0.12820000000000001</v>
      </c>
      <c r="N10" s="35">
        <f t="shared" ref="N10:N16" si="5">M8-2*M10+M12</f>
        <v>1.9099999999999978E-2</v>
      </c>
      <c r="O10" s="43">
        <f t="shared" si="0"/>
        <v>4.9999999999999628E-3</v>
      </c>
      <c r="P10" s="25">
        <v>4.3499999999999997E-2</v>
      </c>
      <c r="Q10" s="4">
        <f t="shared" si="2"/>
        <v>1.8900000000000014E-2</v>
      </c>
      <c r="R10" s="49">
        <f t="shared" si="1"/>
        <v>4.9000000000000085E-3</v>
      </c>
      <c r="S10" s="4"/>
      <c r="T10" s="4"/>
      <c r="U10" s="10"/>
    </row>
    <row r="11" spans="1:23" x14ac:dyDescent="0.35">
      <c r="A11" s="58">
        <v>18500</v>
      </c>
      <c r="B11" s="59">
        <v>7.85E-2</v>
      </c>
      <c r="C11" s="8"/>
      <c r="D11" s="8">
        <f t="shared" si="3"/>
        <v>8.4000000000000047E-3</v>
      </c>
      <c r="E11" s="60">
        <f>B10-2*B11+B12</f>
        <v>2.2000000000000006E-3</v>
      </c>
      <c r="F11" s="8">
        <v>1.8599999999999998E-2</v>
      </c>
      <c r="G11" s="8"/>
      <c r="H11" s="61">
        <f t="shared" si="4"/>
        <v>8.4000000000000047E-3</v>
      </c>
      <c r="I11" s="62">
        <f>F10-2*F11+F12</f>
        <v>2.0000000000000018E-3</v>
      </c>
      <c r="L11" s="14">
        <v>19000</v>
      </c>
      <c r="M11" s="34">
        <v>9.5699999999999993E-2</v>
      </c>
      <c r="N11" s="35">
        <f t="shared" si="5"/>
        <v>2.23E-2</v>
      </c>
      <c r="O11" s="43">
        <f t="shared" si="0"/>
        <v>5.6000000000000216E-3</v>
      </c>
      <c r="P11" s="25">
        <v>6.1800000000000001E-2</v>
      </c>
      <c r="Q11" s="4">
        <f t="shared" si="2"/>
        <v>2.2199999999999998E-2</v>
      </c>
      <c r="R11" s="49">
        <f t="shared" si="1"/>
        <v>5.400000000000002E-3</v>
      </c>
      <c r="V11" s="56"/>
      <c r="W11" s="4"/>
    </row>
    <row r="12" spans="1:23" x14ac:dyDescent="0.35">
      <c r="A12" s="14">
        <v>19000</v>
      </c>
      <c r="B12" s="34">
        <v>6.0699999999999997E-2</v>
      </c>
      <c r="C12" s="35">
        <f>B8-2*B12+B16</f>
        <v>3.7900000000000003E-2</v>
      </c>
      <c r="D12" s="35">
        <f t="shared" si="3"/>
        <v>1.0100000000000012E-2</v>
      </c>
      <c r="E12" s="46">
        <f>B11-2*B12+B13</f>
        <v>2.6000000000000051E-3</v>
      </c>
      <c r="F12" s="4">
        <v>2.6200000000000001E-2</v>
      </c>
      <c r="G12" s="4">
        <f>F8-2*F12+F16</f>
        <v>3.7399999999999989E-2</v>
      </c>
      <c r="H12" s="42">
        <f t="shared" si="4"/>
        <v>1.0199999999999994E-2</v>
      </c>
      <c r="I12" s="49">
        <f>F11-2*F12+F13</f>
        <v>2.7999999999999969E-3</v>
      </c>
      <c r="L12" s="14">
        <v>20000</v>
      </c>
      <c r="M12" s="25">
        <v>6.88E-2</v>
      </c>
      <c r="N12" s="4">
        <f t="shared" si="5"/>
        <v>2.3500000000000007E-2</v>
      </c>
      <c r="O12" s="4">
        <f t="shared" si="0"/>
        <v>6.0999999999999943E-3</v>
      </c>
      <c r="P12" s="34">
        <v>8.5500000000000007E-2</v>
      </c>
      <c r="Q12" s="35">
        <f t="shared" si="2"/>
        <v>2.3699999999999999E-2</v>
      </c>
      <c r="R12" s="50">
        <f t="shared" si="1"/>
        <v>6.499999999999978E-3</v>
      </c>
      <c r="U12" s="4"/>
    </row>
    <row r="13" spans="1:23" x14ac:dyDescent="0.35">
      <c r="A13" s="14">
        <v>19500</v>
      </c>
      <c r="B13" s="34">
        <v>4.5499999999999999E-2</v>
      </c>
      <c r="C13" s="35"/>
      <c r="D13" s="35">
        <f t="shared" si="3"/>
        <v>1.0900000000000003E-2</v>
      </c>
      <c r="E13" s="46">
        <f>B12-2*B13+B14</f>
        <v>2.700000000000001E-3</v>
      </c>
      <c r="F13" s="4">
        <v>3.6600000000000001E-2</v>
      </c>
      <c r="G13" s="4"/>
      <c r="H13" s="42">
        <f t="shared" si="4"/>
        <v>1.0799999999999997E-2</v>
      </c>
      <c r="I13" s="49">
        <f>F12-2*F13+F14</f>
        <v>2.5999999999999981E-3</v>
      </c>
      <c r="K13" s="57"/>
      <c r="L13" s="58">
        <v>21000</v>
      </c>
      <c r="M13" s="59">
        <v>4.8000000000000001E-2</v>
      </c>
      <c r="N13" s="8">
        <f t="shared" si="5"/>
        <v>2.1999999999999992E-2</v>
      </c>
      <c r="O13" s="8">
        <f t="shared" si="0"/>
        <v>5.6999999999999967E-3</v>
      </c>
      <c r="P13" s="59">
        <v>0.1157</v>
      </c>
      <c r="Q13" s="8">
        <f t="shared" si="2"/>
        <v>2.1900000000000003E-2</v>
      </c>
      <c r="R13" s="62">
        <f t="shared" si="1"/>
        <v>5.3000000000000269E-3</v>
      </c>
      <c r="W13" s="4"/>
    </row>
    <row r="14" spans="1:23" x14ac:dyDescent="0.35">
      <c r="A14" s="14">
        <v>20000</v>
      </c>
      <c r="B14" s="25">
        <v>3.3000000000000002E-2</v>
      </c>
      <c r="C14" s="4">
        <f>B10-2*B14+B18</f>
        <v>4.0100000000000004E-2</v>
      </c>
      <c r="D14" s="4">
        <f t="shared" si="3"/>
        <v>1.1099999999999995E-2</v>
      </c>
      <c r="E14" s="15">
        <f t="shared" ref="E14:E16" si="6">B13-2*B14+B15</f>
        <v>2.8999999999999963E-3</v>
      </c>
      <c r="F14" s="35">
        <v>4.9599999999999998E-2</v>
      </c>
      <c r="G14" s="35">
        <f>F10-2*F14+F18</f>
        <v>3.9700000000000013E-2</v>
      </c>
      <c r="H14" s="43">
        <f t="shared" si="4"/>
        <v>1.0599999999999998E-2</v>
      </c>
      <c r="I14" s="50">
        <f t="shared" ref="I14:I16" si="7">F13-2*F14+F15</f>
        <v>2.8000000000000108E-3</v>
      </c>
      <c r="L14" s="14">
        <v>22000</v>
      </c>
      <c r="M14" s="25">
        <v>3.2899999999999999E-2</v>
      </c>
      <c r="N14" s="4">
        <f t="shared" si="5"/>
        <v>1.8200000000000001E-2</v>
      </c>
      <c r="O14" s="4">
        <f t="shared" si="0"/>
        <v>4.500000000000004E-3</v>
      </c>
      <c r="P14" s="34">
        <v>0.1512</v>
      </c>
      <c r="Q14" s="35">
        <f t="shared" si="2"/>
        <v>1.8300000000000011E-2</v>
      </c>
      <c r="R14" s="50">
        <f t="shared" si="1"/>
        <v>4.7999999999999987E-3</v>
      </c>
    </row>
    <row r="15" spans="1:23" x14ac:dyDescent="0.35">
      <c r="A15" s="14">
        <v>20500</v>
      </c>
      <c r="B15" s="25">
        <v>2.3400000000000001E-2</v>
      </c>
      <c r="C15" s="4"/>
      <c r="D15" s="4">
        <f t="shared" si="3"/>
        <v>9.8999999999999973E-3</v>
      </c>
      <c r="E15" s="15">
        <f t="shared" si="6"/>
        <v>2.6000000000000016E-3</v>
      </c>
      <c r="F15" s="35">
        <v>6.54E-2</v>
      </c>
      <c r="G15" s="35"/>
      <c r="H15" s="43">
        <f t="shared" si="4"/>
        <v>9.7999999999999893E-3</v>
      </c>
      <c r="I15" s="50">
        <f t="shared" si="7"/>
        <v>2.3999999999999994E-3</v>
      </c>
      <c r="L15" s="14">
        <v>23000</v>
      </c>
      <c r="M15" s="25">
        <v>2.23E-2</v>
      </c>
      <c r="N15" s="4">
        <f t="shared" si="5"/>
        <v>1.38E-2</v>
      </c>
      <c r="O15" s="4">
        <f t="shared" si="0"/>
        <v>3.4999999999999979E-3</v>
      </c>
      <c r="P15" s="34">
        <v>0.1915</v>
      </c>
      <c r="Q15" s="35">
        <f t="shared" si="2"/>
        <v>1.4100000000000001E-2</v>
      </c>
      <c r="R15" s="50">
        <f t="shared" si="1"/>
        <v>3.3999999999999864E-3</v>
      </c>
    </row>
    <row r="16" spans="1:23" x14ac:dyDescent="0.35">
      <c r="A16" s="14">
        <v>21000</v>
      </c>
      <c r="B16" s="25">
        <v>1.6400000000000001E-2</v>
      </c>
      <c r="C16" s="4">
        <f>B12-2*B16+B19</f>
        <v>3.1499999999999993E-2</v>
      </c>
      <c r="D16" s="4">
        <f t="shared" si="3"/>
        <v>7.7999999999999988E-3</v>
      </c>
      <c r="E16" s="15">
        <f t="shared" si="6"/>
        <v>1.7999999999999978E-3</v>
      </c>
      <c r="F16" s="35">
        <v>8.3599999999999994E-2</v>
      </c>
      <c r="G16" s="35">
        <f>F12-2*F16+F19</f>
        <v>3.15E-2</v>
      </c>
      <c r="H16" s="43">
        <f t="shared" si="4"/>
        <v>8.3000000000000296E-3</v>
      </c>
      <c r="I16" s="50">
        <f t="shared" si="7"/>
        <v>2.2000000000000075E-3</v>
      </c>
      <c r="L16" s="14">
        <v>24000</v>
      </c>
      <c r="M16" s="25">
        <v>1.52E-2</v>
      </c>
      <c r="N16" s="4">
        <f t="shared" si="5"/>
        <v>9.6999999999999986E-3</v>
      </c>
      <c r="O16" s="4">
        <f t="shared" si="0"/>
        <v>2.3E-3</v>
      </c>
      <c r="P16" s="34">
        <v>0.23519999999999999</v>
      </c>
      <c r="Q16" s="35">
        <f t="shared" si="2"/>
        <v>9.8000000000000309E-3</v>
      </c>
      <c r="R16" s="50">
        <f t="shared" si="1"/>
        <v>2.5000000000000022E-3</v>
      </c>
    </row>
    <row r="17" spans="1:22" ht="15" thickBot="1" x14ac:dyDescent="0.4">
      <c r="A17" s="16">
        <v>21500</v>
      </c>
      <c r="B17" s="26">
        <v>1.12E-2</v>
      </c>
      <c r="C17" s="17"/>
      <c r="D17" s="22"/>
      <c r="E17" s="15">
        <f>B16-2*B17+B18</f>
        <v>1.6000000000000016E-3</v>
      </c>
      <c r="F17" s="41">
        <v>0.104</v>
      </c>
      <c r="G17" s="41"/>
      <c r="H17" s="44"/>
      <c r="I17" s="51">
        <f>F16-2*F17+F18</f>
        <v>1.5000000000000152E-3</v>
      </c>
      <c r="L17" s="14">
        <v>25000</v>
      </c>
      <c r="M17" s="25">
        <v>1.04E-2</v>
      </c>
      <c r="N17" s="4"/>
      <c r="O17" s="4">
        <f t="shared" si="0"/>
        <v>1.6000000000000007E-3</v>
      </c>
      <c r="P17" s="34">
        <v>0.28139999999999998</v>
      </c>
      <c r="Q17" s="35"/>
      <c r="R17" s="50">
        <f t="shared" si="1"/>
        <v>1.4000000000000123E-3</v>
      </c>
    </row>
    <row r="18" spans="1:22" ht="15" thickBot="1" x14ac:dyDescent="0.4">
      <c r="A18" s="11">
        <v>22000</v>
      </c>
      <c r="B18" s="24">
        <v>7.6E-3</v>
      </c>
      <c r="C18" s="12">
        <f>B14-2*B18+B20</f>
        <v>1.9600000000000003E-2</v>
      </c>
      <c r="D18" s="4">
        <f>B16-2*B18+B19</f>
        <v>4.8000000000000013E-3</v>
      </c>
      <c r="E18" s="20"/>
      <c r="F18" s="31">
        <v>0.12590000000000001</v>
      </c>
      <c r="G18" s="31">
        <f>F14-2*F18+F20</f>
        <v>1.9399999999999973E-2</v>
      </c>
      <c r="H18" s="45">
        <f>F16-2*F18+F19</f>
        <v>4.2999999999999705E-3</v>
      </c>
      <c r="I18" s="33"/>
      <c r="L18" s="16">
        <v>26000</v>
      </c>
      <c r="M18" s="26">
        <v>7.1999999999999998E-3</v>
      </c>
      <c r="N18" s="17">
        <f>M16-2*M18+M19</f>
        <v>4.5000000000000005E-3</v>
      </c>
      <c r="O18" s="17"/>
      <c r="P18" s="38">
        <v>0.32900000000000001</v>
      </c>
      <c r="Q18" s="41">
        <f>P16-2*P18+P19</f>
        <v>4.199999999999926E-3</v>
      </c>
      <c r="R18" s="51"/>
      <c r="V18" s="9"/>
    </row>
    <row r="19" spans="1:22" x14ac:dyDescent="0.35">
      <c r="A19" s="14">
        <v>23000</v>
      </c>
      <c r="B19" s="25">
        <v>3.5999999999999999E-3</v>
      </c>
      <c r="C19" s="4">
        <f>B16-2*B19+B21</f>
        <v>1.0100000000000001E-2</v>
      </c>
      <c r="D19" s="4">
        <f t="shared" ref="D19:D25" si="8">B18-2*B19+B20</f>
        <v>2.2000000000000001E-3</v>
      </c>
      <c r="E19" s="21"/>
      <c r="F19" s="35">
        <v>0.17249999999999999</v>
      </c>
      <c r="G19" s="35">
        <f>F16-2*F19+F21</f>
        <v>1.0700000000000043E-2</v>
      </c>
      <c r="H19" s="43">
        <f t="shared" ref="H19:H25" si="9">F18-2*F19+F20</f>
        <v>2.50000000000003E-3</v>
      </c>
      <c r="I19" s="37"/>
      <c r="L19" s="14">
        <v>28000</v>
      </c>
      <c r="M19" s="25">
        <v>3.7000000000000002E-3</v>
      </c>
      <c r="N19" s="4">
        <f>M18-2*M19+M20</f>
        <v>1.6999999999999995E-3</v>
      </c>
      <c r="O19" s="4"/>
      <c r="P19" s="34">
        <v>0.42699999999999999</v>
      </c>
      <c r="Q19" s="35">
        <f>P18-2*P19+P20</f>
        <v>2.0000000000001128E-3</v>
      </c>
      <c r="R19" s="50"/>
    </row>
    <row r="20" spans="1:22" x14ac:dyDescent="0.35">
      <c r="A20" s="14">
        <v>24000</v>
      </c>
      <c r="B20" s="25">
        <v>1.8E-3</v>
      </c>
      <c r="C20" s="4">
        <f>B18-2*B20+B22</f>
        <v>4.7000000000000002E-3</v>
      </c>
      <c r="D20" s="4">
        <f t="shared" si="8"/>
        <v>8.9999999999999998E-4</v>
      </c>
      <c r="E20" s="21"/>
      <c r="F20" s="35">
        <v>0.22159999999999999</v>
      </c>
      <c r="G20" s="35">
        <f>F18-2*F20+F22</f>
        <v>5.4000000000000159E-3</v>
      </c>
      <c r="H20" s="43">
        <f t="shared" si="9"/>
        <v>1.4000000000000123E-3</v>
      </c>
      <c r="I20" s="37"/>
      <c r="L20" s="14">
        <v>30000</v>
      </c>
      <c r="M20" s="25">
        <v>1.9E-3</v>
      </c>
      <c r="N20" s="4">
        <f>M19-2*M20+M21</f>
        <v>1.1000000000000001E-3</v>
      </c>
      <c r="O20" s="4"/>
      <c r="P20" s="34">
        <v>0.52700000000000002</v>
      </c>
      <c r="Q20" s="35">
        <f>P19-2*P20+P21</f>
        <v>9.000000000000119E-4</v>
      </c>
      <c r="R20" s="50"/>
    </row>
    <row r="21" spans="1:22" x14ac:dyDescent="0.35">
      <c r="A21" s="14">
        <v>25000</v>
      </c>
      <c r="B21" s="25">
        <v>8.9999999999999998E-4</v>
      </c>
      <c r="C21" s="4">
        <f>B19-2*B21+B23</f>
        <v>2.5000000000000001E-3</v>
      </c>
      <c r="D21" s="4">
        <f t="shared" si="8"/>
        <v>6.9999999999999999E-4</v>
      </c>
      <c r="E21" s="21"/>
      <c r="F21" s="35">
        <v>0.27210000000000001</v>
      </c>
      <c r="G21" s="35">
        <f>F19-2*F21+F23</f>
        <v>1.8999999999999573E-3</v>
      </c>
      <c r="H21" s="43">
        <f t="shared" si="9"/>
        <v>9.9999999999988987E-5</v>
      </c>
      <c r="I21" s="37"/>
      <c r="L21" s="14">
        <v>32000</v>
      </c>
      <c r="M21" s="25">
        <v>1.1999999999999999E-3</v>
      </c>
      <c r="N21" s="4">
        <f>M20-2*M21+M22</f>
        <v>3.0000000000000024E-4</v>
      </c>
      <c r="O21" s="4"/>
      <c r="P21" s="34">
        <v>0.62790000000000001</v>
      </c>
      <c r="Q21" s="35">
        <f>P20-2*P21+P22</f>
        <v>9.000000000000119E-4</v>
      </c>
      <c r="R21" s="50"/>
    </row>
    <row r="22" spans="1:22" x14ac:dyDescent="0.35">
      <c r="A22" s="14">
        <v>26000</v>
      </c>
      <c r="B22" s="25">
        <v>6.9999999999999999E-4</v>
      </c>
      <c r="C22" s="4">
        <f>B20-2*B22+B24</f>
        <v>1E-3</v>
      </c>
      <c r="D22" s="4">
        <f t="shared" si="8"/>
        <v>1.9999999999999998E-4</v>
      </c>
      <c r="E22" s="21"/>
      <c r="F22" s="35">
        <v>0.32269999999999999</v>
      </c>
      <c r="G22" s="35">
        <f>F20-2*F22+F24</f>
        <v>5.0000000000005596E-4</v>
      </c>
      <c r="H22" s="43">
        <f t="shared" si="9"/>
        <v>3.0000000000002247E-4</v>
      </c>
      <c r="I22" s="37"/>
      <c r="L22" s="14">
        <v>34000</v>
      </c>
      <c r="M22" s="25">
        <v>8.0000000000000004E-4</v>
      </c>
      <c r="N22" s="4">
        <f>M21-2*M22+M24</f>
        <v>2.9999999999999981E-4</v>
      </c>
      <c r="O22" s="4"/>
      <c r="P22" s="34">
        <v>0.72970000000000002</v>
      </c>
      <c r="Q22" s="35">
        <f>P21-2*P22+P24</f>
        <v>2.0000000000000018E-3</v>
      </c>
      <c r="R22" s="50"/>
    </row>
    <row r="23" spans="1:22" x14ac:dyDescent="0.35">
      <c r="A23" s="14">
        <v>27000</v>
      </c>
      <c r="B23" s="25">
        <v>6.9999999999999999E-4</v>
      </c>
      <c r="C23" s="4">
        <f>B21-2*B23+B25</f>
        <v>0</v>
      </c>
      <c r="D23" s="4">
        <f t="shared" si="8"/>
        <v>-1.0000000000000005E-4</v>
      </c>
      <c r="E23" s="21"/>
      <c r="F23" s="35">
        <v>0.37359999999999999</v>
      </c>
      <c r="G23" s="35">
        <f>F21-2*F23+F25</f>
        <v>-2.9999999999996696E-4</v>
      </c>
      <c r="H23" s="43">
        <f t="shared" si="9"/>
        <v>-1.9999999999997797E-4</v>
      </c>
      <c r="I23" s="37"/>
      <c r="L23" s="14">
        <v>35000</v>
      </c>
      <c r="M23" s="25">
        <v>6.9999999999999999E-4</v>
      </c>
      <c r="N23" s="4"/>
      <c r="O23" s="4"/>
      <c r="P23" s="34">
        <v>0.7802</v>
      </c>
      <c r="Q23" s="35"/>
      <c r="R23" s="50"/>
    </row>
    <row r="24" spans="1:22" ht="15" thickBot="1" x14ac:dyDescent="0.4">
      <c r="A24" s="14">
        <v>28000</v>
      </c>
      <c r="B24" s="25">
        <v>5.9999999999999995E-4</v>
      </c>
      <c r="C24" s="4">
        <f>B22-2*B24+B26</f>
        <v>-9.9999999999999883E-5</v>
      </c>
      <c r="D24" s="4">
        <f t="shared" si="8"/>
        <v>0</v>
      </c>
      <c r="E24" s="21"/>
      <c r="F24" s="35">
        <v>0.42430000000000001</v>
      </c>
      <c r="G24" s="35">
        <f>F22-2*F24+F26</f>
        <v>1.0000000000000009E-3</v>
      </c>
      <c r="H24" s="43">
        <f t="shared" si="9"/>
        <v>-2.0000000000003348E-4</v>
      </c>
      <c r="I24" s="37"/>
      <c r="L24" s="16">
        <v>36000</v>
      </c>
      <c r="M24" s="26">
        <v>6.9999999999999999E-4</v>
      </c>
      <c r="N24" s="17"/>
      <c r="O24" s="17"/>
      <c r="P24" s="38">
        <v>0.83350000000000002</v>
      </c>
      <c r="Q24" s="41"/>
      <c r="R24" s="51"/>
    </row>
    <row r="25" spans="1:22" x14ac:dyDescent="0.35">
      <c r="A25" s="14">
        <v>29000</v>
      </c>
      <c r="B25" s="25">
        <v>5.0000000000000001E-4</v>
      </c>
      <c r="C25" s="4"/>
      <c r="D25" s="4">
        <f t="shared" si="8"/>
        <v>0</v>
      </c>
      <c r="E25" s="21"/>
      <c r="F25" s="35">
        <v>0.4748</v>
      </c>
      <c r="G25" s="35"/>
      <c r="H25" s="43">
        <f t="shared" si="9"/>
        <v>1.6000000000000458E-3</v>
      </c>
      <c r="I25" s="37"/>
      <c r="N25" s="4"/>
      <c r="O25" s="9"/>
      <c r="Q25" s="4"/>
      <c r="R25" s="9"/>
    </row>
    <row r="26" spans="1:22" ht="15" thickBot="1" x14ac:dyDescent="0.4">
      <c r="A26" s="16">
        <v>30000</v>
      </c>
      <c r="B26" s="26">
        <v>4.0000000000000002E-4</v>
      </c>
      <c r="C26" s="17">
        <f>B24-2*B26+B27</f>
        <v>0</v>
      </c>
      <c r="D26" s="22"/>
      <c r="E26" s="23"/>
      <c r="F26" s="41">
        <v>0.52690000000000003</v>
      </c>
      <c r="G26" s="41">
        <f>F24-2*F26+F27</f>
        <v>-1.3000000000000789E-3</v>
      </c>
      <c r="H26" s="39"/>
      <c r="I26" s="40"/>
    </row>
    <row r="27" spans="1:22" x14ac:dyDescent="0.35">
      <c r="A27" s="27">
        <v>32000</v>
      </c>
      <c r="B27" s="4">
        <v>2.0000000000000001E-4</v>
      </c>
      <c r="C27" s="4">
        <f>B26-2*B27+B28</f>
        <v>0</v>
      </c>
      <c r="E27" s="21"/>
      <c r="F27" s="35">
        <v>0.62819999999999998</v>
      </c>
      <c r="G27" s="35">
        <f>F26-2*F27+F28</f>
        <v>3.0000000000007798E-4</v>
      </c>
      <c r="H27" s="36"/>
      <c r="I27" s="37"/>
    </row>
    <row r="28" spans="1:22" x14ac:dyDescent="0.35">
      <c r="A28" s="28">
        <v>34000</v>
      </c>
      <c r="B28" s="4">
        <v>0</v>
      </c>
      <c r="C28" s="4">
        <f>B27-2*B28+B30</f>
        <v>2.0000000000000001E-4</v>
      </c>
      <c r="E28" s="21"/>
      <c r="F28" s="35">
        <v>0.7298</v>
      </c>
      <c r="G28" s="35">
        <f>F27-2*F28+F30</f>
        <v>-1.0000000000000009E-3</v>
      </c>
      <c r="H28" s="36"/>
      <c r="I28" s="37"/>
    </row>
    <row r="29" spans="1:22" x14ac:dyDescent="0.35">
      <c r="A29" s="28">
        <v>35000</v>
      </c>
      <c r="B29" s="4">
        <v>0</v>
      </c>
      <c r="C29" s="4"/>
      <c r="E29" s="21"/>
      <c r="F29" s="35">
        <v>0.78010000000000002</v>
      </c>
      <c r="G29" s="35"/>
      <c r="H29" s="36"/>
      <c r="I29" s="37"/>
    </row>
    <row r="30" spans="1:22" x14ac:dyDescent="0.35">
      <c r="A30" s="28">
        <v>36000</v>
      </c>
      <c r="B30" s="4">
        <v>0</v>
      </c>
      <c r="C30" s="4">
        <f>B28-2*B30+B31</f>
        <v>0</v>
      </c>
      <c r="E30" s="21"/>
      <c r="F30" s="35">
        <v>0.83040000000000003</v>
      </c>
      <c r="G30" s="35">
        <f>F28-2*F30+F31</f>
        <v>1.0999999999999899E-3</v>
      </c>
      <c r="H30" s="36"/>
      <c r="I30" s="37"/>
    </row>
    <row r="31" spans="1:22" x14ac:dyDescent="0.35">
      <c r="A31" s="28">
        <v>38000</v>
      </c>
      <c r="B31" s="4">
        <v>0</v>
      </c>
      <c r="C31" s="4">
        <f>B30-2*B31+B32</f>
        <v>0</v>
      </c>
      <c r="E31" s="21"/>
      <c r="F31" s="35">
        <v>0.93210000000000004</v>
      </c>
      <c r="G31" s="35">
        <f>F30-2*F31+F32</f>
        <v>0</v>
      </c>
      <c r="H31" s="36"/>
      <c r="I31" s="37"/>
    </row>
    <row r="32" spans="1:22" ht="15" thickBot="1" x14ac:dyDescent="0.4">
      <c r="A32" s="29">
        <v>40000</v>
      </c>
      <c r="B32" s="17">
        <v>0</v>
      </c>
      <c r="C32" s="17"/>
      <c r="D32" s="22"/>
      <c r="E32" s="23"/>
      <c r="F32" s="41">
        <v>1.0338000000000001</v>
      </c>
      <c r="G32" s="41"/>
      <c r="H32" s="39"/>
      <c r="I32" s="40"/>
    </row>
    <row r="33" spans="2:9" x14ac:dyDescent="0.35">
      <c r="C33" s="4"/>
      <c r="D33" s="4"/>
      <c r="E33" s="4"/>
      <c r="G33" s="4"/>
      <c r="H33" s="4"/>
      <c r="I33" s="4"/>
    </row>
    <row r="34" spans="2:9" x14ac:dyDescent="0.35">
      <c r="B34" t="s">
        <v>24</v>
      </c>
      <c r="G34" t="s">
        <v>23</v>
      </c>
    </row>
    <row r="35" spans="2:9" x14ac:dyDescent="0.35">
      <c r="B35" t="s">
        <v>25</v>
      </c>
    </row>
    <row r="36" spans="2:9" x14ac:dyDescent="0.35">
      <c r="C36" t="s">
        <v>26</v>
      </c>
    </row>
  </sheetData>
  <mergeCells count="2">
    <mergeCell ref="A1:I1"/>
    <mergeCell ref="L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0D74-4A93-4A16-B37C-7B1495A2E94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</dc:creator>
  <cp:lastModifiedBy>Shav Vimalendiran</cp:lastModifiedBy>
  <dcterms:created xsi:type="dcterms:W3CDTF">2022-10-12T10:45:03Z</dcterms:created>
  <dcterms:modified xsi:type="dcterms:W3CDTF">2022-10-14T20:09:12Z</dcterms:modified>
</cp:coreProperties>
</file>