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angGon\Documents\RampUp\ramp-up-scenario-automation-tool-master\references\reference_excels\"/>
    </mc:Choice>
  </mc:AlternateContent>
  <xr:revisionPtr revIDLastSave="0" documentId="13_ncr:1_{98222BAB-8F21-4933-87BF-CF973FD78497}" xr6:coauthVersionLast="47" xr6:coauthVersionMax="47" xr10:uidLastSave="{00000000-0000-0000-0000-000000000000}"/>
  <bookViews>
    <workbookView xWindow="-110" yWindow="-110" windowWidth="19420" windowHeight="10300" tabRatio="812" firstSheet="5" activeTab="5" xr2:uid="{00000000-000D-0000-FFFF-FFFF00000000}"/>
  </bookViews>
  <sheets>
    <sheet name="Push out_POM25" sheetId="18" r:id="rId1"/>
    <sheet name="Test parallesm impact_OEE_Yield" sheetId="17" r:id="rId2"/>
    <sheet name="Test parallesm impact _Adj Tbas" sheetId="14" r:id="rId3"/>
    <sheet name="MinMax case_Push out" sheetId="10" r:id="rId4"/>
    <sheet name="Push out to latest _Felix" sheetId="15" r:id="rId5"/>
    <sheet name="Standard Ramp" sheetId="5" r:id="rId6"/>
    <sheet name="Test parallesm impact" sheetId="7" r:id="rId7"/>
    <sheet name="Test time_Aug23" sheetId="19" r:id="rId8"/>
    <sheet name="Tester pull in plan" sheetId="11" r:id="rId9"/>
    <sheet name="Demand" sheetId="4" r:id="rId10"/>
    <sheet name="Forecast tracking" sheetId="6" r:id="rId11"/>
    <sheet name="Outdated" sheetId="2" r:id="rId12"/>
  </sheets>
  <externalReferences>
    <externalReference r:id="rId13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9" i="6" l="1"/>
  <c r="N99" i="6"/>
  <c r="M99" i="6"/>
  <c r="L99" i="6"/>
  <c r="K99" i="6"/>
  <c r="S90" i="6"/>
  <c r="R90" i="6"/>
  <c r="Q91" i="6"/>
  <c r="Q89" i="6"/>
  <c r="G39" i="19" l="1"/>
  <c r="G38" i="19" s="1"/>
  <c r="G37" i="19" s="1"/>
  <c r="E38" i="19"/>
  <c r="C40" i="19"/>
  <c r="C38" i="19"/>
  <c r="C39" i="19" s="1"/>
  <c r="AU24" i="18" l="1"/>
  <c r="AV24" i="18"/>
  <c r="AW24" i="18"/>
  <c r="AT24" i="18"/>
  <c r="AQ24" i="18"/>
  <c r="AR24" i="18"/>
  <c r="AS24" i="18"/>
  <c r="AP24" i="18"/>
  <c r="AL24" i="18"/>
  <c r="AM24" i="18"/>
  <c r="AN24" i="18"/>
  <c r="AO24" i="18"/>
  <c r="AK24" i="18"/>
  <c r="AH24" i="18"/>
  <c r="AI24" i="18"/>
  <c r="AJ24" i="18"/>
  <c r="AG24" i="18"/>
  <c r="AD24" i="18"/>
  <c r="AE24" i="18"/>
  <c r="AF24" i="18"/>
  <c r="AC24" i="18"/>
  <c r="CJ28" i="18"/>
  <c r="CI28" i="18"/>
  <c r="CH28" i="18"/>
  <c r="CG28" i="18"/>
  <c r="CF28" i="18"/>
  <c r="CE28" i="18"/>
  <c r="CD28" i="18"/>
  <c r="CC28" i="18"/>
  <c r="CJ30" i="18" s="1"/>
  <c r="CB28" i="18"/>
  <c r="CI30" i="18" s="1"/>
  <c r="CA28" i="18"/>
  <c r="CH30" i="18" s="1"/>
  <c r="BZ28" i="18"/>
  <c r="CG30" i="18" s="1"/>
  <c r="CJ32" i="18" s="1"/>
  <c r="BY28" i="18"/>
  <c r="CF30" i="18" s="1"/>
  <c r="CI32" i="18" s="1"/>
  <c r="CI33" i="18" s="1"/>
  <c r="BX28" i="18"/>
  <c r="CE30" i="18" s="1"/>
  <c r="CH32" i="18" s="1"/>
  <c r="BW28" i="18"/>
  <c r="CD30" i="18" s="1"/>
  <c r="CG32" i="18" s="1"/>
  <c r="BV28" i="18"/>
  <c r="CC30" i="18" s="1"/>
  <c r="CF32" i="18" s="1"/>
  <c r="BU28" i="18"/>
  <c r="CB30" i="18" s="1"/>
  <c r="CE32" i="18" s="1"/>
  <c r="BT28" i="18"/>
  <c r="CA30" i="18" s="1"/>
  <c r="CD32" i="18" s="1"/>
  <c r="BS28" i="18"/>
  <c r="BZ30" i="18" s="1"/>
  <c r="CC32" i="18" s="1"/>
  <c r="BR28" i="18"/>
  <c r="BY30" i="18" s="1"/>
  <c r="CB32" i="18" s="1"/>
  <c r="BQ28" i="18"/>
  <c r="BX30" i="18" s="1"/>
  <c r="CA32" i="18" s="1"/>
  <c r="BP28" i="18"/>
  <c r="BW30" i="18" s="1"/>
  <c r="BZ32" i="18" s="1"/>
  <c r="BO28" i="18"/>
  <c r="BV30" i="18" s="1"/>
  <c r="BY32" i="18" s="1"/>
  <c r="BN28" i="18"/>
  <c r="BU30" i="18" s="1"/>
  <c r="BX32" i="18" s="1"/>
  <c r="BM28" i="18"/>
  <c r="BT30" i="18" s="1"/>
  <c r="BW32" i="18" s="1"/>
  <c r="BL28" i="18"/>
  <c r="BS30" i="18" s="1"/>
  <c r="BV32" i="18" s="1"/>
  <c r="BK28" i="18"/>
  <c r="BR30" i="18" s="1"/>
  <c r="BU32" i="18" s="1"/>
  <c r="BJ28" i="18"/>
  <c r="BQ30" i="18" s="1"/>
  <c r="BT32" i="18" s="1"/>
  <c r="BI28" i="18"/>
  <c r="BP30" i="18" s="1"/>
  <c r="BS32" i="18" s="1"/>
  <c r="BH28" i="18"/>
  <c r="BO30" i="18" s="1"/>
  <c r="BR32" i="18" s="1"/>
  <c r="BG28" i="18"/>
  <c r="BN30" i="18" s="1"/>
  <c r="BQ32" i="18" s="1"/>
  <c r="BF28" i="18"/>
  <c r="BM30" i="18" s="1"/>
  <c r="BP32" i="18" s="1"/>
  <c r="BE28" i="18"/>
  <c r="BL30" i="18" s="1"/>
  <c r="BO32" i="18" s="1"/>
  <c r="BD28" i="18"/>
  <c r="BK30" i="18" s="1"/>
  <c r="BN32" i="18" s="1"/>
  <c r="BC28" i="18"/>
  <c r="BJ30" i="18" s="1"/>
  <c r="BM32" i="18" s="1"/>
  <c r="BB28" i="18"/>
  <c r="BI30" i="18" s="1"/>
  <c r="BL32" i="18" s="1"/>
  <c r="BA28" i="18"/>
  <c r="BH30" i="18" s="1"/>
  <c r="BK32" i="18" s="1"/>
  <c r="AZ28" i="18"/>
  <c r="BG30" i="18" s="1"/>
  <c r="BJ32" i="18" s="1"/>
  <c r="BM34" i="18" s="1"/>
  <c r="BN36" i="18" s="1"/>
  <c r="AY28" i="18"/>
  <c r="BF30" i="18" s="1"/>
  <c r="BI32" i="18" s="1"/>
  <c r="AX28" i="18"/>
  <c r="BE30" i="18" s="1"/>
  <c r="BH32" i="18" s="1"/>
  <c r="AW28" i="18"/>
  <c r="BD30" i="18" s="1"/>
  <c r="BG32" i="18" s="1"/>
  <c r="AV28" i="18"/>
  <c r="BC30" i="18" s="1"/>
  <c r="BF32" i="18" s="1"/>
  <c r="AU28" i="18"/>
  <c r="BB30" i="18" s="1"/>
  <c r="BE32" i="18" s="1"/>
  <c r="AT28" i="18"/>
  <c r="BA30" i="18" s="1"/>
  <c r="BD32" i="18" s="1"/>
  <c r="AS28" i="18"/>
  <c r="AZ30" i="18" s="1"/>
  <c r="BC32" i="18" s="1"/>
  <c r="AR28" i="18"/>
  <c r="AY30" i="18" s="1"/>
  <c r="BB32" i="18" s="1"/>
  <c r="AQ28" i="18"/>
  <c r="AX30" i="18" s="1"/>
  <c r="BA32" i="18" s="1"/>
  <c r="AP28" i="18"/>
  <c r="AW30" i="18" s="1"/>
  <c r="AZ32" i="18" s="1"/>
  <c r="AO28" i="18"/>
  <c r="AV30" i="18" s="1"/>
  <c r="AY32" i="18" s="1"/>
  <c r="BB34" i="18" s="1"/>
  <c r="BC36" i="18" s="1"/>
  <c r="AN28" i="18"/>
  <c r="AU30" i="18" s="1"/>
  <c r="AX32" i="18" s="1"/>
  <c r="AM28" i="18"/>
  <c r="AT30" i="18" s="1"/>
  <c r="AW32" i="18" s="1"/>
  <c r="AL28" i="18"/>
  <c r="AS30" i="18" s="1"/>
  <c r="AV32" i="18" s="1"/>
  <c r="AK28" i="18"/>
  <c r="AR30" i="18" s="1"/>
  <c r="AU32" i="18" s="1"/>
  <c r="AJ28" i="18"/>
  <c r="AQ30" i="18" s="1"/>
  <c r="AT32" i="18" s="1"/>
  <c r="AI28" i="18"/>
  <c r="AP30" i="18" s="1"/>
  <c r="AS32" i="18" s="1"/>
  <c r="AH28" i="18"/>
  <c r="AO30" i="18" s="1"/>
  <c r="AR32" i="18" s="1"/>
  <c r="AG28" i="18"/>
  <c r="AN30" i="18" s="1"/>
  <c r="AQ32" i="18" s="1"/>
  <c r="AF28" i="18"/>
  <c r="AM30" i="18" s="1"/>
  <c r="AP32" i="18" s="1"/>
  <c r="AE28" i="18"/>
  <c r="AL30" i="18" s="1"/>
  <c r="AO32" i="18" s="1"/>
  <c r="AD28" i="18"/>
  <c r="AK30" i="18" s="1"/>
  <c r="AN32" i="18" s="1"/>
  <c r="AC28" i="18"/>
  <c r="AJ30" i="18" s="1"/>
  <c r="AM32" i="18" s="1"/>
  <c r="AB28" i="18"/>
  <c r="AI30" i="18" s="1"/>
  <c r="AL32" i="18" s="1"/>
  <c r="AA28" i="18"/>
  <c r="AH30" i="18" s="1"/>
  <c r="AK32" i="18" s="1"/>
  <c r="Z28" i="18"/>
  <c r="AG30" i="18" s="1"/>
  <c r="AJ32" i="18" s="1"/>
  <c r="Y28" i="18"/>
  <c r="AF30" i="18" s="1"/>
  <c r="AI32" i="18" s="1"/>
  <c r="AL34" i="18" s="1"/>
  <c r="AM36" i="18" s="1"/>
  <c r="X28" i="18"/>
  <c r="AE30" i="18" s="1"/>
  <c r="AH32" i="18" s="1"/>
  <c r="W28" i="18"/>
  <c r="AD30" i="18" s="1"/>
  <c r="AG32" i="18" s="1"/>
  <c r="V28" i="18"/>
  <c r="AC30" i="18" s="1"/>
  <c r="AF32" i="18" s="1"/>
  <c r="U28" i="18"/>
  <c r="AB30" i="18" s="1"/>
  <c r="AE32" i="18" s="1"/>
  <c r="T28" i="18"/>
  <c r="AA30" i="18" s="1"/>
  <c r="AD32" i="18" s="1"/>
  <c r="S28" i="18"/>
  <c r="Z30" i="18" s="1"/>
  <c r="AC32" i="18" s="1"/>
  <c r="R28" i="18"/>
  <c r="Y30" i="18" s="1"/>
  <c r="AB32" i="18" s="1"/>
  <c r="Q28" i="18"/>
  <c r="X30" i="18" s="1"/>
  <c r="AA32" i="18" s="1"/>
  <c r="P28" i="18"/>
  <c r="W30" i="18" s="1"/>
  <c r="Z32" i="18" s="1"/>
  <c r="O28" i="18"/>
  <c r="V30" i="18" s="1"/>
  <c r="Y32" i="18" s="1"/>
  <c r="AB34" i="18" s="1"/>
  <c r="AC36" i="18" s="1"/>
  <c r="N28" i="18"/>
  <c r="U30" i="18" s="1"/>
  <c r="X32" i="18" s="1"/>
  <c r="M28" i="18"/>
  <c r="T30" i="18" s="1"/>
  <c r="W32" i="18" s="1"/>
  <c r="L28" i="18"/>
  <c r="S30" i="18" s="1"/>
  <c r="V32" i="18" s="1"/>
  <c r="K28" i="18"/>
  <c r="R30" i="18" s="1"/>
  <c r="U32" i="18" s="1"/>
  <c r="J28" i="18"/>
  <c r="Q30" i="18" s="1"/>
  <c r="T32" i="18" s="1"/>
  <c r="I28" i="18"/>
  <c r="P30" i="18" s="1"/>
  <c r="S32" i="18" s="1"/>
  <c r="V34" i="18" s="1"/>
  <c r="W36" i="18" s="1"/>
  <c r="H28" i="18"/>
  <c r="O30" i="18" s="1"/>
  <c r="R32" i="18" s="1"/>
  <c r="G28" i="18"/>
  <c r="N30" i="18" s="1"/>
  <c r="Q32" i="18" s="1"/>
  <c r="CJ22" i="18"/>
  <c r="CI22" i="18"/>
  <c r="CH22" i="18"/>
  <c r="CG22" i="18"/>
  <c r="CF22" i="18"/>
  <c r="CE22" i="18"/>
  <c r="CD22" i="18"/>
  <c r="CC22" i="18"/>
  <c r="CB22" i="18"/>
  <c r="CA22" i="18"/>
  <c r="BZ22" i="18"/>
  <c r="BY22" i="18"/>
  <c r="BX22" i="18"/>
  <c r="BW22" i="18"/>
  <c r="BV22" i="18"/>
  <c r="BU22" i="18"/>
  <c r="BT22" i="18"/>
  <c r="BP22" i="18"/>
  <c r="BK22" i="18"/>
  <c r="BG22" i="18"/>
  <c r="BC22" i="18"/>
  <c r="AX22" i="18"/>
  <c r="AT22" i="18"/>
  <c r="AP22" i="18"/>
  <c r="AO22" i="18"/>
  <c r="AN22" i="18"/>
  <c r="AM22" i="18"/>
  <c r="AL22" i="18"/>
  <c r="AK22" i="18"/>
  <c r="AG22" i="18"/>
  <c r="AC22" i="18"/>
  <c r="AB22" i="18"/>
  <c r="AA22" i="18"/>
  <c r="Z22" i="18"/>
  <c r="Y22" i="18"/>
  <c r="X22" i="18"/>
  <c r="CJ21" i="18"/>
  <c r="CI21" i="18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P21" i="18"/>
  <c r="BK21" i="18"/>
  <c r="BG21" i="18"/>
  <c r="BC21" i="18"/>
  <c r="AX21" i="18"/>
  <c r="AT21" i="18"/>
  <c r="AP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AO33" i="18" l="1"/>
  <c r="CJ33" i="18"/>
  <c r="AA33" i="18"/>
  <c r="BN33" i="18"/>
  <c r="AI33" i="18"/>
  <c r="BW33" i="18"/>
  <c r="BZ34" i="18"/>
  <c r="CA36" i="18" s="1"/>
  <c r="CE33" i="18"/>
  <c r="S33" i="18"/>
  <c r="BG34" i="18"/>
  <c r="BH36" i="18" s="1"/>
  <c r="BD33" i="18"/>
  <c r="AP34" i="18"/>
  <c r="AQ36" i="18" s="1"/>
  <c r="AM33" i="18"/>
  <c r="CC34" i="18"/>
  <c r="CD36" i="18" s="1"/>
  <c r="BZ33" i="18"/>
  <c r="AX33" i="18"/>
  <c r="BA34" i="18"/>
  <c r="BB36" i="18" s="1"/>
  <c r="CD33" i="18"/>
  <c r="CG34" i="18"/>
  <c r="CH36" i="18" s="1"/>
  <c r="AY34" i="18"/>
  <c r="AZ36" i="18" s="1"/>
  <c r="AV33" i="18"/>
  <c r="BO34" i="18"/>
  <c r="BP36" i="18" s="1"/>
  <c r="BL33" i="18"/>
  <c r="BF34" i="18"/>
  <c r="BG36" i="18" s="1"/>
  <c r="BC33" i="18"/>
  <c r="AE34" i="18"/>
  <c r="AF36" i="18" s="1"/>
  <c r="AB33" i="18"/>
  <c r="R33" i="18"/>
  <c r="U34" i="18"/>
  <c r="V36" i="18" s="1"/>
  <c r="AM34" i="18"/>
  <c r="AN36" i="18" s="1"/>
  <c r="AJ33" i="18"/>
  <c r="BC34" i="18"/>
  <c r="BD36" i="18" s="1"/>
  <c r="AZ33" i="18"/>
  <c r="T34" i="18"/>
  <c r="U36" i="18" s="1"/>
  <c r="V40" i="18" s="1"/>
  <c r="Q33" i="18"/>
  <c r="AG34" i="18"/>
  <c r="AH36" i="18" s="1"/>
  <c r="AD33" i="18"/>
  <c r="AL33" i="18"/>
  <c r="AO34" i="18"/>
  <c r="AP36" i="18" s="1"/>
  <c r="BR33" i="18"/>
  <c r="BU34" i="18"/>
  <c r="BV36" i="18" s="1"/>
  <c r="W34" i="18"/>
  <c r="X36" i="18" s="1"/>
  <c r="T33" i="18"/>
  <c r="CH33" i="18"/>
  <c r="AA34" i="18"/>
  <c r="AB36" i="18" s="1"/>
  <c r="X33" i="18"/>
  <c r="BJ33" i="18"/>
  <c r="BB33" i="18"/>
  <c r="BE34" i="18"/>
  <c r="BF36" i="18" s="1"/>
  <c r="CA34" i="18"/>
  <c r="CB36" i="18" s="1"/>
  <c r="BX33" i="18"/>
  <c r="BK34" i="18"/>
  <c r="BL36" i="18" s="1"/>
  <c r="BH33" i="18"/>
  <c r="AQ34" i="18"/>
  <c r="AR36" i="18" s="1"/>
  <c r="AN33" i="18"/>
  <c r="CE34" i="18"/>
  <c r="CF36" i="18" s="1"/>
  <c r="CB33" i="18"/>
  <c r="V33" i="18"/>
  <c r="Y34" i="18"/>
  <c r="Z36" i="18" s="1"/>
  <c r="BP34" i="18"/>
  <c r="BQ36" i="18" s="1"/>
  <c r="BM33" i="18"/>
  <c r="BU33" i="18"/>
  <c r="BX34" i="18"/>
  <c r="BY36" i="18" s="1"/>
  <c r="Z34" i="18"/>
  <c r="AA36" i="18" s="1"/>
  <c r="W33" i="18"/>
  <c r="AH33" i="18"/>
  <c r="AK34" i="18"/>
  <c r="AL36" i="18" s="1"/>
  <c r="BS33" i="18"/>
  <c r="BV34" i="18"/>
  <c r="BW36" i="18" s="1"/>
  <c r="AR34" i="18"/>
  <c r="AS36" i="18" s="1"/>
  <c r="AC34" i="18"/>
  <c r="AD36" i="18" s="1"/>
  <c r="Z33" i="18"/>
  <c r="AS34" i="18"/>
  <c r="AT36" i="18" s="1"/>
  <c r="AP33" i="18"/>
  <c r="BF33" i="18"/>
  <c r="BI34" i="18"/>
  <c r="BJ36" i="18" s="1"/>
  <c r="BY34" i="18"/>
  <c r="BZ36" i="18" s="1"/>
  <c r="BV33" i="18"/>
  <c r="BL34" i="18"/>
  <c r="BM36" i="18" s="1"/>
  <c r="BI33" i="18"/>
  <c r="CA33" i="18"/>
  <c r="CD34" i="18"/>
  <c r="CE36" i="18" s="1"/>
  <c r="BQ34" i="18"/>
  <c r="BR36" i="18" s="1"/>
  <c r="AI34" i="18"/>
  <c r="AJ36" i="18" s="1"/>
  <c r="AF33" i="18"/>
  <c r="BW34" i="18"/>
  <c r="BX36" i="18" s="1"/>
  <c r="BT33" i="18"/>
  <c r="AU34" i="18"/>
  <c r="AV36" i="18" s="1"/>
  <c r="AR33" i="18"/>
  <c r="AG33" i="18"/>
  <c r="AJ34" i="18"/>
  <c r="AK36" i="18" s="1"/>
  <c r="AF34" i="18"/>
  <c r="AG36" i="18" s="1"/>
  <c r="AC33" i="18"/>
  <c r="AU33" i="18"/>
  <c r="AX34" i="18"/>
  <c r="AY36" i="18" s="1"/>
  <c r="BK33" i="18"/>
  <c r="BN34" i="18"/>
  <c r="BO36" i="18" s="1"/>
  <c r="AT33" i="18"/>
  <c r="AW34" i="18"/>
  <c r="AX36" i="18" s="1"/>
  <c r="CF34" i="18"/>
  <c r="CG36" i="18" s="1"/>
  <c r="CC33" i="18"/>
  <c r="AE33" i="18"/>
  <c r="AH34" i="18"/>
  <c r="AI36" i="18" s="1"/>
  <c r="BS34" i="18"/>
  <c r="BT36" i="18" s="1"/>
  <c r="BP33" i="18"/>
  <c r="CI34" i="18"/>
  <c r="CJ36" i="18" s="1"/>
  <c r="CF33" i="18"/>
  <c r="AZ34" i="18"/>
  <c r="BA36" i="18" s="1"/>
  <c r="AW33" i="18"/>
  <c r="AQ33" i="18"/>
  <c r="BG33" i="18"/>
  <c r="BJ34" i="18"/>
  <c r="BK36" i="18" s="1"/>
  <c r="BR34" i="18"/>
  <c r="BS36" i="18" s="1"/>
  <c r="BO33" i="18"/>
  <c r="AN34" i="18"/>
  <c r="AO36" i="18" s="1"/>
  <c r="AK33" i="18"/>
  <c r="BT34" i="18"/>
  <c r="BU36" i="18" s="1"/>
  <c r="BQ33" i="18"/>
  <c r="Y33" i="18"/>
  <c r="BE33" i="18"/>
  <c r="AT34" i="18"/>
  <c r="AU36" i="18" s="1"/>
  <c r="AD34" i="18"/>
  <c r="AE36" i="18" s="1"/>
  <c r="X34" i="18"/>
  <c r="Y36" i="18" s="1"/>
  <c r="U33" i="18"/>
  <c r="BD34" i="18"/>
  <c r="BE36" i="18" s="1"/>
  <c r="BA33" i="18"/>
  <c r="CJ34" i="18"/>
  <c r="CG33" i="18"/>
  <c r="AY33" i="18"/>
  <c r="BH34" i="18"/>
  <c r="BI36" i="18" s="1"/>
  <c r="CH34" i="18"/>
  <c r="CI36" i="18" s="1"/>
  <c r="AV34" i="18"/>
  <c r="AW36" i="18" s="1"/>
  <c r="AS33" i="18"/>
  <c r="CB34" i="18"/>
  <c r="CC36" i="18" s="1"/>
  <c r="BY33" i="18"/>
  <c r="W40" i="18" l="1"/>
  <c r="X40" i="18" s="1"/>
  <c r="Y40" i="18" s="1"/>
  <c r="X41" i="18" l="1"/>
  <c r="Y41" i="18"/>
  <c r="Z40" i="18"/>
  <c r="AA40" i="18" l="1"/>
  <c r="Z41" i="18"/>
  <c r="AA41" i="18" l="1"/>
  <c r="AB40" i="18"/>
  <c r="AC40" i="18" s="1"/>
  <c r="AD40" i="18" s="1"/>
  <c r="AE40" i="18" s="1"/>
  <c r="AF40" i="18" s="1"/>
  <c r="AG40" i="18" s="1"/>
  <c r="AH40" i="18" s="1"/>
  <c r="AI40" i="18" s="1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AB41" i="18" l="1"/>
  <c r="AC41" i="18" l="1"/>
  <c r="AD41" i="18" l="1"/>
  <c r="AE41" i="18" l="1"/>
  <c r="AF41" i="18" l="1"/>
  <c r="AG41" i="18" l="1"/>
  <c r="AH41" i="18" l="1"/>
  <c r="AI41" i="18" l="1"/>
  <c r="AJ41" i="18" l="1"/>
  <c r="AK41" i="18" l="1"/>
  <c r="AL41" i="18" l="1"/>
  <c r="AM41" i="18" l="1"/>
  <c r="AN41" i="18" l="1"/>
  <c r="AO41" i="18" l="1"/>
  <c r="AP41" i="18" l="1"/>
  <c r="AQ41" i="18" l="1"/>
  <c r="AR41" i="18" l="1"/>
  <c r="AS41" i="18" l="1"/>
  <c r="AT41" i="18" l="1"/>
  <c r="AU41" i="18" l="1"/>
  <c r="AV41" i="18" l="1"/>
  <c r="AW41" i="18" l="1"/>
  <c r="AX41" i="18" l="1"/>
  <c r="AY41" i="18" l="1"/>
  <c r="AZ41" i="18" l="1"/>
  <c r="BA41" i="18" l="1"/>
  <c r="BB41" i="18" l="1"/>
  <c r="BC41" i="18" l="1"/>
  <c r="BD41" i="18" l="1"/>
  <c r="BE41" i="18" l="1"/>
  <c r="BF41" i="18" l="1"/>
  <c r="BG41" i="18" l="1"/>
  <c r="BH41" i="18" l="1"/>
  <c r="BI41" i="18" l="1"/>
  <c r="BJ41" i="18" l="1"/>
  <c r="BK41" i="18" l="1"/>
  <c r="BL41" i="18" l="1"/>
  <c r="BM41" i="18" l="1"/>
  <c r="BN41" i="18" l="1"/>
  <c r="BO41" i="18" l="1"/>
  <c r="BP41" i="18" l="1"/>
  <c r="BQ41" i="18" l="1"/>
  <c r="BR41" i="18" l="1"/>
  <c r="BS41" i="18" l="1"/>
  <c r="BT41" i="18" l="1"/>
  <c r="BU41" i="18" l="1"/>
  <c r="BV41" i="18" l="1"/>
  <c r="BW41" i="18" l="1"/>
  <c r="BX41" i="18" l="1"/>
  <c r="BY41" i="18" l="1"/>
  <c r="BZ41" i="18" l="1"/>
  <c r="CA41" i="18" l="1"/>
  <c r="CB41" i="18" l="1"/>
  <c r="CC41" i="18" l="1"/>
  <c r="CD41" i="18" l="1"/>
  <c r="CE41" i="18" l="1"/>
  <c r="CF41" i="18" l="1"/>
  <c r="CG41" i="18" l="1"/>
  <c r="CH41" i="18" l="1"/>
  <c r="CI41" i="18" l="1"/>
  <c r="CJ41" i="18"/>
  <c r="Q80" i="17" l="1"/>
  <c r="R80" i="17"/>
  <c r="S80" i="17"/>
  <c r="T80" i="17"/>
  <c r="U80" i="17"/>
  <c r="V80" i="17"/>
  <c r="W80" i="17"/>
  <c r="X80" i="17"/>
  <c r="Y80" i="17"/>
  <c r="Z80" i="17"/>
  <c r="AA80" i="17"/>
  <c r="AB80" i="17"/>
  <c r="AC80" i="17"/>
  <c r="AD80" i="17"/>
  <c r="AE80" i="17"/>
  <c r="AF80" i="17"/>
  <c r="AG80" i="17"/>
  <c r="AH80" i="17"/>
  <c r="AI80" i="17"/>
  <c r="AJ80" i="17"/>
  <c r="AK80" i="17"/>
  <c r="AL80" i="17"/>
  <c r="AM80" i="17"/>
  <c r="AN80" i="17"/>
  <c r="AO80" i="17"/>
  <c r="AP80" i="17"/>
  <c r="AQ80" i="17"/>
  <c r="AR80" i="17"/>
  <c r="AS80" i="17"/>
  <c r="AT80" i="17"/>
  <c r="AU80" i="17"/>
  <c r="AV80" i="17"/>
  <c r="AW80" i="17"/>
  <c r="AX80" i="17"/>
  <c r="AY80" i="17"/>
  <c r="AZ80" i="17"/>
  <c r="BA80" i="17"/>
  <c r="BB80" i="17"/>
  <c r="BC80" i="17"/>
  <c r="BD80" i="17"/>
  <c r="BE80" i="17"/>
  <c r="BF80" i="17"/>
  <c r="BG80" i="17"/>
  <c r="BH80" i="17"/>
  <c r="BI80" i="17"/>
  <c r="BJ80" i="17"/>
  <c r="BK80" i="17"/>
  <c r="BL80" i="17"/>
  <c r="BM80" i="17"/>
  <c r="BN80" i="17"/>
  <c r="BO80" i="17"/>
  <c r="BP80" i="17"/>
  <c r="BQ80" i="17"/>
  <c r="BR80" i="17"/>
  <c r="BS80" i="17"/>
  <c r="BT80" i="17"/>
  <c r="BU80" i="17"/>
  <c r="BV80" i="17"/>
  <c r="BW80" i="17"/>
  <c r="BX80" i="17"/>
  <c r="BY80" i="17"/>
  <c r="BZ80" i="17"/>
  <c r="CA80" i="17"/>
  <c r="CB80" i="17"/>
  <c r="CC80" i="17"/>
  <c r="CD80" i="17"/>
  <c r="CE80" i="17"/>
  <c r="CN80" i="17"/>
  <c r="CO80" i="17"/>
  <c r="CP80" i="17"/>
  <c r="CQ80" i="17"/>
  <c r="AB158" i="17"/>
  <c r="AB162" i="17" s="1"/>
  <c r="H126" i="17"/>
  <c r="BX160" i="17" s="1"/>
  <c r="BX164" i="17" s="1"/>
  <c r="G126" i="17"/>
  <c r="CA159" i="17" s="1"/>
  <c r="CA163" i="17" s="1"/>
  <c r="F126" i="17"/>
  <c r="CD158" i="17" s="1"/>
  <c r="CD162" i="17" s="1"/>
  <c r="CO125" i="17"/>
  <c r="CB125" i="17"/>
  <c r="BP125" i="17"/>
  <c r="AT125" i="17"/>
  <c r="AS125" i="17"/>
  <c r="AJ125" i="17"/>
  <c r="AI125" i="17"/>
  <c r="X125" i="17"/>
  <c r="W125" i="17"/>
  <c r="H125" i="17"/>
  <c r="G125" i="17"/>
  <c r="F125" i="17"/>
  <c r="BR120" i="17"/>
  <c r="BQ120" i="17"/>
  <c r="BP120" i="17"/>
  <c r="BO120" i="17"/>
  <c r="BN120" i="17"/>
  <c r="BM120" i="17"/>
  <c r="BL120" i="17"/>
  <c r="BK120" i="17"/>
  <c r="BJ120" i="17"/>
  <c r="BI120" i="17"/>
  <c r="BH120" i="17"/>
  <c r="BG120" i="17"/>
  <c r="BF120" i="17"/>
  <c r="BE120" i="17"/>
  <c r="BD120" i="17"/>
  <c r="BC120" i="17"/>
  <c r="BB120" i="17"/>
  <c r="BA120" i="17"/>
  <c r="AZ120" i="17"/>
  <c r="AY120" i="17"/>
  <c r="AX120" i="17"/>
  <c r="AW120" i="17"/>
  <c r="AV120" i="17"/>
  <c r="AU120" i="17"/>
  <c r="AT120" i="17"/>
  <c r="AS120" i="17"/>
  <c r="AR120" i="17"/>
  <c r="AQ120" i="17"/>
  <c r="AP120" i="17"/>
  <c r="AO120" i="17"/>
  <c r="AN120" i="17"/>
  <c r="AM120" i="17"/>
  <c r="AL120" i="17"/>
  <c r="AK120" i="17"/>
  <c r="AJ120" i="17"/>
  <c r="CQ108" i="17"/>
  <c r="CP108" i="17"/>
  <c r="CO108" i="17"/>
  <c r="CN108" i="17"/>
  <c r="CQ107" i="17"/>
  <c r="CP107" i="17"/>
  <c r="CO107" i="17"/>
  <c r="CN107" i="17"/>
  <c r="H107" i="17"/>
  <c r="G107" i="17"/>
  <c r="F107" i="17"/>
  <c r="CQ106" i="17"/>
  <c r="CP106" i="17"/>
  <c r="CO106" i="17"/>
  <c r="CN106" i="17"/>
  <c r="H106" i="17"/>
  <c r="CA108" i="17" s="1"/>
  <c r="CA112" i="17" s="1"/>
  <c r="G106" i="17"/>
  <c r="BY107" i="17" s="1"/>
  <c r="BY111" i="17" s="1"/>
  <c r="F106" i="17"/>
  <c r="CA106" i="17" s="1"/>
  <c r="CA110" i="17" s="1"/>
  <c r="BF98" i="17"/>
  <c r="BE98" i="17"/>
  <c r="BD98" i="17"/>
  <c r="BC98" i="17"/>
  <c r="BB98" i="17"/>
  <c r="BA98" i="17"/>
  <c r="AZ98" i="17"/>
  <c r="AY98" i="17"/>
  <c r="AX98" i="17"/>
  <c r="AW98" i="17"/>
  <c r="AV98" i="17"/>
  <c r="AU98" i="17"/>
  <c r="AT98" i="17"/>
  <c r="AS98" i="17"/>
  <c r="AR98" i="17"/>
  <c r="AQ98" i="17"/>
  <c r="AP98" i="17"/>
  <c r="AO98" i="17"/>
  <c r="AN98" i="17"/>
  <c r="AM98" i="17"/>
  <c r="AL98" i="17"/>
  <c r="AK98" i="17"/>
  <c r="AJ98" i="17"/>
  <c r="AI98" i="17"/>
  <c r="AH98" i="17"/>
  <c r="AG98" i="17"/>
  <c r="AF98" i="17"/>
  <c r="AE98" i="17"/>
  <c r="AD98" i="17"/>
  <c r="AC98" i="17"/>
  <c r="AB98" i="17"/>
  <c r="AA98" i="17"/>
  <c r="Z98" i="17"/>
  <c r="Y98" i="17"/>
  <c r="X98" i="17"/>
  <c r="CH73" i="17"/>
  <c r="CG73" i="17"/>
  <c r="CF73" i="17"/>
  <c r="CE73" i="17"/>
  <c r="CD73" i="17"/>
  <c r="CC73" i="17"/>
  <c r="CB73" i="17"/>
  <c r="CA73" i="17"/>
  <c r="BZ73" i="17"/>
  <c r="BY73" i="17"/>
  <c r="BX73" i="17"/>
  <c r="BW73" i="17"/>
  <c r="BV73" i="17"/>
  <c r="BU73" i="17"/>
  <c r="BT73" i="17"/>
  <c r="BS73" i="17"/>
  <c r="BR73" i="17"/>
  <c r="BQ73" i="17"/>
  <c r="BP73" i="17"/>
  <c r="BO73" i="17"/>
  <c r="BN73" i="17"/>
  <c r="BM73" i="17"/>
  <c r="BL73" i="17"/>
  <c r="BK73" i="17"/>
  <c r="BJ73" i="17"/>
  <c r="BI73" i="17"/>
  <c r="BH73" i="17"/>
  <c r="BG73" i="17"/>
  <c r="BF73" i="17"/>
  <c r="BE73" i="17"/>
  <c r="BD73" i="17"/>
  <c r="BC73" i="17"/>
  <c r="BB73" i="17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AK73" i="17"/>
  <c r="AJ73" i="17"/>
  <c r="AI73" i="17"/>
  <c r="AH73" i="17"/>
  <c r="AG73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CH72" i="17"/>
  <c r="CG72" i="17"/>
  <c r="CF72" i="17"/>
  <c r="CE72" i="17"/>
  <c r="CD72" i="17"/>
  <c r="CC72" i="17"/>
  <c r="CB72" i="17"/>
  <c r="CA72" i="17"/>
  <c r="BZ72" i="17"/>
  <c r="BY72" i="17"/>
  <c r="BX72" i="17"/>
  <c r="BW72" i="17"/>
  <c r="BV72" i="17"/>
  <c r="BU72" i="17"/>
  <c r="BT72" i="17"/>
  <c r="BS72" i="17"/>
  <c r="BR72" i="17"/>
  <c r="BQ72" i="17"/>
  <c r="BP72" i="17"/>
  <c r="BO72" i="17"/>
  <c r="BN72" i="17"/>
  <c r="BM72" i="17"/>
  <c r="BL72" i="17"/>
  <c r="BK72" i="17"/>
  <c r="BJ72" i="17"/>
  <c r="BI72" i="17"/>
  <c r="BH72" i="17"/>
  <c r="BG72" i="17"/>
  <c r="BF72" i="17"/>
  <c r="BE72" i="17"/>
  <c r="BD72" i="17"/>
  <c r="BC72" i="17"/>
  <c r="BB72" i="17"/>
  <c r="BA72" i="17"/>
  <c r="AZ72" i="17"/>
  <c r="AY72" i="17"/>
  <c r="AX72" i="17"/>
  <c r="AW72" i="17"/>
  <c r="AV72" i="17"/>
  <c r="AU72" i="17"/>
  <c r="AT72" i="17"/>
  <c r="AS72" i="17"/>
  <c r="AR72" i="17"/>
  <c r="AQ72" i="17"/>
  <c r="AP72" i="17"/>
  <c r="AO72" i="17"/>
  <c r="AN72" i="17"/>
  <c r="AM72" i="17"/>
  <c r="AL72" i="17"/>
  <c r="AK72" i="17"/>
  <c r="AJ72" i="17"/>
  <c r="AI72" i="17"/>
  <c r="AH72" i="17"/>
  <c r="AG72" i="17"/>
  <c r="AF72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CJ70" i="17"/>
  <c r="CI70" i="17"/>
  <c r="CH70" i="17"/>
  <c r="CG70" i="17"/>
  <c r="CJ73" i="17" s="1"/>
  <c r="CF70" i="17"/>
  <c r="CI73" i="17" s="1"/>
  <c r="CJ69" i="17"/>
  <c r="CJ71" i="17" s="1"/>
  <c r="CI69" i="17"/>
  <c r="CI71" i="17" s="1"/>
  <c r="CH69" i="17"/>
  <c r="CH71" i="17" s="1"/>
  <c r="CG69" i="17"/>
  <c r="CF69" i="17"/>
  <c r="CJ64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P64" i="17"/>
  <c r="BK64" i="17"/>
  <c r="BG64" i="17"/>
  <c r="BC64" i="17"/>
  <c r="AX64" i="17"/>
  <c r="AT64" i="17"/>
  <c r="AP64" i="17"/>
  <c r="AO64" i="17"/>
  <c r="AN64" i="17"/>
  <c r="AM64" i="17"/>
  <c r="AL64" i="17"/>
  <c r="AK64" i="17"/>
  <c r="AG64" i="17"/>
  <c r="AC64" i="17"/>
  <c r="AB64" i="17"/>
  <c r="AA64" i="17"/>
  <c r="Z64" i="17"/>
  <c r="Y64" i="17"/>
  <c r="X64" i="17"/>
  <c r="CJ63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P63" i="17"/>
  <c r="BK63" i="17"/>
  <c r="BG63" i="17"/>
  <c r="BC63" i="17"/>
  <c r="AX63" i="17"/>
  <c r="AT63" i="17"/>
  <c r="AP63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G52" i="17"/>
  <c r="G48" i="17"/>
  <c r="K46" i="17"/>
  <c r="K47" i="17" s="1"/>
  <c r="K48" i="17" s="1"/>
  <c r="K49" i="17" s="1"/>
  <c r="D44" i="17"/>
  <c r="G44" i="17" s="1"/>
  <c r="C44" i="17"/>
  <c r="F44" i="17" s="1"/>
  <c r="H42" i="17"/>
  <c r="AC20" i="17" s="1"/>
  <c r="G42" i="17"/>
  <c r="CM19" i="17" s="1"/>
  <c r="F42" i="17"/>
  <c r="CO18" i="17" s="1"/>
  <c r="L41" i="17"/>
  <c r="H41" i="17"/>
  <c r="CO17" i="17" s="1"/>
  <c r="G41" i="17"/>
  <c r="CO16" i="17" s="1"/>
  <c r="F41" i="17"/>
  <c r="CM15" i="17" s="1"/>
  <c r="M33" i="17"/>
  <c r="I33" i="17"/>
  <c r="M32" i="17"/>
  <c r="H32" i="17"/>
  <c r="T24" i="17"/>
  <c r="S24" i="17"/>
  <c r="R24" i="17"/>
  <c r="T23" i="17"/>
  <c r="S23" i="17"/>
  <c r="R23" i="17"/>
  <c r="T22" i="17"/>
  <c r="S22" i="17"/>
  <c r="R22" i="17"/>
  <c r="CP19" i="17"/>
  <c r="CL19" i="17"/>
  <c r="CH19" i="17"/>
  <c r="BZ19" i="17"/>
  <c r="BV19" i="17"/>
  <c r="BR19" i="17"/>
  <c r="BN19" i="17"/>
  <c r="BL19" i="17"/>
  <c r="BJ19" i="17"/>
  <c r="AY19" i="17"/>
  <c r="AX19" i="17"/>
  <c r="AV19" i="17"/>
  <c r="AR19" i="17"/>
  <c r="AP19" i="17"/>
  <c r="AL19" i="17"/>
  <c r="AF19" i="17"/>
  <c r="AB19" i="17"/>
  <c r="Z19" i="17"/>
  <c r="X19" i="17"/>
  <c r="V19" i="17"/>
  <c r="CQ18" i="17"/>
  <c r="CK18" i="17"/>
  <c r="CI18" i="17"/>
  <c r="CH18" i="17"/>
  <c r="CE18" i="17"/>
  <c r="CD18" i="17"/>
  <c r="BW18" i="17"/>
  <c r="BV18" i="17"/>
  <c r="BU18" i="17"/>
  <c r="BS18" i="17"/>
  <c r="BR18" i="17"/>
  <c r="BK18" i="17"/>
  <c r="BJ18" i="17"/>
  <c r="BG18" i="17"/>
  <c r="BF18" i="17"/>
  <c r="BE18" i="17"/>
  <c r="AX18" i="17"/>
  <c r="AW18" i="17"/>
  <c r="AU18" i="17"/>
  <c r="AT18" i="17"/>
  <c r="AQ18" i="17"/>
  <c r="AL18" i="17"/>
  <c r="AI18" i="17"/>
  <c r="AH18" i="17"/>
  <c r="AG18" i="17"/>
  <c r="AE18" i="17"/>
  <c r="Y18" i="17"/>
  <c r="W18" i="17"/>
  <c r="V18" i="17"/>
  <c r="Y17" i="17"/>
  <c r="CK120" i="17" s="1"/>
  <c r="CN16" i="17"/>
  <c r="BA16" i="17"/>
  <c r="AZ16" i="17"/>
  <c r="CN15" i="17"/>
  <c r="BL15" i="17"/>
  <c r="AN15" i="17"/>
  <c r="CV7" i="17"/>
  <c r="CU7" i="17"/>
  <c r="CT7" i="17"/>
  <c r="CS7" i="17"/>
  <c r="CR7" i="17"/>
  <c r="CQ7" i="17"/>
  <c r="CP7" i="17"/>
  <c r="CO7" i="17"/>
  <c r="CN7" i="17"/>
  <c r="CM7" i="17"/>
  <c r="CL7" i="17"/>
  <c r="CK7" i="17"/>
  <c r="CJ7" i="17"/>
  <c r="CI7" i="17"/>
  <c r="CH7" i="17"/>
  <c r="CG7" i="17"/>
  <c r="CF7" i="17"/>
  <c r="AS7" i="17"/>
  <c r="AO7" i="17"/>
  <c r="CV6" i="17"/>
  <c r="CU6" i="17"/>
  <c r="CT6" i="17"/>
  <c r="CS6" i="17"/>
  <c r="CR6" i="17"/>
  <c r="CQ6" i="17"/>
  <c r="CP6" i="17"/>
  <c r="CO6" i="17"/>
  <c r="CN6" i="17"/>
  <c r="CM6" i="17"/>
  <c r="CL6" i="17"/>
  <c r="CK6" i="17"/>
  <c r="CJ6" i="17"/>
  <c r="CI6" i="17"/>
  <c r="CH6" i="17"/>
  <c r="CG6" i="17"/>
  <c r="CF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G52" i="7"/>
  <c r="H53" i="7" s="1"/>
  <c r="I53" i="7" s="1"/>
  <c r="G48" i="7"/>
  <c r="BP15" i="17" l="1"/>
  <c r="BH16" i="17"/>
  <c r="AR15" i="17"/>
  <c r="AR22" i="17" s="1"/>
  <c r="AR26" i="17" s="1"/>
  <c r="W15" i="17"/>
  <c r="Y16" i="17"/>
  <c r="BT15" i="17"/>
  <c r="V15" i="17"/>
  <c r="CQ15" i="17"/>
  <c r="AU15" i="17"/>
  <c r="AB15" i="17"/>
  <c r="AB22" i="17" s="1"/>
  <c r="AB26" i="17" s="1"/>
  <c r="AV15" i="17"/>
  <c r="BX15" i="17"/>
  <c r="AB16" i="17"/>
  <c r="BP16" i="17"/>
  <c r="AD15" i="17"/>
  <c r="AZ15" i="17"/>
  <c r="CA15" i="17"/>
  <c r="AC16" i="17"/>
  <c r="BU16" i="17"/>
  <c r="AF15" i="17"/>
  <c r="BD15" i="17"/>
  <c r="BD22" i="17" s="1"/>
  <c r="BD26" i="17" s="1"/>
  <c r="CB15" i="17"/>
  <c r="AJ16" i="17"/>
  <c r="BX16" i="17"/>
  <c r="Z18" i="17"/>
  <c r="AM18" i="17"/>
  <c r="AY18" i="17"/>
  <c r="BM18" i="17"/>
  <c r="BZ18" i="17"/>
  <c r="CL18" i="17"/>
  <c r="AH15" i="17"/>
  <c r="BH15" i="17"/>
  <c r="CF15" i="17"/>
  <c r="AO16" i="17"/>
  <c r="BY16" i="17"/>
  <c r="AA18" i="17"/>
  <c r="AO18" i="17"/>
  <c r="BB18" i="17"/>
  <c r="BN18" i="17"/>
  <c r="CA18" i="17"/>
  <c r="CM18" i="17"/>
  <c r="AI19" i="17"/>
  <c r="BB19" i="17"/>
  <c r="CB19" i="17"/>
  <c r="AJ15" i="17"/>
  <c r="AJ22" i="17" s="1"/>
  <c r="AJ26" i="17" s="1"/>
  <c r="BK15" i="17"/>
  <c r="CJ15" i="17"/>
  <c r="AW16" i="17"/>
  <c r="CF16" i="17"/>
  <c r="AD18" i="17"/>
  <c r="AP18" i="17"/>
  <c r="BC18" i="17"/>
  <c r="BO18" i="17"/>
  <c r="CC18" i="17"/>
  <c r="CP18" i="17"/>
  <c r="AJ19" i="17"/>
  <c r="BF19" i="17"/>
  <c r="CD19" i="17"/>
  <c r="BC125" i="17"/>
  <c r="AH127" i="17"/>
  <c r="BD125" i="17"/>
  <c r="CE127" i="17"/>
  <c r="AE15" i="17"/>
  <c r="AT15" i="17"/>
  <c r="BJ15" i="17"/>
  <c r="BZ15" i="17"/>
  <c r="CP15" i="17"/>
  <c r="X18" i="17"/>
  <c r="AF18" i="17"/>
  <c r="AN18" i="17"/>
  <c r="AV18" i="17"/>
  <c r="BD18" i="17"/>
  <c r="BL18" i="17"/>
  <c r="BT18" i="17"/>
  <c r="CB18" i="17"/>
  <c r="CJ18" i="17"/>
  <c r="AE127" i="17"/>
  <c r="CD127" i="17"/>
  <c r="BL159" i="17"/>
  <c r="BL163" i="17" s="1"/>
  <c r="CB160" i="17"/>
  <c r="CB164" i="17" s="1"/>
  <c r="Q107" i="17"/>
  <c r="Q111" i="17" s="1"/>
  <c r="AL127" i="17"/>
  <c r="CL127" i="17"/>
  <c r="AG160" i="17"/>
  <c r="AG164" i="17" s="1"/>
  <c r="BN17" i="17"/>
  <c r="AT107" i="17"/>
  <c r="AT111" i="17" s="1"/>
  <c r="AF126" i="17"/>
  <c r="AY127" i="17"/>
  <c r="AO160" i="17"/>
  <c r="AO164" i="17" s="1"/>
  <c r="BW159" i="17"/>
  <c r="BW163" i="17" s="1"/>
  <c r="AT17" i="17"/>
  <c r="X15" i="17"/>
  <c r="AL15" i="17"/>
  <c r="AL22" i="17" s="1"/>
  <c r="AL26" i="17" s="1"/>
  <c r="BB15" i="17"/>
  <c r="BR15" i="17"/>
  <c r="BR22" i="17" s="1"/>
  <c r="BR26" i="17" s="1"/>
  <c r="CH15" i="17"/>
  <c r="CH22" i="17" s="1"/>
  <c r="CH26" i="17" s="1"/>
  <c r="CK17" i="17"/>
  <c r="AB18" i="17"/>
  <c r="AJ18" i="17"/>
  <c r="AR18" i="17"/>
  <c r="AZ18" i="17"/>
  <c r="BH18" i="17"/>
  <c r="BP18" i="17"/>
  <c r="BX18" i="17"/>
  <c r="CF18" i="17"/>
  <c r="CN18" i="17"/>
  <c r="BN107" i="17"/>
  <c r="BN111" i="17" s="1"/>
  <c r="BQ125" i="17"/>
  <c r="BB126" i="17"/>
  <c r="BB127" i="17"/>
  <c r="AY158" i="17"/>
  <c r="AY162" i="17" s="1"/>
  <c r="AU160" i="17"/>
  <c r="AU164" i="17" s="1"/>
  <c r="Z15" i="17"/>
  <c r="AM15" i="17"/>
  <c r="BC15" i="17"/>
  <c r="BS15" i="17"/>
  <c r="CI15" i="17"/>
  <c r="U18" i="17"/>
  <c r="AC18" i="17"/>
  <c r="AK18" i="17"/>
  <c r="AS18" i="17"/>
  <c r="BA18" i="17"/>
  <c r="BI18" i="17"/>
  <c r="BQ18" i="17"/>
  <c r="BY18" i="17"/>
  <c r="CG18" i="17"/>
  <c r="CA125" i="17"/>
  <c r="BL126" i="17"/>
  <c r="BF127" i="17"/>
  <c r="BP158" i="17"/>
  <c r="BP162" i="17" s="1"/>
  <c r="AV160" i="17"/>
  <c r="AV164" i="17" s="1"/>
  <c r="BV126" i="17"/>
  <c r="BJ127" i="17"/>
  <c r="Y159" i="17"/>
  <c r="Y163" i="17" s="1"/>
  <c r="BQ160" i="17"/>
  <c r="BQ164" i="17" s="1"/>
  <c r="AB127" i="17"/>
  <c r="BX127" i="17"/>
  <c r="AX159" i="17"/>
  <c r="AX163" i="17" s="1"/>
  <c r="BU160" i="17"/>
  <c r="BU164" i="17" s="1"/>
  <c r="Z17" i="17"/>
  <c r="BF17" i="17"/>
  <c r="V17" i="17"/>
  <c r="BZ120" i="17" s="1"/>
  <c r="AP17" i="17"/>
  <c r="BM17" i="17"/>
  <c r="CH17" i="17"/>
  <c r="AF106" i="17"/>
  <c r="AF110" i="17" s="1"/>
  <c r="AZ106" i="17"/>
  <c r="AZ110" i="17" s="1"/>
  <c r="CD106" i="17"/>
  <c r="CD110" i="17" s="1"/>
  <c r="AL107" i="17"/>
  <c r="AL111" i="17" s="1"/>
  <c r="BM107" i="17"/>
  <c r="BM111" i="17" s="1"/>
  <c r="V125" i="17"/>
  <c r="AF125" i="17"/>
  <c r="AR125" i="17"/>
  <c r="BB125" i="17"/>
  <c r="BO125" i="17"/>
  <c r="BZ125" i="17"/>
  <c r="CN125" i="17"/>
  <c r="AA158" i="17"/>
  <c r="AA162" i="17" s="1"/>
  <c r="AU158" i="17"/>
  <c r="AU162" i="17" s="1"/>
  <c r="BO158" i="17"/>
  <c r="BO162" i="17" s="1"/>
  <c r="BR17" i="17"/>
  <c r="R107" i="17"/>
  <c r="R111" i="17" s="1"/>
  <c r="BR107" i="17"/>
  <c r="BR111" i="17" s="1"/>
  <c r="AG16" i="17"/>
  <c r="BE16" i="17"/>
  <c r="CC16" i="17"/>
  <c r="AD17" i="17"/>
  <c r="AX17" i="17"/>
  <c r="BU17" i="17"/>
  <c r="CP17" i="17"/>
  <c r="AA19" i="17"/>
  <c r="AN19" i="17"/>
  <c r="AN22" i="17" s="1"/>
  <c r="AN26" i="17" s="1"/>
  <c r="AZ19" i="17"/>
  <c r="AZ22" i="17" s="1"/>
  <c r="AZ26" i="17" s="1"/>
  <c r="BO19" i="17"/>
  <c r="CE19" i="17"/>
  <c r="AJ106" i="17"/>
  <c r="AJ110" i="17" s="1"/>
  <c r="BN106" i="17"/>
  <c r="BN110" i="17" s="1"/>
  <c r="V107" i="17"/>
  <c r="V111" i="17" s="1"/>
  <c r="AW107" i="17"/>
  <c r="AW111" i="17" s="1"/>
  <c r="BZ107" i="17"/>
  <c r="BZ111" i="17" s="1"/>
  <c r="AA125" i="17"/>
  <c r="AK125" i="17"/>
  <c r="AU125" i="17"/>
  <c r="BG125" i="17"/>
  <c r="BR125" i="17"/>
  <c r="CE125" i="17"/>
  <c r="CH126" i="17"/>
  <c r="AP127" i="17"/>
  <c r="BO127" i="17"/>
  <c r="CN127" i="17"/>
  <c r="AJ158" i="17"/>
  <c r="AJ162" i="17" s="1"/>
  <c r="BA158" i="17"/>
  <c r="BA162" i="17" s="1"/>
  <c r="BY158" i="17"/>
  <c r="BY162" i="17" s="1"/>
  <c r="V160" i="17"/>
  <c r="V164" i="17" s="1"/>
  <c r="BC160" i="17"/>
  <c r="BC164" i="17" s="1"/>
  <c r="BD106" i="17"/>
  <c r="BD110" i="17" s="1"/>
  <c r="CL17" i="17"/>
  <c r="BL106" i="17"/>
  <c r="BL110" i="17" s="1"/>
  <c r="AV107" i="17"/>
  <c r="AV111" i="17" s="1"/>
  <c r="AC158" i="17"/>
  <c r="AC162" i="17" s="1"/>
  <c r="AZ158" i="17"/>
  <c r="AZ162" i="17" s="1"/>
  <c r="BW158" i="17"/>
  <c r="BW162" i="17" s="1"/>
  <c r="AG17" i="17"/>
  <c r="BB17" i="17"/>
  <c r="BV17" i="17"/>
  <c r="R106" i="17"/>
  <c r="R110" i="17" s="1"/>
  <c r="AN106" i="17"/>
  <c r="AN110" i="17" s="1"/>
  <c r="BO106" i="17"/>
  <c r="BO110" i="17" s="1"/>
  <c r="AD107" i="17"/>
  <c r="AD111" i="17" s="1"/>
  <c r="AX107" i="17"/>
  <c r="AX111" i="17" s="1"/>
  <c r="CB107" i="17"/>
  <c r="CB111" i="17" s="1"/>
  <c r="AB125" i="17"/>
  <c r="AL125" i="17"/>
  <c r="AV125" i="17"/>
  <c r="BH125" i="17"/>
  <c r="BS125" i="17"/>
  <c r="CH125" i="17"/>
  <c r="U127" i="17"/>
  <c r="AQ127" i="17"/>
  <c r="BP127" i="17"/>
  <c r="CO127" i="17"/>
  <c r="AK158" i="17"/>
  <c r="AK162" i="17" s="1"/>
  <c r="BB158" i="17"/>
  <c r="BB162" i="17" s="1"/>
  <c r="BZ158" i="17"/>
  <c r="BZ162" i="17" s="1"/>
  <c r="W160" i="17"/>
  <c r="W164" i="17" s="1"/>
  <c r="BI160" i="17"/>
  <c r="BI164" i="17" s="1"/>
  <c r="AI106" i="17"/>
  <c r="AI110" i="17" s="1"/>
  <c r="AK16" i="17"/>
  <c r="BI16" i="17"/>
  <c r="BI23" i="17" s="1"/>
  <c r="BI27" i="17" s="1"/>
  <c r="CK16" i="17"/>
  <c r="AH17" i="17"/>
  <c r="BE17" i="17"/>
  <c r="BZ17" i="17"/>
  <c r="AD19" i="17"/>
  <c r="AQ19" i="17"/>
  <c r="BD19" i="17"/>
  <c r="BT19" i="17"/>
  <c r="BT22" i="17" s="1"/>
  <c r="BT26" i="17" s="1"/>
  <c r="CJ19" i="17"/>
  <c r="S106" i="17"/>
  <c r="S110" i="17" s="1"/>
  <c r="AV106" i="17"/>
  <c r="AV110" i="17" s="1"/>
  <c r="BP106" i="17"/>
  <c r="BP110" i="17" s="1"/>
  <c r="AF107" i="17"/>
  <c r="AF111" i="17" s="1"/>
  <c r="BB107" i="17"/>
  <c r="BB111" i="17" s="1"/>
  <c r="CC107" i="17"/>
  <c r="CC111" i="17" s="1"/>
  <c r="AC125" i="17"/>
  <c r="AM125" i="17"/>
  <c r="AY125" i="17"/>
  <c r="BI125" i="17"/>
  <c r="BW125" i="17"/>
  <c r="CI125" i="17"/>
  <c r="V126" i="17"/>
  <c r="V127" i="17"/>
  <c r="AR127" i="17"/>
  <c r="BQ127" i="17"/>
  <c r="CP127" i="17"/>
  <c r="AL158" i="17"/>
  <c r="AL162" i="17" s="1"/>
  <c r="BI158" i="17"/>
  <c r="BI162" i="17" s="1"/>
  <c r="CA158" i="17"/>
  <c r="CA162" i="17" s="1"/>
  <c r="AD160" i="17"/>
  <c r="AD164" i="17" s="1"/>
  <c r="BJ160" i="17"/>
  <c r="BJ164" i="17" s="1"/>
  <c r="AW17" i="17"/>
  <c r="AL17" i="17"/>
  <c r="AX106" i="17"/>
  <c r="AX110" i="17" s="1"/>
  <c r="AG107" i="17"/>
  <c r="AG111" i="17" s="1"/>
  <c r="CD107" i="17"/>
  <c r="CD111" i="17" s="1"/>
  <c r="AD125" i="17"/>
  <c r="AN125" i="17"/>
  <c r="AZ125" i="17"/>
  <c r="BK125" i="17"/>
  <c r="BX125" i="17"/>
  <c r="CJ125" i="17"/>
  <c r="V158" i="17"/>
  <c r="V162" i="17" s="1"/>
  <c r="BJ158" i="17"/>
  <c r="BJ162" i="17" s="1"/>
  <c r="AH106" i="17"/>
  <c r="AH110" i="17" s="1"/>
  <c r="CE106" i="17"/>
  <c r="CE110" i="17" s="1"/>
  <c r="CC17" i="17"/>
  <c r="T106" i="17"/>
  <c r="T110" i="17" s="1"/>
  <c r="BT106" i="17"/>
  <c r="BT110" i="17" s="1"/>
  <c r="BJ107" i="17"/>
  <c r="BJ111" i="17" s="1"/>
  <c r="AM158" i="17"/>
  <c r="AM162" i="17" s="1"/>
  <c r="U16" i="17"/>
  <c r="U23" i="17" s="1"/>
  <c r="U27" i="17" s="1"/>
  <c r="AS16" i="17"/>
  <c r="BQ16" i="17"/>
  <c r="AO17" i="17"/>
  <c r="BJ17" i="17"/>
  <c r="CD17" i="17"/>
  <c r="U19" i="17"/>
  <c r="AH19" i="17"/>
  <c r="AH22" i="17" s="1"/>
  <c r="AH26" i="17" s="1"/>
  <c r="AT19" i="17"/>
  <c r="AT22" i="17" s="1"/>
  <c r="AT26" i="17" s="1"/>
  <c r="BG19" i="17"/>
  <c r="BW19" i="17"/>
  <c r="X106" i="17"/>
  <c r="X110" i="17" s="1"/>
  <c r="AY106" i="17"/>
  <c r="AY110" i="17" s="1"/>
  <c r="CB106" i="17"/>
  <c r="CB110" i="17" s="1"/>
  <c r="AH107" i="17"/>
  <c r="AH111" i="17" s="1"/>
  <c r="BL107" i="17"/>
  <c r="BL111" i="17" s="1"/>
  <c r="U125" i="17"/>
  <c r="AE125" i="17"/>
  <c r="AQ125" i="17"/>
  <c r="BA125" i="17"/>
  <c r="BL125" i="17"/>
  <c r="BY125" i="17"/>
  <c r="CM125" i="17"/>
  <c r="AP126" i="17"/>
  <c r="AD127" i="17"/>
  <c r="BA127" i="17"/>
  <c r="BZ127" i="17"/>
  <c r="W158" i="17"/>
  <c r="W162" i="17" s="1"/>
  <c r="AQ158" i="17"/>
  <c r="AQ162" i="17" s="1"/>
  <c r="BK158" i="17"/>
  <c r="BK162" i="17" s="1"/>
  <c r="AJ159" i="17"/>
  <c r="AJ163" i="17" s="1"/>
  <c r="AK160" i="17"/>
  <c r="AK164" i="17" s="1"/>
  <c r="BT160" i="17"/>
  <c r="BT164" i="17" s="1"/>
  <c r="CP76" i="17"/>
  <c r="CJ16" i="17"/>
  <c r="CB16" i="17"/>
  <c r="BT16" i="17"/>
  <c r="BL16" i="17"/>
  <c r="BD16" i="17"/>
  <c r="AV16" i="17"/>
  <c r="AV23" i="17" s="1"/>
  <c r="AV27" i="17" s="1"/>
  <c r="AN16" i="17"/>
  <c r="AF16" i="17"/>
  <c r="X16" i="17"/>
  <c r="CQ16" i="17"/>
  <c r="CI16" i="17"/>
  <c r="CA16" i="17"/>
  <c r="BS16" i="17"/>
  <c r="BK16" i="17"/>
  <c r="BC16" i="17"/>
  <c r="AU16" i="17"/>
  <c r="AM16" i="17"/>
  <c r="AE16" i="17"/>
  <c r="W16" i="17"/>
  <c r="CP16" i="17"/>
  <c r="CH16" i="17"/>
  <c r="BZ16" i="17"/>
  <c r="BR16" i="17"/>
  <c r="BJ16" i="17"/>
  <c r="BB16" i="17"/>
  <c r="AT16" i="17"/>
  <c r="AL16" i="17"/>
  <c r="AD16" i="17"/>
  <c r="V16" i="17"/>
  <c r="CQ76" i="17"/>
  <c r="CM16" i="17"/>
  <c r="CE16" i="17"/>
  <c r="BW16" i="17"/>
  <c r="BO16" i="17"/>
  <c r="BG16" i="17"/>
  <c r="AY16" i="17"/>
  <c r="AQ16" i="17"/>
  <c r="AI16" i="17"/>
  <c r="AA16" i="17"/>
  <c r="CL16" i="17"/>
  <c r="CD16" i="17"/>
  <c r="BV16" i="17"/>
  <c r="BN16" i="17"/>
  <c r="BF16" i="17"/>
  <c r="AX16" i="17"/>
  <c r="AP16" i="17"/>
  <c r="AH16" i="17"/>
  <c r="Z16" i="17"/>
  <c r="BQ20" i="17"/>
  <c r="CG20" i="17"/>
  <c r="BA20" i="17"/>
  <c r="BA23" i="17" s="1"/>
  <c r="BA27" i="17" s="1"/>
  <c r="U20" i="17"/>
  <c r="BY20" i="17"/>
  <c r="BY23" i="17" s="1"/>
  <c r="BY27" i="17" s="1"/>
  <c r="CE20" i="17"/>
  <c r="AY20" i="17"/>
  <c r="CB20" i="17"/>
  <c r="AV20" i="17"/>
  <c r="BO20" i="17"/>
  <c r="AI20" i="17"/>
  <c r="BL20" i="17"/>
  <c r="AF20" i="17"/>
  <c r="AF23" i="17" s="1"/>
  <c r="AF27" i="17" s="1"/>
  <c r="AK20" i="17"/>
  <c r="AS20" i="17"/>
  <c r="AF22" i="17"/>
  <c r="AF26" i="17" s="1"/>
  <c r="AR16" i="17"/>
  <c r="BM16" i="17"/>
  <c r="CG16" i="17"/>
  <c r="BI20" i="17"/>
  <c r="CO20" i="17"/>
  <c r="CO24" i="17" s="1"/>
  <c r="CO28" i="17" s="1"/>
  <c r="AC126" i="17"/>
  <c r="AM126" i="17"/>
  <c r="AW126" i="17"/>
  <c r="BI126" i="17"/>
  <c r="BS126" i="17"/>
  <c r="CC126" i="17"/>
  <c r="CO126" i="17"/>
  <c r="S159" i="17"/>
  <c r="S163" i="17" s="1"/>
  <c r="AG159" i="17"/>
  <c r="AG163" i="17" s="1"/>
  <c r="AR159" i="17"/>
  <c r="AR163" i="17" s="1"/>
  <c r="BF159" i="17"/>
  <c r="BF163" i="17" s="1"/>
  <c r="BT159" i="17"/>
  <c r="BT163" i="17" s="1"/>
  <c r="CE159" i="17"/>
  <c r="CE163" i="17" s="1"/>
  <c r="U15" i="17"/>
  <c r="AC15" i="17"/>
  <c r="AK15" i="17"/>
  <c r="AS15" i="17"/>
  <c r="BA15" i="17"/>
  <c r="BI15" i="17"/>
  <c r="BQ15" i="17"/>
  <c r="BY15" i="17"/>
  <c r="CG15" i="17"/>
  <c r="CO15" i="17"/>
  <c r="W17" i="17"/>
  <c r="CE120" i="17" s="1"/>
  <c r="AE17" i="17"/>
  <c r="AM17" i="17"/>
  <c r="AU17" i="17"/>
  <c r="BC17" i="17"/>
  <c r="BK17" i="17"/>
  <c r="BK24" i="17" s="1"/>
  <c r="BK28" i="17" s="1"/>
  <c r="BS17" i="17"/>
  <c r="CA17" i="17"/>
  <c r="CI17" i="17"/>
  <c r="CQ17" i="17"/>
  <c r="AD126" i="17"/>
  <c r="AN126" i="17"/>
  <c r="AX126" i="17"/>
  <c r="BJ126" i="17"/>
  <c r="BT126" i="17"/>
  <c r="CD126" i="17"/>
  <c r="CP126" i="17"/>
  <c r="AC127" i="17"/>
  <c r="AM127" i="17"/>
  <c r="AZ127" i="17"/>
  <c r="BN127" i="17"/>
  <c r="BY127" i="17"/>
  <c r="CM127" i="17"/>
  <c r="BX158" i="17"/>
  <c r="BX162" i="17" s="1"/>
  <c r="T159" i="17"/>
  <c r="T163" i="17" s="1"/>
  <c r="AH159" i="17"/>
  <c r="AH163" i="17" s="1"/>
  <c r="AV159" i="17"/>
  <c r="AV163" i="17" s="1"/>
  <c r="BG159" i="17"/>
  <c r="BG163" i="17" s="1"/>
  <c r="BU159" i="17"/>
  <c r="BU163" i="17" s="1"/>
  <c r="Q160" i="17"/>
  <c r="Q164" i="17" s="1"/>
  <c r="AE160" i="17"/>
  <c r="AE164" i="17" s="1"/>
  <c r="AS160" i="17"/>
  <c r="AS164" i="17" s="1"/>
  <c r="BD160" i="17"/>
  <c r="BD164" i="17" s="1"/>
  <c r="BR160" i="17"/>
  <c r="BR164" i="17" s="1"/>
  <c r="CC160" i="17"/>
  <c r="CC164" i="17" s="1"/>
  <c r="X17" i="17"/>
  <c r="CF120" i="17" s="1"/>
  <c r="AF17" i="17"/>
  <c r="AN17" i="17"/>
  <c r="AV17" i="17"/>
  <c r="BD17" i="17"/>
  <c r="BL17" i="17"/>
  <c r="BT17" i="17"/>
  <c r="CB17" i="17"/>
  <c r="CJ17" i="17"/>
  <c r="U126" i="17"/>
  <c r="AE126" i="17"/>
  <c r="AO126" i="17"/>
  <c r="BA126" i="17"/>
  <c r="BK126" i="17"/>
  <c r="BU126" i="17"/>
  <c r="CG126" i="17"/>
  <c r="CQ126" i="17"/>
  <c r="X159" i="17"/>
  <c r="X163" i="17" s="1"/>
  <c r="AI159" i="17"/>
  <c r="AI163" i="17" s="1"/>
  <c r="AW159" i="17"/>
  <c r="AW163" i="17" s="1"/>
  <c r="BH159" i="17"/>
  <c r="BH163" i="17" s="1"/>
  <c r="BV159" i="17"/>
  <c r="BV163" i="17" s="1"/>
  <c r="U160" i="17"/>
  <c r="U164" i="17" s="1"/>
  <c r="AF160" i="17"/>
  <c r="AF164" i="17" s="1"/>
  <c r="AT160" i="17"/>
  <c r="AT164" i="17" s="1"/>
  <c r="BE160" i="17"/>
  <c r="BE164" i="17" s="1"/>
  <c r="BS160" i="17"/>
  <c r="BS164" i="17" s="1"/>
  <c r="AG126" i="17"/>
  <c r="BC126" i="17"/>
  <c r="BY126" i="17"/>
  <c r="AN159" i="17"/>
  <c r="AN163" i="17" s="1"/>
  <c r="Y15" i="17"/>
  <c r="AG15" i="17"/>
  <c r="AO15" i="17"/>
  <c r="AW15" i="17"/>
  <c r="BE15" i="17"/>
  <c r="BM15" i="17"/>
  <c r="BU15" i="17"/>
  <c r="CC15" i="17"/>
  <c r="CK15" i="17"/>
  <c r="AA17" i="17"/>
  <c r="CJ98" i="17" s="1"/>
  <c r="AI17" i="17"/>
  <c r="AQ17" i="17"/>
  <c r="AY17" i="17"/>
  <c r="BG17" i="17"/>
  <c r="BO17" i="17"/>
  <c r="BW17" i="17"/>
  <c r="CE17" i="17"/>
  <c r="CM17" i="17"/>
  <c r="Z106" i="17"/>
  <c r="Z110" i="17" s="1"/>
  <c r="AP106" i="17"/>
  <c r="AP110" i="17" s="1"/>
  <c r="BF106" i="17"/>
  <c r="BF110" i="17" s="1"/>
  <c r="BV106" i="17"/>
  <c r="BV110" i="17" s="1"/>
  <c r="X107" i="17"/>
  <c r="X111" i="17" s="1"/>
  <c r="AN107" i="17"/>
  <c r="AN111" i="17" s="1"/>
  <c r="BD107" i="17"/>
  <c r="BD111" i="17" s="1"/>
  <c r="BT107" i="17"/>
  <c r="BT111" i="17" s="1"/>
  <c r="BJ125" i="17"/>
  <c r="BT125" i="17"/>
  <c r="CF125" i="17"/>
  <c r="CP125" i="17"/>
  <c r="X126" i="17"/>
  <c r="AH126" i="17"/>
  <c r="AT126" i="17"/>
  <c r="BD126" i="17"/>
  <c r="BN126" i="17"/>
  <c r="BZ126" i="17"/>
  <c r="CJ126" i="17"/>
  <c r="W127" i="17"/>
  <c r="AI127" i="17"/>
  <c r="AS127" i="17"/>
  <c r="BG127" i="17"/>
  <c r="BR127" i="17"/>
  <c r="CF127" i="17"/>
  <c r="S158" i="17"/>
  <c r="S162" i="17" s="1"/>
  <c r="AD158" i="17"/>
  <c r="AD162" i="17" s="1"/>
  <c r="AR158" i="17"/>
  <c r="AR162" i="17" s="1"/>
  <c r="BC158" i="17"/>
  <c r="BC162" i="17" s="1"/>
  <c r="BQ158" i="17"/>
  <c r="BQ162" i="17" s="1"/>
  <c r="CE158" i="17"/>
  <c r="CE162" i="17" s="1"/>
  <c r="AA159" i="17"/>
  <c r="AA163" i="17" s="1"/>
  <c r="AO159" i="17"/>
  <c r="AO163" i="17" s="1"/>
  <c r="AZ159" i="17"/>
  <c r="AZ163" i="17" s="1"/>
  <c r="BN159" i="17"/>
  <c r="BN163" i="17" s="1"/>
  <c r="CB159" i="17"/>
  <c r="CB163" i="17" s="1"/>
  <c r="X160" i="17"/>
  <c r="X164" i="17" s="1"/>
  <c r="AL160" i="17"/>
  <c r="AL164" i="17" s="1"/>
  <c r="AW160" i="17"/>
  <c r="AW164" i="17" s="1"/>
  <c r="BK160" i="17"/>
  <c r="BK164" i="17" s="1"/>
  <c r="BY160" i="17"/>
  <c r="BY164" i="17" s="1"/>
  <c r="W126" i="17"/>
  <c r="CI126" i="17"/>
  <c r="AY159" i="17"/>
  <c r="AY163" i="17" s="1"/>
  <c r="Z22" i="17"/>
  <c r="Z26" i="17" s="1"/>
  <c r="AP15" i="17"/>
  <c r="AP22" i="17" s="1"/>
  <c r="AP26" i="17" s="1"/>
  <c r="AX15" i="17"/>
  <c r="AX22" i="17" s="1"/>
  <c r="AX26" i="17" s="1"/>
  <c r="BF15" i="17"/>
  <c r="BF22" i="17" s="1"/>
  <c r="BF26" i="17" s="1"/>
  <c r="BN15" i="17"/>
  <c r="BN22" i="17" s="1"/>
  <c r="BN26" i="17" s="1"/>
  <c r="BV15" i="17"/>
  <c r="BV22" i="17" s="1"/>
  <c r="BV26" i="17" s="1"/>
  <c r="CD15" i="17"/>
  <c r="CD22" i="17" s="1"/>
  <c r="CD26" i="17" s="1"/>
  <c r="CL15" i="17"/>
  <c r="CL22" i="17" s="1"/>
  <c r="CL26" i="17" s="1"/>
  <c r="AB17" i="17"/>
  <c r="AJ17" i="17"/>
  <c r="AR17" i="17"/>
  <c r="AZ17" i="17"/>
  <c r="BH17" i="17"/>
  <c r="BP17" i="17"/>
  <c r="BX17" i="17"/>
  <c r="CF17" i="17"/>
  <c r="CN17" i="17"/>
  <c r="AA106" i="17"/>
  <c r="AA110" i="17" s="1"/>
  <c r="AQ106" i="17"/>
  <c r="AQ110" i="17" s="1"/>
  <c r="BG106" i="17"/>
  <c r="BG110" i="17" s="1"/>
  <c r="BW106" i="17"/>
  <c r="BW110" i="17" s="1"/>
  <c r="Y107" i="17"/>
  <c r="Y111" i="17" s="1"/>
  <c r="AO107" i="17"/>
  <c r="AO111" i="17" s="1"/>
  <c r="BE107" i="17"/>
  <c r="BE111" i="17" s="1"/>
  <c r="BU107" i="17"/>
  <c r="BU111" i="17" s="1"/>
  <c r="CG125" i="17"/>
  <c r="CQ125" i="17"/>
  <c r="Y126" i="17"/>
  <c r="AK126" i="17"/>
  <c r="AU126" i="17"/>
  <c r="BE126" i="17"/>
  <c r="BQ126" i="17"/>
  <c r="CA126" i="17"/>
  <c r="CK126" i="17"/>
  <c r="Z127" i="17"/>
  <c r="AJ127" i="17"/>
  <c r="AT127" i="17"/>
  <c r="BH127" i="17"/>
  <c r="BV127" i="17"/>
  <c r="CG127" i="17"/>
  <c r="T158" i="17"/>
  <c r="T162" i="17" s="1"/>
  <c r="AE158" i="17"/>
  <c r="AE162" i="17" s="1"/>
  <c r="AS158" i="17"/>
  <c r="AS162" i="17" s="1"/>
  <c r="BG158" i="17"/>
  <c r="BG162" i="17" s="1"/>
  <c r="BR158" i="17"/>
  <c r="BR162" i="17" s="1"/>
  <c r="Q159" i="17"/>
  <c r="Q163" i="17" s="1"/>
  <c r="AB159" i="17"/>
  <c r="AB163" i="17" s="1"/>
  <c r="AP159" i="17"/>
  <c r="AP163" i="17" s="1"/>
  <c r="BD159" i="17"/>
  <c r="BD163" i="17" s="1"/>
  <c r="BO159" i="17"/>
  <c r="BO163" i="17" s="1"/>
  <c r="CC159" i="17"/>
  <c r="CC163" i="17" s="1"/>
  <c r="Y160" i="17"/>
  <c r="Y164" i="17" s="1"/>
  <c r="AM160" i="17"/>
  <c r="AM164" i="17" s="1"/>
  <c r="BA160" i="17"/>
  <c r="BA164" i="17" s="1"/>
  <c r="BL160" i="17"/>
  <c r="BL164" i="17" s="1"/>
  <c r="BZ160" i="17"/>
  <c r="BZ164" i="17" s="1"/>
  <c r="AS126" i="17"/>
  <c r="BM126" i="17"/>
  <c r="Z159" i="17"/>
  <c r="Z163" i="17" s="1"/>
  <c r="BM159" i="17"/>
  <c r="BM163" i="17" s="1"/>
  <c r="BX159" i="17"/>
  <c r="BX163" i="17" s="1"/>
  <c r="AA15" i="17"/>
  <c r="AA22" i="17" s="1"/>
  <c r="AA26" i="17" s="1"/>
  <c r="AI15" i="17"/>
  <c r="AQ15" i="17"/>
  <c r="AY15" i="17"/>
  <c r="AY22" i="17" s="1"/>
  <c r="AY26" i="17" s="1"/>
  <c r="BG15" i="17"/>
  <c r="BG22" i="17" s="1"/>
  <c r="BG26" i="17" s="1"/>
  <c r="BO15" i="17"/>
  <c r="BW15" i="17"/>
  <c r="BW22" i="17" s="1"/>
  <c r="BW26" i="17" s="1"/>
  <c r="CE15" i="17"/>
  <c r="CE22" i="17" s="1"/>
  <c r="CE26" i="17" s="1"/>
  <c r="U17" i="17"/>
  <c r="BT120" i="17" s="1"/>
  <c r="AC17" i="17"/>
  <c r="AC24" i="17" s="1"/>
  <c r="AC28" i="17" s="1"/>
  <c r="AK17" i="17"/>
  <c r="AS17" i="17"/>
  <c r="BA17" i="17"/>
  <c r="BI17" i="17"/>
  <c r="BQ17" i="17"/>
  <c r="BQ24" i="17" s="1"/>
  <c r="BQ28" i="17" s="1"/>
  <c r="BY17" i="17"/>
  <c r="CG17" i="17"/>
  <c r="AB106" i="17"/>
  <c r="AB110" i="17" s="1"/>
  <c r="AR106" i="17"/>
  <c r="AR110" i="17" s="1"/>
  <c r="BH106" i="17"/>
  <c r="BH110" i="17" s="1"/>
  <c r="BX106" i="17"/>
  <c r="BX110" i="17" s="1"/>
  <c r="Z107" i="17"/>
  <c r="Z111" i="17" s="1"/>
  <c r="AP107" i="17"/>
  <c r="AP111" i="17" s="1"/>
  <c r="BF107" i="17"/>
  <c r="BF111" i="17" s="1"/>
  <c r="BV107" i="17"/>
  <c r="BV111" i="17" s="1"/>
  <c r="Z126" i="17"/>
  <c r="AL126" i="17"/>
  <c r="AV126" i="17"/>
  <c r="BF126" i="17"/>
  <c r="BR126" i="17"/>
  <c r="CB126" i="17"/>
  <c r="CL126" i="17"/>
  <c r="AA127" i="17"/>
  <c r="AK127" i="17"/>
  <c r="AX127" i="17"/>
  <c r="BI127" i="17"/>
  <c r="BW127" i="17"/>
  <c r="CH127" i="17"/>
  <c r="U158" i="17"/>
  <c r="U162" i="17" s="1"/>
  <c r="AI158" i="17"/>
  <c r="AI162" i="17" s="1"/>
  <c r="AT158" i="17"/>
  <c r="AT162" i="17" s="1"/>
  <c r="BH158" i="17"/>
  <c r="BH162" i="17" s="1"/>
  <c r="BS158" i="17"/>
  <c r="BS162" i="17" s="1"/>
  <c r="R159" i="17"/>
  <c r="R163" i="17" s="1"/>
  <c r="AF159" i="17"/>
  <c r="AF163" i="17" s="1"/>
  <c r="AQ159" i="17"/>
  <c r="AQ163" i="17" s="1"/>
  <c r="BE159" i="17"/>
  <c r="BE163" i="17" s="1"/>
  <c r="BP159" i="17"/>
  <c r="BP163" i="17" s="1"/>
  <c r="CD159" i="17"/>
  <c r="CD163" i="17" s="1"/>
  <c r="AC160" i="17"/>
  <c r="AC164" i="17" s="1"/>
  <c r="AN160" i="17"/>
  <c r="AN164" i="17" s="1"/>
  <c r="BB160" i="17"/>
  <c r="BB164" i="17" s="1"/>
  <c r="BM160" i="17"/>
  <c r="BM164" i="17" s="1"/>
  <c r="CA160" i="17"/>
  <c r="CA164" i="17" s="1"/>
  <c r="CN120" i="17"/>
  <c r="CM120" i="17"/>
  <c r="CL120" i="17"/>
  <c r="CB98" i="17"/>
  <c r="CJ120" i="17"/>
  <c r="BX98" i="17"/>
  <c r="CA98" i="17"/>
  <c r="BZ98" i="17"/>
  <c r="BY98" i="17"/>
  <c r="X22" i="17"/>
  <c r="X26" i="17" s="1"/>
  <c r="AV22" i="17"/>
  <c r="AV26" i="17" s="1"/>
  <c r="BL22" i="17"/>
  <c r="BL26" i="17" s="1"/>
  <c r="CB22" i="17"/>
  <c r="CB26" i="17" s="1"/>
  <c r="CJ22" i="17"/>
  <c r="CJ26" i="17" s="1"/>
  <c r="AC23" i="17"/>
  <c r="AC27" i="17" s="1"/>
  <c r="BQ23" i="17"/>
  <c r="BQ27" i="17" s="1"/>
  <c r="CO120" i="17"/>
  <c r="CP120" i="17"/>
  <c r="CD98" i="17"/>
  <c r="CC98" i="17"/>
  <c r="CR120" i="17"/>
  <c r="CF98" i="17"/>
  <c r="CE98" i="17"/>
  <c r="CQ120" i="17"/>
  <c r="AE20" i="17"/>
  <c r="AU20" i="17"/>
  <c r="BK20" i="17"/>
  <c r="CA20" i="17"/>
  <c r="CQ20" i="17"/>
  <c r="CI72" i="17"/>
  <c r="CF71" i="17"/>
  <c r="BS84" i="17"/>
  <c r="CV120" i="17"/>
  <c r="CM22" i="17"/>
  <c r="CM26" i="17" s="1"/>
  <c r="BB84" i="17"/>
  <c r="BY120" i="17"/>
  <c r="BN98" i="17"/>
  <c r="BL98" i="17"/>
  <c r="BW120" i="17"/>
  <c r="W20" i="17"/>
  <c r="AM20" i="17"/>
  <c r="AM23" i="17" s="1"/>
  <c r="AM27" i="17" s="1"/>
  <c r="BC20" i="17"/>
  <c r="BS20" i="17"/>
  <c r="BS23" i="17" s="1"/>
  <c r="BS27" i="17" s="1"/>
  <c r="CI20" i="17"/>
  <c r="CA84" i="17"/>
  <c r="AM24" i="17"/>
  <c r="AM28" i="17" s="1"/>
  <c r="X20" i="17"/>
  <c r="AN20" i="17"/>
  <c r="BD20" i="17"/>
  <c r="BT20" i="17"/>
  <c r="CJ20" i="17"/>
  <c r="CJ23" i="17" s="1"/>
  <c r="CJ27" i="17" s="1"/>
  <c r="H53" i="17"/>
  <c r="I53" i="17" s="1"/>
  <c r="H52" i="17"/>
  <c r="I52" i="17" s="1"/>
  <c r="AI22" i="17"/>
  <c r="AI26" i="17" s="1"/>
  <c r="BL23" i="17"/>
  <c r="BL27" i="17" s="1"/>
  <c r="H49" i="17"/>
  <c r="I49" i="17" s="1"/>
  <c r="H48" i="17"/>
  <c r="I48" i="17" s="1"/>
  <c r="V22" i="17"/>
  <c r="V26" i="17" s="1"/>
  <c r="AD22" i="17"/>
  <c r="AD26" i="17" s="1"/>
  <c r="BJ22" i="17"/>
  <c r="BJ26" i="17" s="1"/>
  <c r="BZ22" i="17"/>
  <c r="BZ26" i="17" s="1"/>
  <c r="CP22" i="17"/>
  <c r="CP26" i="17" s="1"/>
  <c r="CG120" i="17"/>
  <c r="BT98" i="17"/>
  <c r="CI120" i="17"/>
  <c r="BL24" i="17"/>
  <c r="BL28" i="17" s="1"/>
  <c r="CB24" i="17"/>
  <c r="CB28" i="17" s="1"/>
  <c r="AA20" i="17"/>
  <c r="AA23" i="17" s="1"/>
  <c r="AA27" i="17" s="1"/>
  <c r="AQ20" i="17"/>
  <c r="BG20" i="17"/>
  <c r="BW20" i="17"/>
  <c r="BW23" i="17" s="1"/>
  <c r="BW27" i="17" s="1"/>
  <c r="CM20" i="17"/>
  <c r="CM23" i="17" s="1"/>
  <c r="CM27" i="17" s="1"/>
  <c r="BZ84" i="17"/>
  <c r="AU84" i="17"/>
  <c r="BK84" i="17"/>
  <c r="BR84" i="17"/>
  <c r="CQ19" i="17"/>
  <c r="CQ22" i="17" s="1"/>
  <c r="CQ26" i="17" s="1"/>
  <c r="CI19" i="17"/>
  <c r="CA19" i="17"/>
  <c r="CA22" i="17" s="1"/>
  <c r="CA26" i="17" s="1"/>
  <c r="BS19" i="17"/>
  <c r="BS22" i="17" s="1"/>
  <c r="BS26" i="17" s="1"/>
  <c r="BK19" i="17"/>
  <c r="BK22" i="17" s="1"/>
  <c r="BK26" i="17" s="1"/>
  <c r="BC19" i="17"/>
  <c r="BC22" i="17" s="1"/>
  <c r="BC26" i="17" s="1"/>
  <c r="AU19" i="17"/>
  <c r="AU22" i="17" s="1"/>
  <c r="AU26" i="17" s="1"/>
  <c r="AM19" i="17"/>
  <c r="AM22" i="17" s="1"/>
  <c r="AM26" i="17" s="1"/>
  <c r="AE19" i="17"/>
  <c r="AE22" i="17" s="1"/>
  <c r="AE26" i="17" s="1"/>
  <c r="W19" i="17"/>
  <c r="W22" i="17" s="1"/>
  <c r="W26" i="17" s="1"/>
  <c r="CO19" i="17"/>
  <c r="CO22" i="17" s="1"/>
  <c r="CO26" i="17" s="1"/>
  <c r="CG19" i="17"/>
  <c r="BY19" i="17"/>
  <c r="BQ19" i="17"/>
  <c r="BI19" i="17"/>
  <c r="BI22" i="17" s="1"/>
  <c r="BI26" i="17" s="1"/>
  <c r="BA19" i="17"/>
  <c r="BA22" i="17" s="1"/>
  <c r="BA26" i="17" s="1"/>
  <c r="AS19" i="17"/>
  <c r="AK19" i="17"/>
  <c r="AC19" i="17"/>
  <c r="AC22" i="17" s="1"/>
  <c r="AC26" i="17" s="1"/>
  <c r="CN19" i="17"/>
  <c r="CN22" i="17" s="1"/>
  <c r="CN26" i="17" s="1"/>
  <c r="CF19" i="17"/>
  <c r="CF22" i="17" s="1"/>
  <c r="CF26" i="17" s="1"/>
  <c r="BX19" i="17"/>
  <c r="BX22" i="17" s="1"/>
  <c r="BX26" i="17" s="1"/>
  <c r="BP19" i="17"/>
  <c r="BP22" i="17" s="1"/>
  <c r="BP26" i="17" s="1"/>
  <c r="BH19" i="17"/>
  <c r="BH22" i="17" s="1"/>
  <c r="BH26" i="17" s="1"/>
  <c r="CK19" i="17"/>
  <c r="CK22" i="17" s="1"/>
  <c r="CK26" i="17" s="1"/>
  <c r="CC19" i="17"/>
  <c r="BU19" i="17"/>
  <c r="BU22" i="17" s="1"/>
  <c r="BU26" i="17" s="1"/>
  <c r="BM19" i="17"/>
  <c r="BE19" i="17"/>
  <c r="BE22" i="17" s="1"/>
  <c r="BE26" i="17" s="1"/>
  <c r="AW19" i="17"/>
  <c r="AO19" i="17"/>
  <c r="AG19" i="17"/>
  <c r="Y19" i="17"/>
  <c r="Y22" i="17" s="1"/>
  <c r="Y26" i="17" s="1"/>
  <c r="CP78" i="17"/>
  <c r="CP81" i="17" s="1"/>
  <c r="CO78" i="17"/>
  <c r="CO82" i="17" s="1"/>
  <c r="CQ78" i="17"/>
  <c r="CN78" i="17"/>
  <c r="CN82" i="17" s="1"/>
  <c r="CN20" i="17"/>
  <c r="CN23" i="17" s="1"/>
  <c r="CN27" i="17" s="1"/>
  <c r="CF20" i="17"/>
  <c r="CF23" i="17" s="1"/>
  <c r="CF27" i="17" s="1"/>
  <c r="BX20" i="17"/>
  <c r="BX24" i="17" s="1"/>
  <c r="BX28" i="17" s="1"/>
  <c r="BP20" i="17"/>
  <c r="BP23" i="17" s="1"/>
  <c r="BP27" i="17" s="1"/>
  <c r="BH20" i="17"/>
  <c r="BH23" i="17" s="1"/>
  <c r="BH27" i="17" s="1"/>
  <c r="AZ20" i="17"/>
  <c r="AZ24" i="17" s="1"/>
  <c r="AZ28" i="17" s="1"/>
  <c r="AR20" i="17"/>
  <c r="AR24" i="17" s="1"/>
  <c r="AR28" i="17" s="1"/>
  <c r="AJ20" i="17"/>
  <c r="AJ23" i="17" s="1"/>
  <c r="AJ27" i="17" s="1"/>
  <c r="AB20" i="17"/>
  <c r="CL20" i="17"/>
  <c r="CD20" i="17"/>
  <c r="BV20" i="17"/>
  <c r="BN20" i="17"/>
  <c r="BF20" i="17"/>
  <c r="AX20" i="17"/>
  <c r="AX24" i="17" s="1"/>
  <c r="AX28" i="17" s="1"/>
  <c r="AP20" i="17"/>
  <c r="AP24" i="17" s="1"/>
  <c r="AP28" i="17" s="1"/>
  <c r="AH20" i="17"/>
  <c r="AH23" i="17" s="1"/>
  <c r="AH27" i="17" s="1"/>
  <c r="Z20" i="17"/>
  <c r="Z24" i="17" s="1"/>
  <c r="Z28" i="17" s="1"/>
  <c r="CK20" i="17"/>
  <c r="CK24" i="17" s="1"/>
  <c r="CK28" i="17" s="1"/>
  <c r="CC20" i="17"/>
  <c r="CC23" i="17" s="1"/>
  <c r="CC27" i="17" s="1"/>
  <c r="BU20" i="17"/>
  <c r="BU23" i="17" s="1"/>
  <c r="BU27" i="17" s="1"/>
  <c r="BM20" i="17"/>
  <c r="BE20" i="17"/>
  <c r="BE24" i="17" s="1"/>
  <c r="BE28" i="17" s="1"/>
  <c r="AW20" i="17"/>
  <c r="AW23" i="17" s="1"/>
  <c r="AW27" i="17" s="1"/>
  <c r="AO20" i="17"/>
  <c r="AO23" i="17" s="1"/>
  <c r="AO27" i="17" s="1"/>
  <c r="AG20" i="17"/>
  <c r="AG23" i="17" s="1"/>
  <c r="AG27" i="17" s="1"/>
  <c r="Y20" i="17"/>
  <c r="Y23" i="17" s="1"/>
  <c r="Y27" i="17" s="1"/>
  <c r="CP20" i="17"/>
  <c r="CP24" i="17" s="1"/>
  <c r="CP28" i="17" s="1"/>
  <c r="CH20" i="17"/>
  <c r="CH24" i="17" s="1"/>
  <c r="CH28" i="17" s="1"/>
  <c r="BZ20" i="17"/>
  <c r="BZ24" i="17" s="1"/>
  <c r="BZ28" i="17" s="1"/>
  <c r="BR20" i="17"/>
  <c r="BR24" i="17" s="1"/>
  <c r="BR28" i="17" s="1"/>
  <c r="BJ20" i="17"/>
  <c r="BB20" i="17"/>
  <c r="BB24" i="17" s="1"/>
  <c r="BB28" i="17" s="1"/>
  <c r="AT20" i="17"/>
  <c r="AT24" i="17" s="1"/>
  <c r="AT28" i="17" s="1"/>
  <c r="AL20" i="17"/>
  <c r="AL24" i="17" s="1"/>
  <c r="AL28" i="17" s="1"/>
  <c r="AD20" i="17"/>
  <c r="AD24" i="17" s="1"/>
  <c r="AD28" i="17" s="1"/>
  <c r="V20" i="17"/>
  <c r="CJ72" i="17"/>
  <c r="CG71" i="17"/>
  <c r="AT84" i="17"/>
  <c r="BC84" i="17"/>
  <c r="BJ84" i="17"/>
  <c r="BZ108" i="17"/>
  <c r="BZ112" i="17" s="1"/>
  <c r="BR108" i="17"/>
  <c r="BR112" i="17" s="1"/>
  <c r="BJ108" i="17"/>
  <c r="BJ112" i="17" s="1"/>
  <c r="BB108" i="17"/>
  <c r="BB112" i="17" s="1"/>
  <c r="AT108" i="17"/>
  <c r="AT112" i="17" s="1"/>
  <c r="AL108" i="17"/>
  <c r="AL112" i="17" s="1"/>
  <c r="AD108" i="17"/>
  <c r="AD112" i="17" s="1"/>
  <c r="V108" i="17"/>
  <c r="V112" i="17" s="1"/>
  <c r="BY108" i="17"/>
  <c r="BY112" i="17" s="1"/>
  <c r="BQ108" i="17"/>
  <c r="BQ112" i="17" s="1"/>
  <c r="BI108" i="17"/>
  <c r="BI112" i="17" s="1"/>
  <c r="BA108" i="17"/>
  <c r="BA112" i="17" s="1"/>
  <c r="AS108" i="17"/>
  <c r="AS112" i="17" s="1"/>
  <c r="AK108" i="17"/>
  <c r="AK112" i="17" s="1"/>
  <c r="AC108" i="17"/>
  <c r="AC112" i="17" s="1"/>
  <c r="U108" i="17"/>
  <c r="U112" i="17" s="1"/>
  <c r="BX108" i="17"/>
  <c r="BX112" i="17" s="1"/>
  <c r="BP108" i="17"/>
  <c r="BP112" i="17" s="1"/>
  <c r="BH108" i="17"/>
  <c r="BH112" i="17" s="1"/>
  <c r="AZ108" i="17"/>
  <c r="AZ112" i="17" s="1"/>
  <c r="AR108" i="17"/>
  <c r="AR112" i="17" s="1"/>
  <c r="AJ108" i="17"/>
  <c r="AJ112" i="17" s="1"/>
  <c r="AB108" i="17"/>
  <c r="AB112" i="17" s="1"/>
  <c r="T108" i="17"/>
  <c r="T112" i="17" s="1"/>
  <c r="CD108" i="17"/>
  <c r="CD112" i="17" s="1"/>
  <c r="BV108" i="17"/>
  <c r="BV112" i="17" s="1"/>
  <c r="BN108" i="17"/>
  <c r="BN112" i="17" s="1"/>
  <c r="BF108" i="17"/>
  <c r="BF112" i="17" s="1"/>
  <c r="AX108" i="17"/>
  <c r="AX112" i="17" s="1"/>
  <c r="AP108" i="17"/>
  <c r="AP112" i="17" s="1"/>
  <c r="AH108" i="17"/>
  <c r="AH112" i="17" s="1"/>
  <c r="Z108" i="17"/>
  <c r="Z112" i="17" s="1"/>
  <c r="R108" i="17"/>
  <c r="R112" i="17" s="1"/>
  <c r="CB108" i="17"/>
  <c r="CB112" i="17" s="1"/>
  <c r="BT108" i="17"/>
  <c r="BT112" i="17" s="1"/>
  <c r="BL108" i="17"/>
  <c r="BL112" i="17" s="1"/>
  <c r="BD108" i="17"/>
  <c r="BD112" i="17" s="1"/>
  <c r="AV108" i="17"/>
  <c r="AV112" i="17" s="1"/>
  <c r="AN108" i="17"/>
  <c r="AN112" i="17" s="1"/>
  <c r="AF108" i="17"/>
  <c r="AF112" i="17" s="1"/>
  <c r="X108" i="17"/>
  <c r="X112" i="17" s="1"/>
  <c r="BW108" i="17"/>
  <c r="BW112" i="17" s="1"/>
  <c r="BC108" i="17"/>
  <c r="BC112" i="17" s="1"/>
  <c r="AG108" i="17"/>
  <c r="AG112" i="17" s="1"/>
  <c r="BU108" i="17"/>
  <c r="BU112" i="17" s="1"/>
  <c r="AY108" i="17"/>
  <c r="AY112" i="17" s="1"/>
  <c r="AE108" i="17"/>
  <c r="AE112" i="17" s="1"/>
  <c r="BS108" i="17"/>
  <c r="BS112" i="17" s="1"/>
  <c r="AW108" i="17"/>
  <c r="AW112" i="17" s="1"/>
  <c r="AA108" i="17"/>
  <c r="AA112" i="17" s="1"/>
  <c r="BM108" i="17"/>
  <c r="BM112" i="17" s="1"/>
  <c r="AQ108" i="17"/>
  <c r="AQ112" i="17" s="1"/>
  <c r="W108" i="17"/>
  <c r="W112" i="17" s="1"/>
  <c r="CC108" i="17"/>
  <c r="CC112" i="17" s="1"/>
  <c r="BG108" i="17"/>
  <c r="BG112" i="17" s="1"/>
  <c r="AM108" i="17"/>
  <c r="AM112" i="17" s="1"/>
  <c r="Q108" i="17"/>
  <c r="Q112" i="17" s="1"/>
  <c r="BK108" i="17"/>
  <c r="BK112" i="17" s="1"/>
  <c r="BE108" i="17"/>
  <c r="BE112" i="17" s="1"/>
  <c r="AU108" i="17"/>
  <c r="AU112" i="17" s="1"/>
  <c r="AO108" i="17"/>
  <c r="AO112" i="17" s="1"/>
  <c r="AI108" i="17"/>
  <c r="AI112" i="17" s="1"/>
  <c r="CE108" i="17"/>
  <c r="CE112" i="17" s="1"/>
  <c r="Y108" i="17"/>
  <c r="Y112" i="17" s="1"/>
  <c r="BO108" i="17"/>
  <c r="BO112" i="17" s="1"/>
  <c r="S108" i="17"/>
  <c r="S112" i="17" s="1"/>
  <c r="BD84" i="17"/>
  <c r="CB84" i="17"/>
  <c r="CP82" i="17"/>
  <c r="BE84" i="17"/>
  <c r="CC84" i="17"/>
  <c r="AX84" i="17"/>
  <c r="BF84" i="17"/>
  <c r="BN84" i="17"/>
  <c r="CD84" i="17"/>
  <c r="AQ84" i="17"/>
  <c r="AY84" i="17"/>
  <c r="BG84" i="17"/>
  <c r="CE84" i="17"/>
  <c r="CN76" i="17"/>
  <c r="AR84" i="17"/>
  <c r="AZ84" i="17"/>
  <c r="CO76" i="17"/>
  <c r="AS84" i="17"/>
  <c r="BA84" i="17"/>
  <c r="BI84" i="17"/>
  <c r="BY84" i="17"/>
  <c r="Q106" i="17"/>
  <c r="Q110" i="17" s="1"/>
  <c r="Y106" i="17"/>
  <c r="Y110" i="17" s="1"/>
  <c r="AG106" i="17"/>
  <c r="AG110" i="17" s="1"/>
  <c r="AO106" i="17"/>
  <c r="AO110" i="17" s="1"/>
  <c r="AW106" i="17"/>
  <c r="AW110" i="17" s="1"/>
  <c r="BE106" i="17"/>
  <c r="BE110" i="17" s="1"/>
  <c r="BM106" i="17"/>
  <c r="BM110" i="17" s="1"/>
  <c r="BU106" i="17"/>
  <c r="BU110" i="17" s="1"/>
  <c r="CC106" i="17"/>
  <c r="CC110" i="17" s="1"/>
  <c r="W107" i="17"/>
  <c r="W111" i="17" s="1"/>
  <c r="AE107" i="17"/>
  <c r="AE111" i="17" s="1"/>
  <c r="AM107" i="17"/>
  <c r="AM111" i="17" s="1"/>
  <c r="AU107" i="17"/>
  <c r="AU111" i="17" s="1"/>
  <c r="BC107" i="17"/>
  <c r="BC111" i="17" s="1"/>
  <c r="BK107" i="17"/>
  <c r="BK111" i="17" s="1"/>
  <c r="BS107" i="17"/>
  <c r="BS111" i="17" s="1"/>
  <c r="CA107" i="17"/>
  <c r="CA111" i="17" s="1"/>
  <c r="U106" i="17"/>
  <c r="U110" i="17" s="1"/>
  <c r="AC106" i="17"/>
  <c r="AC110" i="17" s="1"/>
  <c r="AK106" i="17"/>
  <c r="AK110" i="17" s="1"/>
  <c r="AS106" i="17"/>
  <c r="AS110" i="17" s="1"/>
  <c r="BA106" i="17"/>
  <c r="BA110" i="17" s="1"/>
  <c r="BI106" i="17"/>
  <c r="BI110" i="17" s="1"/>
  <c r="BQ106" i="17"/>
  <c r="BQ110" i="17" s="1"/>
  <c r="BY106" i="17"/>
  <c r="BY110" i="17" s="1"/>
  <c r="S107" i="17"/>
  <c r="S111" i="17" s="1"/>
  <c r="AA107" i="17"/>
  <c r="AA111" i="17" s="1"/>
  <c r="AI107" i="17"/>
  <c r="AI111" i="17" s="1"/>
  <c r="AQ107" i="17"/>
  <c r="AQ111" i="17" s="1"/>
  <c r="AY107" i="17"/>
  <c r="AY111" i="17" s="1"/>
  <c r="BG107" i="17"/>
  <c r="BG111" i="17" s="1"/>
  <c r="BO107" i="17"/>
  <c r="BO111" i="17" s="1"/>
  <c r="BW107" i="17"/>
  <c r="BW111" i="17" s="1"/>
  <c r="CE107" i="17"/>
  <c r="CE111" i="17" s="1"/>
  <c r="V106" i="17"/>
  <c r="V110" i="17" s="1"/>
  <c r="AD106" i="17"/>
  <c r="AD110" i="17" s="1"/>
  <c r="AL106" i="17"/>
  <c r="AL110" i="17" s="1"/>
  <c r="AT106" i="17"/>
  <c r="AT110" i="17" s="1"/>
  <c r="BB106" i="17"/>
  <c r="BB110" i="17" s="1"/>
  <c r="BJ106" i="17"/>
  <c r="BJ110" i="17" s="1"/>
  <c r="BR106" i="17"/>
  <c r="BR110" i="17" s="1"/>
  <c r="BZ106" i="17"/>
  <c r="BZ110" i="17" s="1"/>
  <c r="T107" i="17"/>
  <c r="T111" i="17" s="1"/>
  <c r="AB107" i="17"/>
  <c r="AB111" i="17" s="1"/>
  <c r="AJ107" i="17"/>
  <c r="AJ111" i="17" s="1"/>
  <c r="AR107" i="17"/>
  <c r="AR111" i="17" s="1"/>
  <c r="AZ107" i="17"/>
  <c r="AZ111" i="17" s="1"/>
  <c r="BH107" i="17"/>
  <c r="BH111" i="17" s="1"/>
  <c r="BP107" i="17"/>
  <c r="BP111" i="17" s="1"/>
  <c r="BX107" i="17"/>
  <c r="BX111" i="17" s="1"/>
  <c r="W106" i="17"/>
  <c r="W110" i="17" s="1"/>
  <c r="AE106" i="17"/>
  <c r="AE110" i="17" s="1"/>
  <c r="AM106" i="17"/>
  <c r="AM110" i="17" s="1"/>
  <c r="AU106" i="17"/>
  <c r="AU110" i="17" s="1"/>
  <c r="BC106" i="17"/>
  <c r="BC110" i="17" s="1"/>
  <c r="BK106" i="17"/>
  <c r="BK110" i="17" s="1"/>
  <c r="BS106" i="17"/>
  <c r="BS110" i="17" s="1"/>
  <c r="U107" i="17"/>
  <c r="U111" i="17" s="1"/>
  <c r="AC107" i="17"/>
  <c r="AC111" i="17" s="1"/>
  <c r="AK107" i="17"/>
  <c r="AK111" i="17" s="1"/>
  <c r="AS107" i="17"/>
  <c r="AS111" i="17" s="1"/>
  <c r="BA107" i="17"/>
  <c r="BA111" i="17" s="1"/>
  <c r="BI107" i="17"/>
  <c r="BI111" i="17" s="1"/>
  <c r="BQ107" i="17"/>
  <c r="BQ111" i="17" s="1"/>
  <c r="AU127" i="17"/>
  <c r="BC127" i="17"/>
  <c r="BK127" i="17"/>
  <c r="BS127" i="17"/>
  <c r="CA127" i="17"/>
  <c r="CI127" i="17"/>
  <c r="CQ127" i="17"/>
  <c r="X158" i="17"/>
  <c r="X162" i="17" s="1"/>
  <c r="AF158" i="17"/>
  <c r="AF162" i="17" s="1"/>
  <c r="AN158" i="17"/>
  <c r="AN162" i="17" s="1"/>
  <c r="AV158" i="17"/>
  <c r="AV162" i="17" s="1"/>
  <c r="BD158" i="17"/>
  <c r="BD162" i="17" s="1"/>
  <c r="BL158" i="17"/>
  <c r="BL162" i="17" s="1"/>
  <c r="BT158" i="17"/>
  <c r="BT162" i="17" s="1"/>
  <c r="CB158" i="17"/>
  <c r="CB162" i="17" s="1"/>
  <c r="U159" i="17"/>
  <c r="U163" i="17" s="1"/>
  <c r="AC159" i="17"/>
  <c r="AC163" i="17" s="1"/>
  <c r="AK159" i="17"/>
  <c r="AK163" i="17" s="1"/>
  <c r="AS159" i="17"/>
  <c r="AS163" i="17" s="1"/>
  <c r="BA159" i="17"/>
  <c r="BA163" i="17" s="1"/>
  <c r="BI159" i="17"/>
  <c r="BI163" i="17" s="1"/>
  <c r="BQ159" i="17"/>
  <c r="BQ163" i="17" s="1"/>
  <c r="BY159" i="17"/>
  <c r="BY163" i="17" s="1"/>
  <c r="R160" i="17"/>
  <c r="R164" i="17" s="1"/>
  <c r="Z160" i="17"/>
  <c r="Z164" i="17" s="1"/>
  <c r="AH160" i="17"/>
  <c r="AH164" i="17" s="1"/>
  <c r="AP160" i="17"/>
  <c r="AP164" i="17" s="1"/>
  <c r="AX160" i="17"/>
  <c r="AX164" i="17" s="1"/>
  <c r="BF160" i="17"/>
  <c r="BF164" i="17" s="1"/>
  <c r="BN160" i="17"/>
  <c r="BN164" i="17" s="1"/>
  <c r="BV160" i="17"/>
  <c r="BV164" i="17" s="1"/>
  <c r="CD160" i="17"/>
  <c r="CD164" i="17" s="1"/>
  <c r="Y125" i="17"/>
  <c r="AG125" i="17"/>
  <c r="AO125" i="17"/>
  <c r="AW125" i="17"/>
  <c r="BE125" i="17"/>
  <c r="BM125" i="17"/>
  <c r="BU125" i="17"/>
  <c r="CC125" i="17"/>
  <c r="CK125" i="17"/>
  <c r="AA126" i="17"/>
  <c r="AI126" i="17"/>
  <c r="AQ126" i="17"/>
  <c r="AY126" i="17"/>
  <c r="BG126" i="17"/>
  <c r="BO126" i="17"/>
  <c r="BW126" i="17"/>
  <c r="CE126" i="17"/>
  <c r="CM126" i="17"/>
  <c r="X127" i="17"/>
  <c r="AF127" i="17"/>
  <c r="AN127" i="17"/>
  <c r="AV127" i="17"/>
  <c r="BD127" i="17"/>
  <c r="BL127" i="17"/>
  <c r="BT127" i="17"/>
  <c r="CB127" i="17"/>
  <c r="CJ127" i="17"/>
  <c r="Q158" i="17"/>
  <c r="Q162" i="17" s="1"/>
  <c r="Y158" i="17"/>
  <c r="Y162" i="17" s="1"/>
  <c r="AG158" i="17"/>
  <c r="AG162" i="17" s="1"/>
  <c r="AO158" i="17"/>
  <c r="AO162" i="17" s="1"/>
  <c r="AW158" i="17"/>
  <c r="AW162" i="17" s="1"/>
  <c r="BE158" i="17"/>
  <c r="BE162" i="17" s="1"/>
  <c r="BM158" i="17"/>
  <c r="BM162" i="17" s="1"/>
  <c r="BU158" i="17"/>
  <c r="BU162" i="17" s="1"/>
  <c r="CC158" i="17"/>
  <c r="CC162" i="17" s="1"/>
  <c r="V159" i="17"/>
  <c r="V163" i="17" s="1"/>
  <c r="AD159" i="17"/>
  <c r="AD163" i="17" s="1"/>
  <c r="AL159" i="17"/>
  <c r="AL163" i="17" s="1"/>
  <c r="AT159" i="17"/>
  <c r="AT163" i="17" s="1"/>
  <c r="BB159" i="17"/>
  <c r="BB163" i="17" s="1"/>
  <c r="BJ159" i="17"/>
  <c r="BJ163" i="17" s="1"/>
  <c r="BR159" i="17"/>
  <c r="BR163" i="17" s="1"/>
  <c r="BZ159" i="17"/>
  <c r="BZ163" i="17" s="1"/>
  <c r="S160" i="17"/>
  <c r="S164" i="17" s="1"/>
  <c r="AA160" i="17"/>
  <c r="AA164" i="17" s="1"/>
  <c r="AI160" i="17"/>
  <c r="AI164" i="17" s="1"/>
  <c r="AQ160" i="17"/>
  <c r="AQ164" i="17" s="1"/>
  <c r="AY160" i="17"/>
  <c r="AY164" i="17" s="1"/>
  <c r="BG160" i="17"/>
  <c r="BG164" i="17" s="1"/>
  <c r="BO160" i="17"/>
  <c r="BO164" i="17" s="1"/>
  <c r="BW160" i="17"/>
  <c r="BW164" i="17" s="1"/>
  <c r="CE160" i="17"/>
  <c r="CE164" i="17" s="1"/>
  <c r="Z125" i="17"/>
  <c r="AH125" i="17"/>
  <c r="AP125" i="17"/>
  <c r="AX125" i="17"/>
  <c r="BF125" i="17"/>
  <c r="BN125" i="17"/>
  <c r="BV125" i="17"/>
  <c r="CD125" i="17"/>
  <c r="CL125" i="17"/>
  <c r="AB126" i="17"/>
  <c r="AJ126" i="17"/>
  <c r="AR126" i="17"/>
  <c r="AZ126" i="17"/>
  <c r="BH126" i="17"/>
  <c r="BP126" i="17"/>
  <c r="BX126" i="17"/>
  <c r="CF126" i="17"/>
  <c r="CN126" i="17"/>
  <c r="Y127" i="17"/>
  <c r="AG127" i="17"/>
  <c r="AO127" i="17"/>
  <c r="AW127" i="17"/>
  <c r="BE127" i="17"/>
  <c r="BM127" i="17"/>
  <c r="BU127" i="17"/>
  <c r="CC127" i="17"/>
  <c r="CK127" i="17"/>
  <c r="R158" i="17"/>
  <c r="R162" i="17" s="1"/>
  <c r="Z158" i="17"/>
  <c r="Z162" i="17" s="1"/>
  <c r="AH158" i="17"/>
  <c r="AH162" i="17" s="1"/>
  <c r="AP158" i="17"/>
  <c r="AP162" i="17" s="1"/>
  <c r="AX158" i="17"/>
  <c r="AX162" i="17" s="1"/>
  <c r="BF158" i="17"/>
  <c r="BF162" i="17" s="1"/>
  <c r="BN158" i="17"/>
  <c r="BN162" i="17" s="1"/>
  <c r="BV158" i="17"/>
  <c r="BV162" i="17" s="1"/>
  <c r="W159" i="17"/>
  <c r="W163" i="17" s="1"/>
  <c r="AE159" i="17"/>
  <c r="AE163" i="17" s="1"/>
  <c r="AM159" i="17"/>
  <c r="AM163" i="17" s="1"/>
  <c r="AU159" i="17"/>
  <c r="AU163" i="17" s="1"/>
  <c r="BC159" i="17"/>
  <c r="BC163" i="17" s="1"/>
  <c r="BK159" i="17"/>
  <c r="BK163" i="17" s="1"/>
  <c r="BS159" i="17"/>
  <c r="BS163" i="17" s="1"/>
  <c r="T160" i="17"/>
  <c r="T164" i="17" s="1"/>
  <c r="AB160" i="17"/>
  <c r="AB164" i="17" s="1"/>
  <c r="AJ160" i="17"/>
  <c r="AJ164" i="17" s="1"/>
  <c r="AR160" i="17"/>
  <c r="AR164" i="17" s="1"/>
  <c r="AZ160" i="17"/>
  <c r="AZ164" i="17" s="1"/>
  <c r="BH160" i="17"/>
  <c r="BH164" i="17" s="1"/>
  <c r="BP160" i="17"/>
  <c r="BP164" i="17" s="1"/>
  <c r="H52" i="7"/>
  <c r="I52" i="7" s="1"/>
  <c r="I48" i="7"/>
  <c r="H49" i="7"/>
  <c r="I49" i="7" s="1"/>
  <c r="J53" i="7" s="1"/>
  <c r="H48" i="7"/>
  <c r="AN23" i="17" l="1"/>
  <c r="AN27" i="17" s="1"/>
  <c r="CG98" i="17"/>
  <c r="AQ22" i="17"/>
  <c r="AQ26" i="17" s="1"/>
  <c r="X23" i="17"/>
  <c r="X27" i="17" s="1"/>
  <c r="CH98" i="17"/>
  <c r="AU24" i="17"/>
  <c r="AU28" i="17" s="1"/>
  <c r="BB22" i="17"/>
  <c r="BB26" i="17" s="1"/>
  <c r="AF24" i="17"/>
  <c r="AF28" i="17" s="1"/>
  <c r="CB23" i="17"/>
  <c r="CB27" i="17" s="1"/>
  <c r="AB23" i="17"/>
  <c r="AB27" i="17" s="1"/>
  <c r="J52" i="7"/>
  <c r="AS23" i="17"/>
  <c r="AS27" i="17" s="1"/>
  <c r="BV24" i="17"/>
  <c r="BV28" i="17" s="1"/>
  <c r="CG24" i="17"/>
  <c r="CG28" i="17" s="1"/>
  <c r="U24" i="17"/>
  <c r="U28" i="17" s="1"/>
  <c r="AN24" i="17"/>
  <c r="AN28" i="17" s="1"/>
  <c r="BS24" i="17"/>
  <c r="BS28" i="17" s="1"/>
  <c r="CG22" i="17"/>
  <c r="CG26" i="17" s="1"/>
  <c r="U22" i="17"/>
  <c r="U26" i="17" s="1"/>
  <c r="CG23" i="17"/>
  <c r="CG27" i="17" s="1"/>
  <c r="AO22" i="17"/>
  <c r="AO26" i="17" s="1"/>
  <c r="BC24" i="17"/>
  <c r="BC28" i="17" s="1"/>
  <c r="AV24" i="17"/>
  <c r="AV28" i="17" s="1"/>
  <c r="AO24" i="17"/>
  <c r="AO28" i="17" s="1"/>
  <c r="W23" i="17"/>
  <c r="W27" i="17" s="1"/>
  <c r="BI24" i="17"/>
  <c r="BI28" i="17" s="1"/>
  <c r="BJ24" i="17"/>
  <c r="BJ28" i="17" s="1"/>
  <c r="X24" i="17"/>
  <c r="X28" i="17" s="1"/>
  <c r="BP98" i="17"/>
  <c r="AU23" i="17"/>
  <c r="AU27" i="17" s="1"/>
  <c r="AS24" i="17"/>
  <c r="AS28" i="17" s="1"/>
  <c r="AK23" i="17"/>
  <c r="AK27" i="17" s="1"/>
  <c r="CE23" i="17"/>
  <c r="CE27" i="17" s="1"/>
  <c r="BM23" i="17"/>
  <c r="BM27" i="17" s="1"/>
  <c r="BZ23" i="17"/>
  <c r="BZ27" i="17" s="1"/>
  <c r="BF24" i="17"/>
  <c r="BF28" i="17" s="1"/>
  <c r="BT23" i="17"/>
  <c r="BT27" i="17" s="1"/>
  <c r="BN24" i="17"/>
  <c r="BN28" i="17" s="1"/>
  <c r="CC22" i="17"/>
  <c r="CC26" i="17" s="1"/>
  <c r="CI22" i="17"/>
  <c r="CI26" i="17" s="1"/>
  <c r="AY24" i="17"/>
  <c r="AY28" i="17" s="1"/>
  <c r="AK22" i="17"/>
  <c r="AK26" i="17" s="1"/>
  <c r="BG23" i="17"/>
  <c r="BG27" i="17" s="1"/>
  <c r="BW98" i="17"/>
  <c r="BU120" i="17"/>
  <c r="S78" i="17"/>
  <c r="S82" i="17" s="1"/>
  <c r="S86" i="17" s="1"/>
  <c r="AA78" i="17"/>
  <c r="AA82" i="17" s="1"/>
  <c r="AA86" i="17" s="1"/>
  <c r="AI78" i="17"/>
  <c r="AI82" i="17" s="1"/>
  <c r="AI86" i="17" s="1"/>
  <c r="AQ78" i="17"/>
  <c r="AQ82" i="17" s="1"/>
  <c r="AQ86" i="17" s="1"/>
  <c r="AY78" i="17"/>
  <c r="AY82" i="17" s="1"/>
  <c r="AY86" i="17" s="1"/>
  <c r="BG78" i="17"/>
  <c r="BG82" i="17" s="1"/>
  <c r="BG86" i="17" s="1"/>
  <c r="BO78" i="17"/>
  <c r="BO82" i="17" s="1"/>
  <c r="BO86" i="17" s="1"/>
  <c r="BW78" i="17"/>
  <c r="BW82" i="17" s="1"/>
  <c r="BW86" i="17" s="1"/>
  <c r="CE78" i="17"/>
  <c r="CE82" i="17" s="1"/>
  <c r="CE86" i="17" s="1"/>
  <c r="BM78" i="17"/>
  <c r="BM82" i="17" s="1"/>
  <c r="BM86" i="17" s="1"/>
  <c r="BU78" i="17"/>
  <c r="BU82" i="17" s="1"/>
  <c r="BU86" i="17" s="1"/>
  <c r="T78" i="17"/>
  <c r="T82" i="17" s="1"/>
  <c r="T86" i="17" s="1"/>
  <c r="AB78" i="17"/>
  <c r="AB82" i="17" s="1"/>
  <c r="AB86" i="17" s="1"/>
  <c r="AJ78" i="17"/>
  <c r="AJ82" i="17" s="1"/>
  <c r="AJ86" i="17" s="1"/>
  <c r="AR78" i="17"/>
  <c r="AR82" i="17" s="1"/>
  <c r="AR86" i="17" s="1"/>
  <c r="AZ78" i="17"/>
  <c r="AZ82" i="17" s="1"/>
  <c r="AZ86" i="17" s="1"/>
  <c r="BH78" i="17"/>
  <c r="BP78" i="17"/>
  <c r="BP82" i="17" s="1"/>
  <c r="BP86" i="17" s="1"/>
  <c r="BX78" i="17"/>
  <c r="BX82" i="17" s="1"/>
  <c r="BX86" i="17" s="1"/>
  <c r="R78" i="17"/>
  <c r="R82" i="17" s="1"/>
  <c r="R86" i="17" s="1"/>
  <c r="BE78" i="17"/>
  <c r="BE82" i="17" s="1"/>
  <c r="BE86" i="17" s="1"/>
  <c r="U78" i="17"/>
  <c r="U81" i="17" s="1"/>
  <c r="U85" i="17" s="1"/>
  <c r="AC78" i="17"/>
  <c r="AC82" i="17" s="1"/>
  <c r="AC86" i="17" s="1"/>
  <c r="AK78" i="17"/>
  <c r="AK82" i="17" s="1"/>
  <c r="AK86" i="17" s="1"/>
  <c r="AS78" i="17"/>
  <c r="AS82" i="17" s="1"/>
  <c r="AS86" i="17" s="1"/>
  <c r="BA78" i="17"/>
  <c r="BA82" i="17" s="1"/>
  <c r="BA86" i="17" s="1"/>
  <c r="BI78" i="17"/>
  <c r="BI82" i="17" s="1"/>
  <c r="BI86" i="17" s="1"/>
  <c r="BQ78" i="17"/>
  <c r="BQ82" i="17" s="1"/>
  <c r="BQ86" i="17" s="1"/>
  <c r="BY78" i="17"/>
  <c r="BY82" i="17" s="1"/>
  <c r="BY86" i="17" s="1"/>
  <c r="Q78" i="17"/>
  <c r="Q82" i="17" s="1"/>
  <c r="Q86" i="17" s="1"/>
  <c r="AN78" i="17"/>
  <c r="AN82" i="17" s="1"/>
  <c r="AN86" i="17" s="1"/>
  <c r="AW78" i="17"/>
  <c r="AW82" i="17" s="1"/>
  <c r="AW86" i="17" s="1"/>
  <c r="V78" i="17"/>
  <c r="V82" i="17" s="1"/>
  <c r="V86" i="17" s="1"/>
  <c r="AD78" i="17"/>
  <c r="AD82" i="17" s="1"/>
  <c r="AD86" i="17" s="1"/>
  <c r="AL78" i="17"/>
  <c r="AL82" i="17" s="1"/>
  <c r="AL86" i="17" s="1"/>
  <c r="AT78" i="17"/>
  <c r="AT82" i="17" s="1"/>
  <c r="AT86" i="17" s="1"/>
  <c r="BB78" i="17"/>
  <c r="BB82" i="17" s="1"/>
  <c r="BB86" i="17" s="1"/>
  <c r="BJ78" i="17"/>
  <c r="BJ82" i="17" s="1"/>
  <c r="BJ86" i="17" s="1"/>
  <c r="BR78" i="17"/>
  <c r="BR82" i="17" s="1"/>
  <c r="BR86" i="17" s="1"/>
  <c r="BZ78" i="17"/>
  <c r="BZ82" i="17" s="1"/>
  <c r="BZ86" i="17" s="1"/>
  <c r="X78" i="17"/>
  <c r="X82" i="17" s="1"/>
  <c r="X86" i="17" s="1"/>
  <c r="AV78" i="17"/>
  <c r="AV82" i="17" s="1"/>
  <c r="AV86" i="17" s="1"/>
  <c r="BD78" i="17"/>
  <c r="BD82" i="17" s="1"/>
  <c r="BD86" i="17" s="1"/>
  <c r="BL78" i="17"/>
  <c r="BL82" i="17" s="1"/>
  <c r="BL86" i="17" s="1"/>
  <c r="CB78" i="17"/>
  <c r="CB82" i="17" s="1"/>
  <c r="CB86" i="17" s="1"/>
  <c r="Y78" i="17"/>
  <c r="Y82" i="17" s="1"/>
  <c r="Y86" i="17" s="1"/>
  <c r="W78" i="17"/>
  <c r="W82" i="17" s="1"/>
  <c r="W86" i="17" s="1"/>
  <c r="AE78" i="17"/>
  <c r="AE82" i="17" s="1"/>
  <c r="AE86" i="17" s="1"/>
  <c r="AM78" i="17"/>
  <c r="AM82" i="17" s="1"/>
  <c r="AM86" i="17" s="1"/>
  <c r="AU78" i="17"/>
  <c r="AU82" i="17" s="1"/>
  <c r="AU86" i="17" s="1"/>
  <c r="BC78" i="17"/>
  <c r="BC82" i="17" s="1"/>
  <c r="BC86" i="17" s="1"/>
  <c r="BK78" i="17"/>
  <c r="BK82" i="17" s="1"/>
  <c r="BK86" i="17" s="1"/>
  <c r="BS78" i="17"/>
  <c r="BS82" i="17" s="1"/>
  <c r="BS86" i="17" s="1"/>
  <c r="CA78" i="17"/>
  <c r="AF78" i="17"/>
  <c r="BT78" i="17"/>
  <c r="AO78" i="17"/>
  <c r="AO82" i="17" s="1"/>
  <c r="AO86" i="17" s="1"/>
  <c r="CC78" i="17"/>
  <c r="CC82" i="17" s="1"/>
  <c r="CC86" i="17" s="1"/>
  <c r="Z78" i="17"/>
  <c r="Z82" i="17" s="1"/>
  <c r="Z86" i="17" s="1"/>
  <c r="AH78" i="17"/>
  <c r="AH82" i="17" s="1"/>
  <c r="AH86" i="17" s="1"/>
  <c r="AP78" i="17"/>
  <c r="AP82" i="17" s="1"/>
  <c r="AP86" i="17" s="1"/>
  <c r="AX78" i="17"/>
  <c r="AX82" i="17" s="1"/>
  <c r="AX86" i="17" s="1"/>
  <c r="BF78" i="17"/>
  <c r="BF82" i="17" s="1"/>
  <c r="BF86" i="17" s="1"/>
  <c r="BN78" i="17"/>
  <c r="BN82" i="17" s="1"/>
  <c r="BN86" i="17" s="1"/>
  <c r="BV78" i="17"/>
  <c r="BV82" i="17" s="1"/>
  <c r="BV86" i="17" s="1"/>
  <c r="CD78" i="17"/>
  <c r="CD82" i="17" s="1"/>
  <c r="CD86" i="17" s="1"/>
  <c r="AG78" i="17"/>
  <c r="AG82" i="17" s="1"/>
  <c r="AG86" i="17" s="1"/>
  <c r="CB120" i="17"/>
  <c r="BM98" i="17"/>
  <c r="CS120" i="17"/>
  <c r="CC120" i="17"/>
  <c r="CO23" i="17"/>
  <c r="CO27" i="17" s="1"/>
  <c r="BW24" i="17"/>
  <c r="BW28" i="17" s="1"/>
  <c r="BP24" i="17"/>
  <c r="BP28" i="17" s="1"/>
  <c r="AI23" i="17"/>
  <c r="AI27" i="17" s="1"/>
  <c r="V24" i="17"/>
  <c r="V28" i="17" s="1"/>
  <c r="AG22" i="17"/>
  <c r="AG26" i="17" s="1"/>
  <c r="CH120" i="17"/>
  <c r="CD120" i="17"/>
  <c r="BK98" i="17"/>
  <c r="BX120" i="17"/>
  <c r="CU120" i="17"/>
  <c r="BY24" i="17"/>
  <c r="BY28" i="17" s="1"/>
  <c r="BN23" i="17"/>
  <c r="BN27" i="17" s="1"/>
  <c r="BQ98" i="17"/>
  <c r="CD24" i="17"/>
  <c r="CD28" i="17" s="1"/>
  <c r="BQ22" i="17"/>
  <c r="BQ26" i="17" s="1"/>
  <c r="BU98" i="17"/>
  <c r="BR98" i="17"/>
  <c r="BO98" i="17"/>
  <c r="CI98" i="17"/>
  <c r="CA23" i="17"/>
  <c r="CA27" i="17" s="1"/>
  <c r="BO22" i="17"/>
  <c r="BO26" i="17" s="1"/>
  <c r="J52" i="17"/>
  <c r="W76" i="17"/>
  <c r="W81" i="17" s="1"/>
  <c r="W85" i="17" s="1"/>
  <c r="AE76" i="17"/>
  <c r="AE81" i="17" s="1"/>
  <c r="AE85" i="17" s="1"/>
  <c r="AM76" i="17"/>
  <c r="AM81" i="17" s="1"/>
  <c r="AM85" i="17" s="1"/>
  <c r="AU76" i="17"/>
  <c r="BC76" i="17"/>
  <c r="BC81" i="17" s="1"/>
  <c r="BC85" i="17" s="1"/>
  <c r="BK76" i="17"/>
  <c r="BK81" i="17" s="1"/>
  <c r="BK85" i="17" s="1"/>
  <c r="BS76" i="17"/>
  <c r="BS81" i="17" s="1"/>
  <c r="BS85" i="17" s="1"/>
  <c r="CA76" i="17"/>
  <c r="CA81" i="17" s="1"/>
  <c r="CA85" i="17" s="1"/>
  <c r="U76" i="17"/>
  <c r="AK76" i="17"/>
  <c r="AK81" i="17" s="1"/>
  <c r="AK85" i="17" s="1"/>
  <c r="BA76" i="17"/>
  <c r="BA81" i="17" s="1"/>
  <c r="BA85" i="17" s="1"/>
  <c r="BQ76" i="17"/>
  <c r="X76" i="17"/>
  <c r="X81" i="17" s="1"/>
  <c r="X85" i="17" s="1"/>
  <c r="AF76" i="17"/>
  <c r="AF81" i="17" s="1"/>
  <c r="AF85" i="17" s="1"/>
  <c r="AN76" i="17"/>
  <c r="AN81" i="17" s="1"/>
  <c r="AN85" i="17" s="1"/>
  <c r="AV76" i="17"/>
  <c r="BD76" i="17"/>
  <c r="BL76" i="17"/>
  <c r="BT76" i="17"/>
  <c r="BT81" i="17" s="1"/>
  <c r="BT85" i="17" s="1"/>
  <c r="CB76" i="17"/>
  <c r="Y76" i="17"/>
  <c r="AG76" i="17"/>
  <c r="AO76" i="17"/>
  <c r="AW76" i="17"/>
  <c r="AW81" i="17" s="1"/>
  <c r="AW85" i="17" s="1"/>
  <c r="BE76" i="17"/>
  <c r="BM76" i="17"/>
  <c r="BM81" i="17" s="1"/>
  <c r="BM85" i="17" s="1"/>
  <c r="BU76" i="17"/>
  <c r="CC76" i="17"/>
  <c r="BH76" i="17"/>
  <c r="BH81" i="17" s="1"/>
  <c r="BH85" i="17" s="1"/>
  <c r="R76" i="17"/>
  <c r="R81" i="17" s="1"/>
  <c r="R85" i="17" s="1"/>
  <c r="Z76" i="17"/>
  <c r="AH76" i="17"/>
  <c r="AP76" i="17"/>
  <c r="AX76" i="17"/>
  <c r="BF76" i="17"/>
  <c r="BN76" i="17"/>
  <c r="BV76" i="17"/>
  <c r="BV81" i="17" s="1"/>
  <c r="BV85" i="17" s="1"/>
  <c r="CD76" i="17"/>
  <c r="CD81" i="17" s="1"/>
  <c r="CD85" i="17" s="1"/>
  <c r="AB76" i="17"/>
  <c r="AB81" i="17" s="1"/>
  <c r="AB85" i="17" s="1"/>
  <c r="AR76" i="17"/>
  <c r="BP76" i="17"/>
  <c r="BP81" i="17" s="1"/>
  <c r="BP85" i="17" s="1"/>
  <c r="Q76" i="17"/>
  <c r="S76" i="17"/>
  <c r="S81" i="17" s="1"/>
  <c r="S85" i="17" s="1"/>
  <c r="AA76" i="17"/>
  <c r="AI76" i="17"/>
  <c r="AI81" i="17" s="1"/>
  <c r="AI85" i="17" s="1"/>
  <c r="AQ76" i="17"/>
  <c r="AQ81" i="17" s="1"/>
  <c r="AQ85" i="17" s="1"/>
  <c r="AY76" i="17"/>
  <c r="AY81" i="17" s="1"/>
  <c r="AY85" i="17" s="1"/>
  <c r="BG76" i="17"/>
  <c r="BG81" i="17" s="1"/>
  <c r="BG85" i="17" s="1"/>
  <c r="BO76" i="17"/>
  <c r="BO81" i="17" s="1"/>
  <c r="BO85" i="17" s="1"/>
  <c r="BW76" i="17"/>
  <c r="BW81" i="17" s="1"/>
  <c r="BW85" i="17" s="1"/>
  <c r="CE76" i="17"/>
  <c r="CE81" i="17" s="1"/>
  <c r="CE85" i="17" s="1"/>
  <c r="T76" i="17"/>
  <c r="AJ76" i="17"/>
  <c r="AZ76" i="17"/>
  <c r="BX76" i="17"/>
  <c r="AC76" i="17"/>
  <c r="AS76" i="17"/>
  <c r="BI76" i="17"/>
  <c r="BY76" i="17"/>
  <c r="V76" i="17"/>
  <c r="AD76" i="17"/>
  <c r="AD81" i="17" s="1"/>
  <c r="AD85" i="17" s="1"/>
  <c r="AL76" i="17"/>
  <c r="AL81" i="17" s="1"/>
  <c r="AL85" i="17" s="1"/>
  <c r="AT76" i="17"/>
  <c r="BB76" i="17"/>
  <c r="BJ76" i="17"/>
  <c r="BR76" i="17"/>
  <c r="BZ76" i="17"/>
  <c r="BZ81" i="17" s="1"/>
  <c r="BZ85" i="17" s="1"/>
  <c r="CQ81" i="17"/>
  <c r="BD24" i="17"/>
  <c r="BD28" i="17" s="1"/>
  <c r="CL24" i="17"/>
  <c r="CL28" i="17" s="1"/>
  <c r="BY22" i="17"/>
  <c r="BY26" i="17" s="1"/>
  <c r="BV98" i="17"/>
  <c r="BS98" i="17"/>
  <c r="CI24" i="17"/>
  <c r="CI28" i="17" s="1"/>
  <c r="CA120" i="17"/>
  <c r="CT120" i="17"/>
  <c r="BK23" i="17"/>
  <c r="BK27" i="17" s="1"/>
  <c r="BM22" i="17"/>
  <c r="BM26" i="17" s="1"/>
  <c r="CN24" i="17"/>
  <c r="CN28" i="17" s="1"/>
  <c r="BO24" i="17"/>
  <c r="BO28" i="17" s="1"/>
  <c r="AU81" i="17"/>
  <c r="AU85" i="17" s="1"/>
  <c r="CK23" i="17"/>
  <c r="CK27" i="17" s="1"/>
  <c r="BJ98" i="17"/>
  <c r="AH24" i="17"/>
  <c r="AH28" i="17" s="1"/>
  <c r="AK24" i="17"/>
  <c r="AK28" i="17" s="1"/>
  <c r="AS22" i="17"/>
  <c r="AS26" i="17" s="1"/>
  <c r="BT24" i="17"/>
  <c r="BT28" i="17" s="1"/>
  <c r="BI98" i="17"/>
  <c r="CQ23" i="17"/>
  <c r="CQ27" i="17" s="1"/>
  <c r="BU24" i="17"/>
  <c r="BU28" i="17" s="1"/>
  <c r="AA81" i="17"/>
  <c r="AA85" i="17" s="1"/>
  <c r="CQ82" i="17"/>
  <c r="BG98" i="17"/>
  <c r="BX23" i="17"/>
  <c r="BX27" i="17" s="1"/>
  <c r="AI24" i="17"/>
  <c r="AI28" i="17" s="1"/>
  <c r="BO23" i="17"/>
  <c r="BO27" i="17" s="1"/>
  <c r="BT82" i="17"/>
  <c r="BT86" i="17" s="1"/>
  <c r="AW22" i="17"/>
  <c r="AW26" i="17" s="1"/>
  <c r="BH98" i="17"/>
  <c r="CD23" i="17"/>
  <c r="CD27" i="17" s="1"/>
  <c r="BC23" i="17"/>
  <c r="BC27" i="17" s="1"/>
  <c r="BH24" i="17"/>
  <c r="BH28" i="17" s="1"/>
  <c r="BE23" i="17"/>
  <c r="BE27" i="17" s="1"/>
  <c r="BV120" i="17"/>
  <c r="CP23" i="17"/>
  <c r="CP27" i="17" s="1"/>
  <c r="AL23" i="17"/>
  <c r="AL27" i="17" s="1"/>
  <c r="AE23" i="17"/>
  <c r="AE27" i="17" s="1"/>
  <c r="CI23" i="17"/>
  <c r="CI27" i="17" s="1"/>
  <c r="CE24" i="17"/>
  <c r="CE28" i="17" s="1"/>
  <c r="CF24" i="17"/>
  <c r="CF28" i="17" s="1"/>
  <c r="AQ23" i="17"/>
  <c r="AQ27" i="17" s="1"/>
  <c r="BS120" i="17"/>
  <c r="AT23" i="17"/>
  <c r="AT27" i="17" s="1"/>
  <c r="BA24" i="17"/>
  <c r="BA28" i="17" s="1"/>
  <c r="AY23" i="17"/>
  <c r="AY27" i="17" s="1"/>
  <c r="BF23" i="17"/>
  <c r="BF27" i="17" s="1"/>
  <c r="BQ84" i="17"/>
  <c r="BV84" i="17"/>
  <c r="AV84" i="17"/>
  <c r="V23" i="17"/>
  <c r="V27" i="17" s="1"/>
  <c r="BV23" i="17"/>
  <c r="BV27" i="17" s="1"/>
  <c r="AB24" i="17"/>
  <c r="AB28" i="17" s="1"/>
  <c r="BR23" i="17"/>
  <c r="BR27" i="17" s="1"/>
  <c r="CC24" i="17"/>
  <c r="CC28" i="17" s="1"/>
  <c r="BH82" i="17"/>
  <c r="BH86" i="17" s="1"/>
  <c r="BN81" i="17"/>
  <c r="BN85" i="17" s="1"/>
  <c r="BU84" i="17"/>
  <c r="CC81" i="17"/>
  <c r="CC85" i="17" s="1"/>
  <c r="AF82" i="17"/>
  <c r="AF86" i="17" s="1"/>
  <c r="Y24" i="17"/>
  <c r="Y28" i="17" s="1"/>
  <c r="CJ24" i="17"/>
  <c r="CJ28" i="17" s="1"/>
  <c r="BB23" i="17"/>
  <c r="BB27" i="17" s="1"/>
  <c r="AX23" i="17"/>
  <c r="AX27" i="17" s="1"/>
  <c r="AJ24" i="17"/>
  <c r="AJ28" i="17" s="1"/>
  <c r="BD23" i="17"/>
  <c r="BD27" i="17" s="1"/>
  <c r="CH23" i="17"/>
  <c r="CH27" i="17" s="1"/>
  <c r="BX84" i="17"/>
  <c r="CN81" i="17"/>
  <c r="BM84" i="17"/>
  <c r="CQ24" i="17"/>
  <c r="CQ28" i="17" s="1"/>
  <c r="AE24" i="17"/>
  <c r="AE28" i="17" s="1"/>
  <c r="AP23" i="17"/>
  <c r="AP27" i="17" s="1"/>
  <c r="BJ23" i="17"/>
  <c r="BJ27" i="17" s="1"/>
  <c r="AD23" i="17"/>
  <c r="AD27" i="17" s="1"/>
  <c r="AW24" i="17"/>
  <c r="AW28" i="17" s="1"/>
  <c r="AZ23" i="17"/>
  <c r="AZ27" i="17" s="1"/>
  <c r="CO81" i="17"/>
  <c r="BP84" i="17"/>
  <c r="BT84" i="17"/>
  <c r="W24" i="17"/>
  <c r="W28" i="17" s="1"/>
  <c r="AR23" i="17"/>
  <c r="AR27" i="17" s="1"/>
  <c r="V81" i="17"/>
  <c r="V85" i="17" s="1"/>
  <c r="BH84" i="17"/>
  <c r="BW84" i="17"/>
  <c r="CA82" i="17"/>
  <c r="CA86" i="17" s="1"/>
  <c r="AW84" i="17"/>
  <c r="BL84" i="17"/>
  <c r="J53" i="17"/>
  <c r="CA24" i="17"/>
  <c r="CA28" i="17" s="1"/>
  <c r="CL23" i="17"/>
  <c r="CL27" i="17" s="1"/>
  <c r="Z23" i="17"/>
  <c r="Z27" i="17" s="1"/>
  <c r="BG24" i="17"/>
  <c r="BG28" i="17" s="1"/>
  <c r="CM24" i="17"/>
  <c r="CM28" i="17" s="1"/>
  <c r="AG24" i="17"/>
  <c r="AG28" i="17" s="1"/>
  <c r="BM24" i="17"/>
  <c r="BM28" i="17" s="1"/>
  <c r="BO84" i="17"/>
  <c r="AQ24" i="17"/>
  <c r="AQ28" i="17" s="1"/>
  <c r="AA24" i="17"/>
  <c r="AA28" i="17" s="1"/>
  <c r="AJ81" i="17" l="1"/>
  <c r="AJ85" i="17" s="1"/>
  <c r="BQ81" i="17"/>
  <c r="BQ85" i="17" s="1"/>
  <c r="AT81" i="17"/>
  <c r="AT85" i="17" s="1"/>
  <c r="BX81" i="17"/>
  <c r="BX85" i="17" s="1"/>
  <c r="Q81" i="17"/>
  <c r="Q85" i="17" s="1"/>
  <c r="AP81" i="17"/>
  <c r="AP85" i="17" s="1"/>
  <c r="BJ81" i="17"/>
  <c r="BJ85" i="17" s="1"/>
  <c r="AS81" i="17"/>
  <c r="AS85" i="17" s="1"/>
  <c r="BE81" i="17"/>
  <c r="BE85" i="17" s="1"/>
  <c r="BD81" i="17"/>
  <c r="BD85" i="17" s="1"/>
  <c r="Z81" i="17"/>
  <c r="Z85" i="17" s="1"/>
  <c r="AO81" i="17"/>
  <c r="AO85" i="17" s="1"/>
  <c r="AZ81" i="17"/>
  <c r="AZ85" i="17" s="1"/>
  <c r="AG81" i="17"/>
  <c r="AG85" i="17" s="1"/>
  <c r="U82" i="17"/>
  <c r="U86" i="17" s="1"/>
  <c r="Y81" i="17"/>
  <c r="Y85" i="17" s="1"/>
  <c r="AX81" i="17"/>
  <c r="AX85" i="17" s="1"/>
  <c r="T81" i="17"/>
  <c r="T85" i="17" s="1"/>
  <c r="CB81" i="17"/>
  <c r="CB85" i="17" s="1"/>
  <c r="BY81" i="17"/>
  <c r="BY85" i="17" s="1"/>
  <c r="BF81" i="17"/>
  <c r="BF85" i="17" s="1"/>
  <c r="BU81" i="17"/>
  <c r="BU85" i="17" s="1"/>
  <c r="BR81" i="17"/>
  <c r="BR85" i="17" s="1"/>
  <c r="BI81" i="17"/>
  <c r="BI85" i="17" s="1"/>
  <c r="BL81" i="17"/>
  <c r="BL85" i="17" s="1"/>
  <c r="BB81" i="17"/>
  <c r="BB85" i="17" s="1"/>
  <c r="AC81" i="17"/>
  <c r="AC85" i="17" s="1"/>
  <c r="AR81" i="17"/>
  <c r="AR85" i="17" s="1"/>
  <c r="AH81" i="17"/>
  <c r="AH85" i="17" s="1"/>
  <c r="AV81" i="17"/>
  <c r="AV85" i="17" s="1"/>
  <c r="H67" i="15" l="1"/>
  <c r="G67" i="15"/>
  <c r="F67" i="15"/>
  <c r="H66" i="15"/>
  <c r="G66" i="15"/>
  <c r="F66" i="15"/>
  <c r="H58" i="15"/>
  <c r="G58" i="15"/>
  <c r="F58" i="15"/>
  <c r="H57" i="15"/>
  <c r="G57" i="15"/>
  <c r="F57" i="15"/>
  <c r="BC39" i="15"/>
  <c r="AM39" i="15"/>
  <c r="CH37" i="15"/>
  <c r="AD37" i="15"/>
  <c r="AG40" i="15" s="1"/>
  <c r="CG36" i="15"/>
  <c r="CJ39" i="15" s="1"/>
  <c r="BY36" i="15"/>
  <c r="CB39" i="15" s="1"/>
  <c r="BL36" i="15"/>
  <c r="BO39" i="15" s="1"/>
  <c r="BI36" i="15"/>
  <c r="BL39" i="15" s="1"/>
  <c r="BD36" i="15"/>
  <c r="BG39" i="15" s="1"/>
  <c r="AN36" i="15"/>
  <c r="AQ39" i="15" s="1"/>
  <c r="U36" i="15"/>
  <c r="X39" i="15" s="1"/>
  <c r="M36" i="15"/>
  <c r="P39" i="15" s="1"/>
  <c r="CJ34" i="15"/>
  <c r="CI34" i="15"/>
  <c r="CH34" i="15"/>
  <c r="CG34" i="15"/>
  <c r="CF34" i="15"/>
  <c r="CE34" i="15"/>
  <c r="CD34" i="15"/>
  <c r="CC34" i="15"/>
  <c r="CJ37" i="15" s="1"/>
  <c r="CB34" i="15"/>
  <c r="CI37" i="15" s="1"/>
  <c r="CA34" i="15"/>
  <c r="BZ34" i="15"/>
  <c r="CG37" i="15" s="1"/>
  <c r="CJ40" i="15" s="1"/>
  <c r="BY34" i="15"/>
  <c r="CF37" i="15" s="1"/>
  <c r="CI40" i="15" s="1"/>
  <c r="BX34" i="15"/>
  <c r="CE37" i="15" s="1"/>
  <c r="CH40" i="15" s="1"/>
  <c r="BW34" i="15"/>
  <c r="CD37" i="15" s="1"/>
  <c r="CG40" i="15" s="1"/>
  <c r="CJ43" i="15" s="1"/>
  <c r="BV34" i="15"/>
  <c r="CC37" i="15" s="1"/>
  <c r="CF40" i="15" s="1"/>
  <c r="CI43" i="15" s="1"/>
  <c r="CJ46" i="15" s="1"/>
  <c r="BU34" i="15"/>
  <c r="CB37" i="15" s="1"/>
  <c r="CE40" i="15" s="1"/>
  <c r="CH43" i="15" s="1"/>
  <c r="CI46" i="15" s="1"/>
  <c r="BT34" i="15"/>
  <c r="CA37" i="15" s="1"/>
  <c r="CD40" i="15" s="1"/>
  <c r="CG43" i="15" s="1"/>
  <c r="CH46" i="15" s="1"/>
  <c r="BS34" i="15"/>
  <c r="BZ37" i="15" s="1"/>
  <c r="CC40" i="15" s="1"/>
  <c r="CF43" i="15" s="1"/>
  <c r="CG46" i="15" s="1"/>
  <c r="BR34" i="15"/>
  <c r="BY37" i="15" s="1"/>
  <c r="CB40" i="15" s="1"/>
  <c r="CE43" i="15" s="1"/>
  <c r="CF46" i="15" s="1"/>
  <c r="BQ34" i="15"/>
  <c r="BX37" i="15" s="1"/>
  <c r="CA40" i="15" s="1"/>
  <c r="CD43" i="15" s="1"/>
  <c r="CE46" i="15" s="1"/>
  <c r="BP34" i="15"/>
  <c r="BW37" i="15" s="1"/>
  <c r="BZ40" i="15" s="1"/>
  <c r="CC43" i="15" s="1"/>
  <c r="CD46" i="15" s="1"/>
  <c r="BO34" i="15"/>
  <c r="BV37" i="15" s="1"/>
  <c r="BY40" i="15" s="1"/>
  <c r="CB43" i="15" s="1"/>
  <c r="CC46" i="15" s="1"/>
  <c r="BN34" i="15"/>
  <c r="BU37" i="15" s="1"/>
  <c r="BX40" i="15" s="1"/>
  <c r="CA43" i="15" s="1"/>
  <c r="CB46" i="15" s="1"/>
  <c r="BM34" i="15"/>
  <c r="BT37" i="15" s="1"/>
  <c r="BW40" i="15" s="1"/>
  <c r="BZ43" i="15" s="1"/>
  <c r="CA46" i="15" s="1"/>
  <c r="BL34" i="15"/>
  <c r="BS37" i="15" s="1"/>
  <c r="BV40" i="15" s="1"/>
  <c r="BY43" i="15" s="1"/>
  <c r="BZ46" i="15" s="1"/>
  <c r="BK34" i="15"/>
  <c r="BR37" i="15" s="1"/>
  <c r="BU40" i="15" s="1"/>
  <c r="BX43" i="15" s="1"/>
  <c r="BY46" i="15" s="1"/>
  <c r="BJ34" i="15"/>
  <c r="BQ37" i="15" s="1"/>
  <c r="BT40" i="15" s="1"/>
  <c r="BW43" i="15" s="1"/>
  <c r="BX46" i="15" s="1"/>
  <c r="BI34" i="15"/>
  <c r="BP37" i="15" s="1"/>
  <c r="BS40" i="15" s="1"/>
  <c r="BV43" i="15" s="1"/>
  <c r="BW46" i="15" s="1"/>
  <c r="BH34" i="15"/>
  <c r="BO37" i="15" s="1"/>
  <c r="BR40" i="15" s="1"/>
  <c r="BU43" i="15" s="1"/>
  <c r="BV46" i="15" s="1"/>
  <c r="BG34" i="15"/>
  <c r="BN37" i="15" s="1"/>
  <c r="BQ40" i="15" s="1"/>
  <c r="BT43" i="15" s="1"/>
  <c r="BU46" i="15" s="1"/>
  <c r="BF34" i="15"/>
  <c r="BM37" i="15" s="1"/>
  <c r="BP40" i="15" s="1"/>
  <c r="BS43" i="15" s="1"/>
  <c r="BT46" i="15" s="1"/>
  <c r="BE34" i="15"/>
  <c r="BL37" i="15" s="1"/>
  <c r="BO40" i="15" s="1"/>
  <c r="BR43" i="15" s="1"/>
  <c r="BS46" i="15" s="1"/>
  <c r="BD34" i="15"/>
  <c r="BK37" i="15" s="1"/>
  <c r="BN40" i="15" s="1"/>
  <c r="BQ43" i="15" s="1"/>
  <c r="BR46" i="15" s="1"/>
  <c r="BC34" i="15"/>
  <c r="BJ37" i="15" s="1"/>
  <c r="BM40" i="15" s="1"/>
  <c r="BP43" i="15" s="1"/>
  <c r="BQ46" i="15" s="1"/>
  <c r="BB34" i="15"/>
  <c r="BI37" i="15" s="1"/>
  <c r="BL40" i="15" s="1"/>
  <c r="BO43" i="15" s="1"/>
  <c r="BP46" i="15" s="1"/>
  <c r="BA34" i="15"/>
  <c r="BH37" i="15" s="1"/>
  <c r="BK40" i="15" s="1"/>
  <c r="BN43" i="15" s="1"/>
  <c r="BO46" i="15" s="1"/>
  <c r="AZ34" i="15"/>
  <c r="BG37" i="15" s="1"/>
  <c r="BJ40" i="15" s="1"/>
  <c r="BM43" i="15" s="1"/>
  <c r="BN46" i="15" s="1"/>
  <c r="AY34" i="15"/>
  <c r="BF37" i="15" s="1"/>
  <c r="BI40" i="15" s="1"/>
  <c r="BL43" i="15" s="1"/>
  <c r="BM46" i="15" s="1"/>
  <c r="AX34" i="15"/>
  <c r="BE37" i="15" s="1"/>
  <c r="BH40" i="15" s="1"/>
  <c r="BK43" i="15" s="1"/>
  <c r="BL46" i="15" s="1"/>
  <c r="AW34" i="15"/>
  <c r="BD37" i="15" s="1"/>
  <c r="BG40" i="15" s="1"/>
  <c r="BJ43" i="15" s="1"/>
  <c r="BK46" i="15" s="1"/>
  <c r="AV34" i="15"/>
  <c r="BC37" i="15" s="1"/>
  <c r="BF40" i="15" s="1"/>
  <c r="BI43" i="15" s="1"/>
  <c r="BJ46" i="15" s="1"/>
  <c r="AU34" i="15"/>
  <c r="BB37" i="15" s="1"/>
  <c r="BE40" i="15" s="1"/>
  <c r="BH43" i="15" s="1"/>
  <c r="BI46" i="15" s="1"/>
  <c r="AT34" i="15"/>
  <c r="BA37" i="15" s="1"/>
  <c r="BD40" i="15" s="1"/>
  <c r="BG43" i="15" s="1"/>
  <c r="BH46" i="15" s="1"/>
  <c r="AS34" i="15"/>
  <c r="AZ37" i="15" s="1"/>
  <c r="BC40" i="15" s="1"/>
  <c r="BF43" i="15" s="1"/>
  <c r="BG46" i="15" s="1"/>
  <c r="AR34" i="15"/>
  <c r="AY37" i="15" s="1"/>
  <c r="BB40" i="15" s="1"/>
  <c r="BE43" i="15" s="1"/>
  <c r="BF46" i="15" s="1"/>
  <c r="AQ34" i="15"/>
  <c r="AX37" i="15" s="1"/>
  <c r="BA40" i="15" s="1"/>
  <c r="BD43" i="15" s="1"/>
  <c r="BE46" i="15" s="1"/>
  <c r="AP34" i="15"/>
  <c r="AW37" i="15" s="1"/>
  <c r="AZ40" i="15" s="1"/>
  <c r="BC43" i="15" s="1"/>
  <c r="BD46" i="15" s="1"/>
  <c r="AO34" i="15"/>
  <c r="AV37" i="15" s="1"/>
  <c r="AY40" i="15" s="1"/>
  <c r="AN34" i="15"/>
  <c r="AU37" i="15" s="1"/>
  <c r="AX40" i="15" s="1"/>
  <c r="AM34" i="15"/>
  <c r="AT37" i="15" s="1"/>
  <c r="AW40" i="15" s="1"/>
  <c r="AL34" i="15"/>
  <c r="AS37" i="15" s="1"/>
  <c r="AV40" i="15" s="1"/>
  <c r="AK34" i="15"/>
  <c r="AR37" i="15" s="1"/>
  <c r="AU40" i="15" s="1"/>
  <c r="AJ34" i="15"/>
  <c r="AQ37" i="15" s="1"/>
  <c r="AT40" i="15" s="1"/>
  <c r="AI34" i="15"/>
  <c r="AP37" i="15" s="1"/>
  <c r="AS40" i="15" s="1"/>
  <c r="AH34" i="15"/>
  <c r="AO37" i="15" s="1"/>
  <c r="AR40" i="15" s="1"/>
  <c r="AG34" i="15"/>
  <c r="AN37" i="15" s="1"/>
  <c r="AQ40" i="15" s="1"/>
  <c r="AF34" i="15"/>
  <c r="AM37" i="15" s="1"/>
  <c r="AP40" i="15" s="1"/>
  <c r="AE34" i="15"/>
  <c r="AL37" i="15" s="1"/>
  <c r="AO40" i="15" s="1"/>
  <c r="AD34" i="15"/>
  <c r="AK37" i="15" s="1"/>
  <c r="AN40" i="15" s="1"/>
  <c r="AC34" i="15"/>
  <c r="AJ37" i="15" s="1"/>
  <c r="AM40" i="15" s="1"/>
  <c r="AB34" i="15"/>
  <c r="AI37" i="15" s="1"/>
  <c r="AL40" i="15" s="1"/>
  <c r="AA34" i="15"/>
  <c r="AH37" i="15" s="1"/>
  <c r="AK40" i="15" s="1"/>
  <c r="Z34" i="15"/>
  <c r="AG37" i="15" s="1"/>
  <c r="AJ40" i="15" s="1"/>
  <c r="Y34" i="15"/>
  <c r="AF37" i="15" s="1"/>
  <c r="AI40" i="15" s="1"/>
  <c r="X34" i="15"/>
  <c r="AE37" i="15" s="1"/>
  <c r="AH40" i="15" s="1"/>
  <c r="W34" i="15"/>
  <c r="V34" i="15"/>
  <c r="AC37" i="15" s="1"/>
  <c r="AF40" i="15" s="1"/>
  <c r="U34" i="15"/>
  <c r="AB37" i="15" s="1"/>
  <c r="AE40" i="15" s="1"/>
  <c r="T34" i="15"/>
  <c r="AA37" i="15" s="1"/>
  <c r="AD40" i="15" s="1"/>
  <c r="S34" i="15"/>
  <c r="Z37" i="15" s="1"/>
  <c r="AC40" i="15" s="1"/>
  <c r="R34" i="15"/>
  <c r="Y37" i="15" s="1"/>
  <c r="AB40" i="15" s="1"/>
  <c r="Q34" i="15"/>
  <c r="X37" i="15" s="1"/>
  <c r="AA40" i="15" s="1"/>
  <c r="P34" i="15"/>
  <c r="W37" i="15" s="1"/>
  <c r="Z40" i="15" s="1"/>
  <c r="O34" i="15"/>
  <c r="V37" i="15" s="1"/>
  <c r="Y40" i="15" s="1"/>
  <c r="N34" i="15"/>
  <c r="U37" i="15" s="1"/>
  <c r="X40" i="15" s="1"/>
  <c r="M34" i="15"/>
  <c r="T37" i="15" s="1"/>
  <c r="W40" i="15" s="1"/>
  <c r="L34" i="15"/>
  <c r="S37" i="15" s="1"/>
  <c r="V40" i="15" s="1"/>
  <c r="K34" i="15"/>
  <c r="R37" i="15" s="1"/>
  <c r="U40" i="15" s="1"/>
  <c r="J34" i="15"/>
  <c r="Q37" i="15" s="1"/>
  <c r="T40" i="15" s="1"/>
  <c r="I34" i="15"/>
  <c r="P37" i="15" s="1"/>
  <c r="S40" i="15" s="1"/>
  <c r="H34" i="15"/>
  <c r="O37" i="15" s="1"/>
  <c r="R40" i="15" s="1"/>
  <c r="G34" i="15"/>
  <c r="N37" i="15" s="1"/>
  <c r="Q40" i="15" s="1"/>
  <c r="F34" i="15"/>
  <c r="M37" i="15" s="1"/>
  <c r="P40" i="15" s="1"/>
  <c r="E34" i="15"/>
  <c r="L37" i="15" s="1"/>
  <c r="O40" i="15" s="1"/>
  <c r="D34" i="15"/>
  <c r="K37" i="15" s="1"/>
  <c r="N40" i="15" s="1"/>
  <c r="C34" i="15"/>
  <c r="J37" i="15" s="1"/>
  <c r="M40" i="15" s="1"/>
  <c r="CJ33" i="15"/>
  <c r="CI33" i="15"/>
  <c r="CH33" i="15"/>
  <c r="CG33" i="15"/>
  <c r="CF33" i="15"/>
  <c r="CE33" i="15"/>
  <c r="CD33" i="15"/>
  <c r="CC33" i="15"/>
  <c r="CJ36" i="15" s="1"/>
  <c r="CB33" i="15"/>
  <c r="CI36" i="15" s="1"/>
  <c r="CA33" i="15"/>
  <c r="CH36" i="15" s="1"/>
  <c r="BZ33" i="15"/>
  <c r="BY33" i="15"/>
  <c r="CF36" i="15" s="1"/>
  <c r="CI39" i="15" s="1"/>
  <c r="BX33" i="15"/>
  <c r="CE36" i="15" s="1"/>
  <c r="CH39" i="15" s="1"/>
  <c r="BW33" i="15"/>
  <c r="CD36" i="15" s="1"/>
  <c r="CG39" i="15" s="1"/>
  <c r="BV33" i="15"/>
  <c r="CC36" i="15" s="1"/>
  <c r="CF39" i="15" s="1"/>
  <c r="BU33" i="15"/>
  <c r="CB36" i="15" s="1"/>
  <c r="CE39" i="15" s="1"/>
  <c r="BT33" i="15"/>
  <c r="CA36" i="15" s="1"/>
  <c r="CD39" i="15" s="1"/>
  <c r="BS33" i="15"/>
  <c r="BZ36" i="15" s="1"/>
  <c r="CC39" i="15" s="1"/>
  <c r="BR33" i="15"/>
  <c r="BQ33" i="15"/>
  <c r="BX36" i="15" s="1"/>
  <c r="CA39" i="15" s="1"/>
  <c r="BP33" i="15"/>
  <c r="BW36" i="15" s="1"/>
  <c r="BZ39" i="15" s="1"/>
  <c r="BO33" i="15"/>
  <c r="BV36" i="15" s="1"/>
  <c r="BY39" i="15" s="1"/>
  <c r="BN33" i="15"/>
  <c r="BU36" i="15" s="1"/>
  <c r="BX39" i="15" s="1"/>
  <c r="BM33" i="15"/>
  <c r="BT36" i="15" s="1"/>
  <c r="BW39" i="15" s="1"/>
  <c r="BL33" i="15"/>
  <c r="BS36" i="15" s="1"/>
  <c r="BV39" i="15" s="1"/>
  <c r="BK33" i="15"/>
  <c r="BR36" i="15" s="1"/>
  <c r="BU39" i="15" s="1"/>
  <c r="BJ33" i="15"/>
  <c r="BQ36" i="15" s="1"/>
  <c r="BT39" i="15" s="1"/>
  <c r="BI33" i="15"/>
  <c r="BP36" i="15" s="1"/>
  <c r="BS39" i="15" s="1"/>
  <c r="BH33" i="15"/>
  <c r="BO36" i="15" s="1"/>
  <c r="BR39" i="15" s="1"/>
  <c r="BG33" i="15"/>
  <c r="BN36" i="15" s="1"/>
  <c r="BQ39" i="15" s="1"/>
  <c r="BF33" i="15"/>
  <c r="BM36" i="15" s="1"/>
  <c r="BP39" i="15" s="1"/>
  <c r="BE33" i="15"/>
  <c r="BD33" i="15"/>
  <c r="BK36" i="15" s="1"/>
  <c r="BN39" i="15" s="1"/>
  <c r="BC33" i="15"/>
  <c r="BJ36" i="15" s="1"/>
  <c r="BM39" i="15" s="1"/>
  <c r="BB33" i="15"/>
  <c r="BA33" i="15"/>
  <c r="BH36" i="15" s="1"/>
  <c r="BK39" i="15" s="1"/>
  <c r="AZ33" i="15"/>
  <c r="BG36" i="15" s="1"/>
  <c r="BJ39" i="15" s="1"/>
  <c r="AY33" i="15"/>
  <c r="BF36" i="15" s="1"/>
  <c r="BI39" i="15" s="1"/>
  <c r="AX33" i="15"/>
  <c r="BE36" i="15" s="1"/>
  <c r="BH39" i="15" s="1"/>
  <c r="AW33" i="15"/>
  <c r="AV33" i="15"/>
  <c r="BC36" i="15" s="1"/>
  <c r="BF39" i="15" s="1"/>
  <c r="AU33" i="15"/>
  <c r="BB36" i="15" s="1"/>
  <c r="BE39" i="15" s="1"/>
  <c r="AT33" i="15"/>
  <c r="BA36" i="15" s="1"/>
  <c r="BD39" i="15" s="1"/>
  <c r="AS33" i="15"/>
  <c r="AZ36" i="15" s="1"/>
  <c r="AR33" i="15"/>
  <c r="AY36" i="15" s="1"/>
  <c r="BB39" i="15" s="1"/>
  <c r="AQ33" i="15"/>
  <c r="AX36" i="15" s="1"/>
  <c r="BA39" i="15" s="1"/>
  <c r="AP33" i="15"/>
  <c r="AW36" i="15" s="1"/>
  <c r="AZ39" i="15" s="1"/>
  <c r="AO33" i="15"/>
  <c r="AV36" i="15" s="1"/>
  <c r="AY39" i="15" s="1"/>
  <c r="AN33" i="15"/>
  <c r="AU36" i="15" s="1"/>
  <c r="AX39" i="15" s="1"/>
  <c r="AM33" i="15"/>
  <c r="AT36" i="15" s="1"/>
  <c r="AW39" i="15" s="1"/>
  <c r="AL33" i="15"/>
  <c r="AS36" i="15" s="1"/>
  <c r="AV39" i="15" s="1"/>
  <c r="AK33" i="15"/>
  <c r="AR36" i="15" s="1"/>
  <c r="AU39" i="15" s="1"/>
  <c r="AJ33" i="15"/>
  <c r="AQ36" i="15" s="1"/>
  <c r="AT39" i="15" s="1"/>
  <c r="AI33" i="15"/>
  <c r="AP36" i="15" s="1"/>
  <c r="AS39" i="15" s="1"/>
  <c r="AH33" i="15"/>
  <c r="AO36" i="15" s="1"/>
  <c r="AR39" i="15" s="1"/>
  <c r="AG33" i="15"/>
  <c r="AF33" i="15"/>
  <c r="AM36" i="15" s="1"/>
  <c r="AP39" i="15" s="1"/>
  <c r="AE33" i="15"/>
  <c r="AL36" i="15" s="1"/>
  <c r="AO39" i="15" s="1"/>
  <c r="AD33" i="15"/>
  <c r="AK36" i="15" s="1"/>
  <c r="AN39" i="15" s="1"/>
  <c r="AC33" i="15"/>
  <c r="AJ36" i="15" s="1"/>
  <c r="AB33" i="15"/>
  <c r="AI36" i="15" s="1"/>
  <c r="AL39" i="15" s="1"/>
  <c r="AA33" i="15"/>
  <c r="AH36" i="15" s="1"/>
  <c r="AK39" i="15" s="1"/>
  <c r="Z33" i="15"/>
  <c r="AG36" i="15" s="1"/>
  <c r="AJ39" i="15" s="1"/>
  <c r="Y33" i="15"/>
  <c r="AF36" i="15" s="1"/>
  <c r="AI39" i="15" s="1"/>
  <c r="X33" i="15"/>
  <c r="AE36" i="15" s="1"/>
  <c r="AH39" i="15" s="1"/>
  <c r="W33" i="15"/>
  <c r="AD36" i="15" s="1"/>
  <c r="AG39" i="15" s="1"/>
  <c r="V33" i="15"/>
  <c r="AC36" i="15" s="1"/>
  <c r="AF39" i="15" s="1"/>
  <c r="U33" i="15"/>
  <c r="AB36" i="15" s="1"/>
  <c r="AE39" i="15" s="1"/>
  <c r="T33" i="15"/>
  <c r="AA36" i="15" s="1"/>
  <c r="AD39" i="15" s="1"/>
  <c r="S33" i="15"/>
  <c r="Z36" i="15" s="1"/>
  <c r="AC39" i="15" s="1"/>
  <c r="R33" i="15"/>
  <c r="Y36" i="15" s="1"/>
  <c r="AB39" i="15" s="1"/>
  <c r="Q33" i="15"/>
  <c r="X36" i="15" s="1"/>
  <c r="AA39" i="15" s="1"/>
  <c r="P33" i="15"/>
  <c r="W36" i="15" s="1"/>
  <c r="Z39" i="15" s="1"/>
  <c r="O33" i="15"/>
  <c r="V36" i="15" s="1"/>
  <c r="Y39" i="15" s="1"/>
  <c r="N33" i="15"/>
  <c r="M33" i="15"/>
  <c r="T36" i="15" s="1"/>
  <c r="W39" i="15" s="1"/>
  <c r="L33" i="15"/>
  <c r="S36" i="15" s="1"/>
  <c r="V39" i="15" s="1"/>
  <c r="K33" i="15"/>
  <c r="R36" i="15" s="1"/>
  <c r="U39" i="15" s="1"/>
  <c r="J33" i="15"/>
  <c r="Q36" i="15" s="1"/>
  <c r="T39" i="15" s="1"/>
  <c r="I33" i="15"/>
  <c r="P36" i="15" s="1"/>
  <c r="S39" i="15" s="1"/>
  <c r="H33" i="15"/>
  <c r="O36" i="15" s="1"/>
  <c r="R39" i="15" s="1"/>
  <c r="G33" i="15"/>
  <c r="N36" i="15" s="1"/>
  <c r="Q39" i="15" s="1"/>
  <c r="F33" i="15"/>
  <c r="E33" i="15"/>
  <c r="L36" i="15" s="1"/>
  <c r="O39" i="15" s="1"/>
  <c r="D33" i="15"/>
  <c r="K36" i="15" s="1"/>
  <c r="N39" i="15" s="1"/>
  <c r="C33" i="15"/>
  <c r="J36" i="15" s="1"/>
  <c r="M39" i="15" s="1"/>
  <c r="CJ27" i="15"/>
  <c r="CI27" i="15"/>
  <c r="CH27" i="15"/>
  <c r="CG27" i="15"/>
  <c r="CF27" i="15"/>
  <c r="CE27" i="15"/>
  <c r="CD27" i="15"/>
  <c r="CC27" i="15"/>
  <c r="CB27" i="15"/>
  <c r="CA27" i="15"/>
  <c r="BZ27" i="15"/>
  <c r="BY27" i="15"/>
  <c r="BX27" i="15"/>
  <c r="BW27" i="15"/>
  <c r="BV27" i="15"/>
  <c r="BU27" i="15"/>
  <c r="BT27" i="15"/>
  <c r="BP27" i="15"/>
  <c r="BK27" i="15"/>
  <c r="BG27" i="15"/>
  <c r="BC27" i="15"/>
  <c r="AX27" i="15"/>
  <c r="AT27" i="15"/>
  <c r="AP27" i="15"/>
  <c r="AO27" i="15"/>
  <c r="AN27" i="15"/>
  <c r="AM27" i="15"/>
  <c r="AL27" i="15"/>
  <c r="AK27" i="15"/>
  <c r="AG27" i="15"/>
  <c r="AC27" i="15"/>
  <c r="AB27" i="15"/>
  <c r="AA27" i="15"/>
  <c r="Z27" i="15"/>
  <c r="Y27" i="15"/>
  <c r="X27" i="15"/>
  <c r="CJ26" i="15"/>
  <c r="CI26" i="15"/>
  <c r="CH26" i="15"/>
  <c r="CG26" i="15"/>
  <c r="CF26" i="15"/>
  <c r="CE26" i="15"/>
  <c r="CD26" i="15"/>
  <c r="CC26" i="15"/>
  <c r="CB26" i="15"/>
  <c r="CA26" i="15"/>
  <c r="BZ26" i="15"/>
  <c r="BY26" i="15"/>
  <c r="BX26" i="15"/>
  <c r="BW26" i="15"/>
  <c r="BV26" i="15"/>
  <c r="BU26" i="15"/>
  <c r="BT26" i="15"/>
  <c r="BP26" i="15"/>
  <c r="BK26" i="15"/>
  <c r="BG26" i="15"/>
  <c r="BC26" i="15"/>
  <c r="AX26" i="15"/>
  <c r="AT26" i="15"/>
  <c r="AP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AB17" i="15" l="1"/>
  <c r="AC17" i="15" s="1"/>
  <c r="CI41" i="15"/>
  <c r="BQ41" i="15"/>
  <c r="BT42" i="15"/>
  <c r="BU45" i="15" s="1"/>
  <c r="AC61" i="15"/>
  <c r="AC60" i="15"/>
  <c r="AF42" i="15"/>
  <c r="AG45" i="15" s="1"/>
  <c r="AC41" i="15"/>
  <c r="Y66" i="15"/>
  <c r="Y62" i="15"/>
  <c r="Y65" i="15"/>
  <c r="AB43" i="15"/>
  <c r="AC46" i="15" s="1"/>
  <c r="Y64" i="15"/>
  <c r="W60" i="15"/>
  <c r="Z42" i="15"/>
  <c r="AA45" i="15" s="1"/>
  <c r="W61" i="15"/>
  <c r="W41" i="15"/>
  <c r="BY41" i="15"/>
  <c r="CB42" i="15"/>
  <c r="CC45" i="15" s="1"/>
  <c r="AS61" i="15"/>
  <c r="AS41" i="15"/>
  <c r="AS60" i="15"/>
  <c r="AV42" i="15"/>
  <c r="AW45" i="15" s="1"/>
  <c r="O60" i="15"/>
  <c r="R42" i="15"/>
  <c r="S45" i="15" s="1"/>
  <c r="T50" i="15" s="1"/>
  <c r="T52" i="15" s="1"/>
  <c r="O41" i="15"/>
  <c r="O61" i="15"/>
  <c r="Z60" i="15"/>
  <c r="Z61" i="15"/>
  <c r="Z41" i="15"/>
  <c r="AC42" i="15"/>
  <c r="AD45" i="15" s="1"/>
  <c r="BV41" i="15"/>
  <c r="BY42" i="15"/>
  <c r="BZ45" i="15" s="1"/>
  <c r="AG66" i="15"/>
  <c r="AG62" i="15"/>
  <c r="AG64" i="15"/>
  <c r="AG65" i="15"/>
  <c r="AJ43" i="15"/>
  <c r="AK46" i="15" s="1"/>
  <c r="AU60" i="15"/>
  <c r="AX42" i="15"/>
  <c r="AY45" i="15" s="1"/>
  <c r="AU61" i="15"/>
  <c r="AU41" i="15"/>
  <c r="AO66" i="15"/>
  <c r="AO62" i="15"/>
  <c r="AO64" i="15"/>
  <c r="AO65" i="15"/>
  <c r="AR43" i="15"/>
  <c r="AS46" i="15" s="1"/>
  <c r="AX60" i="15"/>
  <c r="AX61" i="15"/>
  <c r="AX41" i="15"/>
  <c r="BA42" i="15"/>
  <c r="BB45" i="15" s="1"/>
  <c r="BI41" i="15"/>
  <c r="BL42" i="15"/>
  <c r="BM45" i="15" s="1"/>
  <c r="Q66" i="15"/>
  <c r="Q62" i="15"/>
  <c r="Q64" i="15"/>
  <c r="Q65" i="15"/>
  <c r="T43" i="15"/>
  <c r="U46" i="15" s="1"/>
  <c r="V51" i="15" s="1"/>
  <c r="V53" i="15" s="1"/>
  <c r="N66" i="15"/>
  <c r="N62" i="15"/>
  <c r="N64" i="15"/>
  <c r="N65" i="15"/>
  <c r="Q43" i="15"/>
  <c r="R46" i="15" s="1"/>
  <c r="S51" i="15" s="1"/>
  <c r="V66" i="15"/>
  <c r="V62" i="15"/>
  <c r="V64" i="15"/>
  <c r="V65" i="15"/>
  <c r="Y43" i="15"/>
  <c r="Z46" i="15" s="1"/>
  <c r="AD66" i="15"/>
  <c r="AD62" i="15"/>
  <c r="AD64" i="15"/>
  <c r="AD65" i="15"/>
  <c r="AG43" i="15"/>
  <c r="AH46" i="15" s="1"/>
  <c r="AL66" i="15"/>
  <c r="AL62" i="15"/>
  <c r="AL64" i="15"/>
  <c r="AL65" i="15"/>
  <c r="AO43" i="15"/>
  <c r="AP46" i="15" s="1"/>
  <c r="U61" i="15"/>
  <c r="U60" i="15"/>
  <c r="X42" i="15"/>
  <c r="Y45" i="15" s="1"/>
  <c r="U41" i="15"/>
  <c r="U66" i="15"/>
  <c r="U62" i="15"/>
  <c r="U64" i="15"/>
  <c r="U65" i="15"/>
  <c r="X43" i="15"/>
  <c r="Y46" i="15" s="1"/>
  <c r="AK66" i="15"/>
  <c r="AK62" i="15"/>
  <c r="AK64" i="15"/>
  <c r="AK65" i="15"/>
  <c r="AN43" i="15"/>
  <c r="AO46" i="15" s="1"/>
  <c r="AT66" i="15"/>
  <c r="AT62" i="15"/>
  <c r="AT64" i="15"/>
  <c r="AT65" i="15"/>
  <c r="AW43" i="15"/>
  <c r="AX46" i="15" s="1"/>
  <c r="BA41" i="15"/>
  <c r="BD42" i="15"/>
  <c r="BE45" i="15" s="1"/>
  <c r="AR60" i="15"/>
  <c r="AR61" i="15"/>
  <c r="AR41" i="15"/>
  <c r="AU42" i="15"/>
  <c r="AV45" i="15" s="1"/>
  <c r="BX41" i="15"/>
  <c r="CA42" i="15"/>
  <c r="CB45" i="15" s="1"/>
  <c r="AQ60" i="15"/>
  <c r="AQ61" i="15"/>
  <c r="AQ41" i="15"/>
  <c r="AT42" i="15"/>
  <c r="AU45" i="15" s="1"/>
  <c r="BO42" i="15"/>
  <c r="BP45" i="15" s="1"/>
  <c r="BL41" i="15"/>
  <c r="AB66" i="15"/>
  <c r="AB62" i="15"/>
  <c r="AB64" i="15"/>
  <c r="AE43" i="15"/>
  <c r="AF46" i="15" s="1"/>
  <c r="AB65" i="15"/>
  <c r="AW66" i="15"/>
  <c r="AW62" i="15"/>
  <c r="AW64" i="15"/>
  <c r="AW65" i="15"/>
  <c r="AZ43" i="15"/>
  <c r="BA46" i="15" s="1"/>
  <c r="M61" i="15"/>
  <c r="P42" i="15"/>
  <c r="Q45" i="15" s="1"/>
  <c r="R50" i="15" s="1"/>
  <c r="M41" i="15"/>
  <c r="M60" i="15"/>
  <c r="AH60" i="15"/>
  <c r="AH61" i="15"/>
  <c r="AK42" i="15"/>
  <c r="AL45" i="15" s="1"/>
  <c r="AH41" i="15"/>
  <c r="BF42" i="15"/>
  <c r="BG45" i="15" s="1"/>
  <c r="BC41" i="15"/>
  <c r="O64" i="15"/>
  <c r="O65" i="15"/>
  <c r="O62" i="15"/>
  <c r="R43" i="15"/>
  <c r="S46" i="15" s="1"/>
  <c r="T51" i="15" s="1"/>
  <c r="T53" i="15" s="1"/>
  <c r="O66" i="15"/>
  <c r="W64" i="15"/>
  <c r="W65" i="15"/>
  <c r="Z43" i="15"/>
  <c r="AA46" i="15" s="1"/>
  <c r="W62" i="15"/>
  <c r="W66" i="15"/>
  <c r="AE64" i="15"/>
  <c r="AE65" i="15"/>
  <c r="AH43" i="15"/>
  <c r="AI46" i="15" s="1"/>
  <c r="AE62" i="15"/>
  <c r="AE66" i="15"/>
  <c r="AM64" i="15"/>
  <c r="AM65" i="15"/>
  <c r="AM62" i="15"/>
  <c r="AM70" i="15" s="1"/>
  <c r="AM74" i="15" s="1"/>
  <c r="AM66" i="15"/>
  <c r="AP43" i="15"/>
  <c r="AQ46" i="15" s="1"/>
  <c r="AU64" i="15"/>
  <c r="AU65" i="15"/>
  <c r="AX43" i="15"/>
  <c r="AY46" i="15" s="1"/>
  <c r="AU62" i="15"/>
  <c r="AU70" i="15" s="1"/>
  <c r="AU74" i="15" s="1"/>
  <c r="AU66" i="15"/>
  <c r="X61" i="15"/>
  <c r="AA42" i="15"/>
  <c r="AB45" i="15" s="1"/>
  <c r="X60" i="15"/>
  <c r="X41" i="15"/>
  <c r="BO41" i="15"/>
  <c r="BR42" i="15"/>
  <c r="BS45" i="15" s="1"/>
  <c r="CJ41" i="15"/>
  <c r="AK61" i="15"/>
  <c r="AK41" i="15"/>
  <c r="AN42" i="15"/>
  <c r="AO45" i="15" s="1"/>
  <c r="AK60" i="15"/>
  <c r="BF41" i="15"/>
  <c r="BI42" i="15"/>
  <c r="BJ45" i="15" s="1"/>
  <c r="M66" i="15"/>
  <c r="M62" i="15"/>
  <c r="M64" i="15"/>
  <c r="M65" i="15"/>
  <c r="P43" i="15"/>
  <c r="Q46" i="15" s="1"/>
  <c r="R51" i="15" s="1"/>
  <c r="AN61" i="15"/>
  <c r="AQ42" i="15"/>
  <c r="AR45" i="15" s="1"/>
  <c r="AN60" i="15"/>
  <c r="AN41" i="15"/>
  <c r="AE60" i="15"/>
  <c r="AE68" i="15" s="1"/>
  <c r="AE72" i="15" s="1"/>
  <c r="AE61" i="15"/>
  <c r="AH42" i="15"/>
  <c r="AI45" i="15" s="1"/>
  <c r="AE41" i="15"/>
  <c r="AB60" i="15"/>
  <c r="AB68" i="15" s="1"/>
  <c r="AB72" i="15" s="1"/>
  <c r="AB61" i="15"/>
  <c r="AB69" i="15" s="1"/>
  <c r="AB73" i="15" s="1"/>
  <c r="AE42" i="15"/>
  <c r="AF45" i="15" s="1"/>
  <c r="AB41" i="15"/>
  <c r="BP41" i="15"/>
  <c r="BS42" i="15"/>
  <c r="BT45" i="15" s="1"/>
  <c r="AO42" i="15"/>
  <c r="AP45" i="15" s="1"/>
  <c r="AL60" i="15"/>
  <c r="AL41" i="15"/>
  <c r="AL61" i="15"/>
  <c r="CH41" i="15"/>
  <c r="X65" i="15"/>
  <c r="AA43" i="15"/>
  <c r="AB46" i="15" s="1"/>
  <c r="X62" i="15"/>
  <c r="X66" i="15"/>
  <c r="X64" i="15"/>
  <c r="AV65" i="15"/>
  <c r="AY43" i="15"/>
  <c r="AZ46" i="15" s="1"/>
  <c r="AV62" i="15"/>
  <c r="AV66" i="15"/>
  <c r="AV64" i="15"/>
  <c r="AV61" i="15"/>
  <c r="AV60" i="15"/>
  <c r="AV68" i="15" s="1"/>
  <c r="AV72" i="15" s="1"/>
  <c r="AY42" i="15"/>
  <c r="AZ45" i="15" s="1"/>
  <c r="AV41" i="15"/>
  <c r="AM60" i="15"/>
  <c r="AM68" i="15" s="1"/>
  <c r="AM72" i="15" s="1"/>
  <c r="AP42" i="15"/>
  <c r="AQ45" i="15" s="1"/>
  <c r="AM41" i="15"/>
  <c r="AM61" i="15"/>
  <c r="AM69" i="15" s="1"/>
  <c r="AM73" i="15" s="1"/>
  <c r="BN42" i="15"/>
  <c r="BO45" i="15" s="1"/>
  <c r="BK41" i="15"/>
  <c r="BV42" i="15"/>
  <c r="BW45" i="15" s="1"/>
  <c r="BS41" i="15"/>
  <c r="CD42" i="15"/>
  <c r="CE45" i="15" s="1"/>
  <c r="CA41" i="15"/>
  <c r="AY60" i="15"/>
  <c r="AY61" i="15"/>
  <c r="AY41" i="15"/>
  <c r="BB42" i="15"/>
  <c r="BC45" i="15" s="1"/>
  <c r="BW42" i="15"/>
  <c r="BX45" i="15" s="1"/>
  <c r="BT41" i="15"/>
  <c r="AJ66" i="15"/>
  <c r="AJ62" i="15"/>
  <c r="AJ64" i="15"/>
  <c r="AJ65" i="15"/>
  <c r="AM43" i="15"/>
  <c r="AN46" i="15" s="1"/>
  <c r="AP60" i="15"/>
  <c r="AP61" i="15"/>
  <c r="AS42" i="15"/>
  <c r="AT45" i="15" s="1"/>
  <c r="AP41" i="15"/>
  <c r="BN41" i="15"/>
  <c r="BQ42" i="15"/>
  <c r="BR45" i="15" s="1"/>
  <c r="AC66" i="15"/>
  <c r="AC62" i="15"/>
  <c r="AC64" i="15"/>
  <c r="AC65" i="15"/>
  <c r="AF43" i="15"/>
  <c r="AG46" i="15" s="1"/>
  <c r="AS66" i="15"/>
  <c r="AS62" i="15"/>
  <c r="AS64" i="15"/>
  <c r="AS65" i="15"/>
  <c r="AV43" i="15"/>
  <c r="AW46" i="15" s="1"/>
  <c r="CE41" i="15"/>
  <c r="CH42" i="15"/>
  <c r="CI45" i="15" s="1"/>
  <c r="AZ41" i="15"/>
  <c r="BC42" i="15"/>
  <c r="BD45" i="15" s="1"/>
  <c r="AD60" i="15"/>
  <c r="AD61" i="15"/>
  <c r="AD69" i="15" s="1"/>
  <c r="AD73" i="15" s="1"/>
  <c r="AG42" i="15"/>
  <c r="AH45" i="15" s="1"/>
  <c r="AD41" i="15"/>
  <c r="BU42" i="15"/>
  <c r="BV45" i="15" s="1"/>
  <c r="BR41" i="15"/>
  <c r="AF65" i="15"/>
  <c r="AI43" i="15"/>
  <c r="AJ46" i="15" s="1"/>
  <c r="AF62" i="15"/>
  <c r="AF66" i="15"/>
  <c r="AF64" i="15"/>
  <c r="R60" i="15"/>
  <c r="R61" i="15"/>
  <c r="R41" i="15"/>
  <c r="U42" i="15"/>
  <c r="V45" i="15" s="1"/>
  <c r="R64" i="15"/>
  <c r="R66" i="15"/>
  <c r="R65" i="15"/>
  <c r="R62" i="15"/>
  <c r="U43" i="15"/>
  <c r="V46" i="15" s="1"/>
  <c r="Z64" i="15"/>
  <c r="Z62" i="15"/>
  <c r="Z66" i="15"/>
  <c r="AC43" i="15"/>
  <c r="AD46" i="15" s="1"/>
  <c r="Z65" i="15"/>
  <c r="AH64" i="15"/>
  <c r="AH62" i="15"/>
  <c r="AH70" i="15" s="1"/>
  <c r="AH74" i="15" s="1"/>
  <c r="AH66" i="15"/>
  <c r="AH65" i="15"/>
  <c r="AK43" i="15"/>
  <c r="AL46" i="15" s="1"/>
  <c r="AP64" i="15"/>
  <c r="AP65" i="15"/>
  <c r="AP62" i="15"/>
  <c r="AP66" i="15"/>
  <c r="AS43" i="15"/>
  <c r="AT46" i="15" s="1"/>
  <c r="AX64" i="15"/>
  <c r="AX62" i="15"/>
  <c r="AX70" i="15" s="1"/>
  <c r="AX74" i="15" s="1"/>
  <c r="AX66" i="15"/>
  <c r="BA43" i="15"/>
  <c r="BB46" i="15" s="1"/>
  <c r="AX65" i="15"/>
  <c r="AF61" i="15"/>
  <c r="AI42" i="15"/>
  <c r="AJ45" i="15" s="1"/>
  <c r="AF60" i="15"/>
  <c r="AF41" i="15"/>
  <c r="BW41" i="15"/>
  <c r="BZ42" i="15"/>
  <c r="CA45" i="15" s="1"/>
  <c r="S60" i="15"/>
  <c r="S61" i="15"/>
  <c r="S41" i="15"/>
  <c r="V42" i="15"/>
  <c r="W45" i="15" s="1"/>
  <c r="T60" i="15"/>
  <c r="T61" i="15"/>
  <c r="W42" i="15"/>
  <c r="X45" i="15" s="1"/>
  <c r="T41" i="15"/>
  <c r="BH41" i="15"/>
  <c r="BK42" i="15"/>
  <c r="BL45" i="15" s="1"/>
  <c r="V60" i="15"/>
  <c r="V68" i="15" s="1"/>
  <c r="V72" i="15" s="1"/>
  <c r="Y42" i="15"/>
  <c r="Z45" i="15" s="1"/>
  <c r="V61" i="15"/>
  <c r="V41" i="15"/>
  <c r="BE42" i="15"/>
  <c r="BF45" i="15" s="1"/>
  <c r="BB41" i="15"/>
  <c r="CC42" i="15"/>
  <c r="CD45" i="15" s="1"/>
  <c r="BZ41" i="15"/>
  <c r="Y60" i="15"/>
  <c r="Y68" i="15" s="1"/>
  <c r="Y72" i="15" s="1"/>
  <c r="AB42" i="15"/>
  <c r="AC45" i="15" s="1"/>
  <c r="Y61" i="15"/>
  <c r="Y41" i="15"/>
  <c r="AO60" i="15"/>
  <c r="AO68" i="15" s="1"/>
  <c r="AO72" i="15" s="1"/>
  <c r="AR42" i="15"/>
  <c r="AS45" i="15" s="1"/>
  <c r="AO61" i="15"/>
  <c r="AO41" i="15"/>
  <c r="BH42" i="15"/>
  <c r="BI45" i="15" s="1"/>
  <c r="BE41" i="15"/>
  <c r="BX42" i="15"/>
  <c r="BY45" i="15" s="1"/>
  <c r="BU41" i="15"/>
  <c r="AA66" i="15"/>
  <c r="AA62" i="15"/>
  <c r="AA65" i="15"/>
  <c r="AA64" i="15"/>
  <c r="AD43" i="15"/>
  <c r="AE46" i="15" s="1"/>
  <c r="AQ66" i="15"/>
  <c r="AQ62" i="15"/>
  <c r="AQ65" i="15"/>
  <c r="AT43" i="15"/>
  <c r="AU46" i="15" s="1"/>
  <c r="AQ64" i="15"/>
  <c r="AI60" i="15"/>
  <c r="AI61" i="15"/>
  <c r="AI41" i="15"/>
  <c r="AL42" i="15"/>
  <c r="AM45" i="15" s="1"/>
  <c r="BG42" i="15"/>
  <c r="BH45" i="15" s="1"/>
  <c r="BD41" i="15"/>
  <c r="T66" i="15"/>
  <c r="T62" i="15"/>
  <c r="T64" i="15"/>
  <c r="T65" i="15"/>
  <c r="W43" i="15"/>
  <c r="X46" i="15" s="1"/>
  <c r="CG41" i="15"/>
  <c r="CJ42" i="15"/>
  <c r="AJ60" i="15"/>
  <c r="AJ61" i="15"/>
  <c r="AJ41" i="15"/>
  <c r="AM42" i="15"/>
  <c r="AN45" i="15" s="1"/>
  <c r="CF41" i="15"/>
  <c r="CI42" i="15"/>
  <c r="CJ45" i="15" s="1"/>
  <c r="N61" i="15"/>
  <c r="N69" i="15" s="1"/>
  <c r="N73" i="15" s="1"/>
  <c r="Q42" i="15"/>
  <c r="R45" i="15" s="1"/>
  <c r="S50" i="15" s="1"/>
  <c r="N60" i="15"/>
  <c r="N68" i="15" s="1"/>
  <c r="N72" i="15" s="1"/>
  <c r="N41" i="15"/>
  <c r="AT60" i="15"/>
  <c r="AW42" i="15"/>
  <c r="AX45" i="15" s="1"/>
  <c r="AT61" i="15"/>
  <c r="AT41" i="15"/>
  <c r="BM42" i="15"/>
  <c r="BN45" i="15" s="1"/>
  <c r="BJ41" i="15"/>
  <c r="P65" i="15"/>
  <c r="P62" i="15"/>
  <c r="S43" i="15"/>
  <c r="T46" i="15" s="1"/>
  <c r="U51" i="15" s="1"/>
  <c r="U53" i="15" s="1"/>
  <c r="P66" i="15"/>
  <c r="P64" i="15"/>
  <c r="AN65" i="15"/>
  <c r="AN66" i="15"/>
  <c r="AQ43" i="15"/>
  <c r="AR46" i="15" s="1"/>
  <c r="AN64" i="15"/>
  <c r="AN62" i="15"/>
  <c r="AA60" i="15"/>
  <c r="AA61" i="15"/>
  <c r="AA41" i="15"/>
  <c r="AD42" i="15"/>
  <c r="AE45" i="15" s="1"/>
  <c r="Q60" i="15"/>
  <c r="Q68" i="15" s="1"/>
  <c r="Q72" i="15" s="1"/>
  <c r="T42" i="15"/>
  <c r="U45" i="15" s="1"/>
  <c r="V50" i="15" s="1"/>
  <c r="V52" i="15" s="1"/>
  <c r="Q41" i="15"/>
  <c r="Q61" i="15"/>
  <c r="Q69" i="15" s="1"/>
  <c r="Q73" i="15" s="1"/>
  <c r="AG60" i="15"/>
  <c r="AG61" i="15"/>
  <c r="AJ42" i="15"/>
  <c r="AK45" i="15" s="1"/>
  <c r="AG41" i="15"/>
  <c r="AW60" i="15"/>
  <c r="AZ42" i="15"/>
  <c r="BA45" i="15" s="1"/>
  <c r="AW61" i="15"/>
  <c r="AW41" i="15"/>
  <c r="BP42" i="15"/>
  <c r="BQ45" i="15" s="1"/>
  <c r="BM41" i="15"/>
  <c r="CF42" i="15"/>
  <c r="CG45" i="15" s="1"/>
  <c r="CC41" i="15"/>
  <c r="S66" i="15"/>
  <c r="S62" i="15"/>
  <c r="S65" i="15"/>
  <c r="S64" i="15"/>
  <c r="V43" i="15"/>
  <c r="W46" i="15" s="1"/>
  <c r="AI66" i="15"/>
  <c r="AI62" i="15"/>
  <c r="AI70" i="15" s="1"/>
  <c r="AI74" i="15" s="1"/>
  <c r="AI65" i="15"/>
  <c r="AI64" i="15"/>
  <c r="AL43" i="15"/>
  <c r="AM46" i="15" s="1"/>
  <c r="AY66" i="15"/>
  <c r="AY62" i="15"/>
  <c r="AY70" i="15" s="1"/>
  <c r="AY74" i="15" s="1"/>
  <c r="AY65" i="15"/>
  <c r="AY64" i="15"/>
  <c r="BB43" i="15"/>
  <c r="BC46" i="15" s="1"/>
  <c r="CD41" i="15"/>
  <c r="CG42" i="15"/>
  <c r="CH45" i="15" s="1"/>
  <c r="P61" i="15"/>
  <c r="P69" i="15" s="1"/>
  <c r="P73" i="15" s="1"/>
  <c r="S42" i="15"/>
  <c r="T45" i="15" s="1"/>
  <c r="U50" i="15" s="1"/>
  <c r="U52" i="15" s="1"/>
  <c r="P60" i="15"/>
  <c r="P68" i="15" s="1"/>
  <c r="P72" i="15" s="1"/>
  <c r="P41" i="15"/>
  <c r="BG41" i="15"/>
  <c r="BJ42" i="15"/>
  <c r="BK45" i="15" s="1"/>
  <c r="CE42" i="15"/>
  <c r="CF45" i="15" s="1"/>
  <c r="CB41" i="15"/>
  <c r="AR66" i="15"/>
  <c r="AR62" i="15"/>
  <c r="AR64" i="15"/>
  <c r="AR65" i="15"/>
  <c r="AU43" i="15"/>
  <c r="AV46" i="15" s="1"/>
  <c r="Q70" i="15" l="1"/>
  <c r="Q74" i="15" s="1"/>
  <c r="AA68" i="15"/>
  <c r="AA72" i="15" s="1"/>
  <c r="AT68" i="15"/>
  <c r="AT72" i="15" s="1"/>
  <c r="O70" i="15"/>
  <c r="O74" i="15" s="1"/>
  <c r="P70" i="15"/>
  <c r="P74" i="15" s="1"/>
  <c r="AJ69" i="15"/>
  <c r="AJ73" i="15" s="1"/>
  <c r="AP68" i="15"/>
  <c r="AP72" i="15" s="1"/>
  <c r="Z69" i="15"/>
  <c r="Z73" i="15" s="1"/>
  <c r="AK69" i="15"/>
  <c r="AK73" i="15" s="1"/>
  <c r="V69" i="15"/>
  <c r="V73" i="15" s="1"/>
  <c r="T68" i="15"/>
  <c r="T72" i="15" s="1"/>
  <c r="AF68" i="15"/>
  <c r="AF72" i="15" s="1"/>
  <c r="AY69" i="15"/>
  <c r="AY73" i="15" s="1"/>
  <c r="O69" i="15"/>
  <c r="O73" i="15" s="1"/>
  <c r="AW68" i="15"/>
  <c r="AW72" i="15" s="1"/>
  <c r="AY68" i="15"/>
  <c r="AY72" i="15" s="1"/>
  <c r="AQ68" i="15"/>
  <c r="AQ72" i="15" s="1"/>
  <c r="Y70" i="15"/>
  <c r="Y74" i="15" s="1"/>
  <c r="AD68" i="15"/>
  <c r="AD72" i="15" s="1"/>
  <c r="AS70" i="15"/>
  <c r="AS74" i="15" s="1"/>
  <c r="AJ70" i="15"/>
  <c r="AJ74" i="15" s="1"/>
  <c r="AB70" i="15"/>
  <c r="AB74" i="15" s="1"/>
  <c r="AK70" i="15"/>
  <c r="AK74" i="15" s="1"/>
  <c r="V70" i="15"/>
  <c r="V74" i="15" s="1"/>
  <c r="AX69" i="15"/>
  <c r="AX73" i="15" s="1"/>
  <c r="AU69" i="15"/>
  <c r="AU73" i="15" s="1"/>
  <c r="AT69" i="15"/>
  <c r="AT73" i="15" s="1"/>
  <c r="AI69" i="15"/>
  <c r="AI73" i="15" s="1"/>
  <c r="S69" i="15"/>
  <c r="S73" i="15" s="1"/>
  <c r="AL69" i="15"/>
  <c r="AL73" i="15" s="1"/>
  <c r="U68" i="15"/>
  <c r="U72" i="15" s="1"/>
  <c r="AX68" i="15"/>
  <c r="AX72" i="15" s="1"/>
  <c r="O68" i="15"/>
  <c r="O72" i="15" s="1"/>
  <c r="W69" i="15"/>
  <c r="W73" i="15" s="1"/>
  <c r="AP70" i="15"/>
  <c r="AP74" i="15" s="1"/>
  <c r="AV70" i="15"/>
  <c r="AV74" i="15" s="1"/>
  <c r="AN68" i="15"/>
  <c r="AN72" i="15" s="1"/>
  <c r="AG69" i="15"/>
  <c r="AG73" i="15" s="1"/>
  <c r="AA69" i="15"/>
  <c r="AA73" i="15" s="1"/>
  <c r="AI68" i="15"/>
  <c r="AI72" i="15" s="1"/>
  <c r="AO69" i="15"/>
  <c r="AO73" i="15" s="1"/>
  <c r="S68" i="15"/>
  <c r="S72" i="15" s="1"/>
  <c r="W50" i="15"/>
  <c r="AN69" i="15"/>
  <c r="AN73" i="15" s="1"/>
  <c r="AK68" i="15"/>
  <c r="AK72" i="15" s="1"/>
  <c r="X68" i="15"/>
  <c r="X72" i="15" s="1"/>
  <c r="AH69" i="15"/>
  <c r="AH73" i="15" s="1"/>
  <c r="U69" i="15"/>
  <c r="U73" i="15" s="1"/>
  <c r="AU68" i="15"/>
  <c r="AU72" i="15" s="1"/>
  <c r="M69" i="15"/>
  <c r="M73" i="15" s="1"/>
  <c r="AF69" i="15"/>
  <c r="AF73" i="15" s="1"/>
  <c r="AF70" i="15"/>
  <c r="AF74" i="15" s="1"/>
  <c r="AE70" i="15"/>
  <c r="AE74" i="15" s="1"/>
  <c r="AG68" i="15"/>
  <c r="AG72" i="15" s="1"/>
  <c r="T70" i="15"/>
  <c r="T74" i="15" s="1"/>
  <c r="AA70" i="15"/>
  <c r="AA74" i="15" s="1"/>
  <c r="Z70" i="15"/>
  <c r="Z74" i="15" s="1"/>
  <c r="AP69" i="15"/>
  <c r="AP73" i="15" s="1"/>
  <c r="AL68" i="15"/>
  <c r="AL72" i="15" s="1"/>
  <c r="AH68" i="15"/>
  <c r="AH72" i="15" s="1"/>
  <c r="AW70" i="15"/>
  <c r="AW74" i="15" s="1"/>
  <c r="AT70" i="15"/>
  <c r="AT74" i="15" s="1"/>
  <c r="AD70" i="15"/>
  <c r="AD74" i="15" s="1"/>
  <c r="AS68" i="15"/>
  <c r="AS72" i="15" s="1"/>
  <c r="W68" i="15"/>
  <c r="W72" i="15" s="1"/>
  <c r="AC68" i="15"/>
  <c r="AC72" i="15" s="1"/>
  <c r="AN70" i="15"/>
  <c r="AN74" i="15" s="1"/>
  <c r="R69" i="15"/>
  <c r="R73" i="15" s="1"/>
  <c r="X69" i="15"/>
  <c r="X73" i="15" s="1"/>
  <c r="M68" i="15"/>
  <c r="M72" i="15" s="1"/>
  <c r="AR69" i="15"/>
  <c r="AR73" i="15" s="1"/>
  <c r="AC69" i="15"/>
  <c r="AC73" i="15" s="1"/>
  <c r="AR70" i="15"/>
  <c r="AR74" i="15" s="1"/>
  <c r="AW69" i="15"/>
  <c r="AW73" i="15" s="1"/>
  <c r="AJ68" i="15"/>
  <c r="AJ72" i="15" s="1"/>
  <c r="T69" i="15"/>
  <c r="T73" i="15" s="1"/>
  <c r="W51" i="15"/>
  <c r="R68" i="15"/>
  <c r="R72" i="15" s="1"/>
  <c r="AC70" i="15"/>
  <c r="AC74" i="15" s="1"/>
  <c r="AV69" i="15"/>
  <c r="AV73" i="15" s="1"/>
  <c r="X70" i="15"/>
  <c r="X74" i="15" s="1"/>
  <c r="AE69" i="15"/>
  <c r="AE73" i="15" s="1"/>
  <c r="W70" i="15"/>
  <c r="W74" i="15" s="1"/>
  <c r="AR68" i="15"/>
  <c r="AR72" i="15" s="1"/>
  <c r="U70" i="15"/>
  <c r="U74" i="15" s="1"/>
  <c r="N70" i="15"/>
  <c r="N74" i="15" s="1"/>
  <c r="AO70" i="15"/>
  <c r="AO74" i="15" s="1"/>
  <c r="Z68" i="15"/>
  <c r="Z72" i="15" s="1"/>
  <c r="AS69" i="15"/>
  <c r="AS73" i="15" s="1"/>
  <c r="S70" i="15"/>
  <c r="S74" i="15" s="1"/>
  <c r="AQ70" i="15"/>
  <c r="AQ74" i="15" s="1"/>
  <c r="Y69" i="15"/>
  <c r="Y73" i="15" s="1"/>
  <c r="R70" i="15"/>
  <c r="R74" i="15" s="1"/>
  <c r="M70" i="15"/>
  <c r="M74" i="15" s="1"/>
  <c r="AQ69" i="15"/>
  <c r="AQ73" i="15" s="1"/>
  <c r="AL70" i="15"/>
  <c r="AL74" i="15" s="1"/>
  <c r="AG70" i="15"/>
  <c r="AG74" i="15" s="1"/>
  <c r="X51" i="15" l="1"/>
  <c r="W53" i="15"/>
  <c r="W52" i="15"/>
  <c r="X50" i="15"/>
  <c r="Y51" i="15" l="1"/>
  <c r="X53" i="15"/>
  <c r="X52" i="15"/>
  <c r="Y50" i="15"/>
  <c r="Y53" i="15" l="1"/>
  <c r="Z51" i="15"/>
  <c r="Y52" i="15"/>
  <c r="Z50" i="15"/>
  <c r="AA51" i="15" l="1"/>
  <c r="Z53" i="15"/>
  <c r="Z52" i="15"/>
  <c r="AA50" i="15"/>
  <c r="AA53" i="15" l="1"/>
  <c r="AB51" i="15"/>
  <c r="AA52" i="15"/>
  <c r="AB50" i="15"/>
  <c r="AB53" i="15" l="1"/>
  <c r="AC51" i="15"/>
  <c r="AC50" i="15"/>
  <c r="AB52" i="15"/>
  <c r="AD50" i="15" l="1"/>
  <c r="AC52" i="15"/>
  <c r="AC53" i="15"/>
  <c r="AD51" i="15"/>
  <c r="AD53" i="15" l="1"/>
  <c r="AE51" i="15"/>
  <c r="AD52" i="15"/>
  <c r="AE50" i="15"/>
  <c r="AF50" i="15" l="1"/>
  <c r="AE52" i="15"/>
  <c r="AF51" i="15"/>
  <c r="AE53" i="15"/>
  <c r="AF53" i="15" l="1"/>
  <c r="AG51" i="15"/>
  <c r="AF52" i="15"/>
  <c r="AG50" i="15"/>
  <c r="AG52" i="15" l="1"/>
  <c r="AH50" i="15"/>
  <c r="AG53" i="15"/>
  <c r="AH51" i="15"/>
  <c r="AI51" i="15" l="1"/>
  <c r="AH53" i="15"/>
  <c r="AH52" i="15"/>
  <c r="AI50" i="15"/>
  <c r="AI52" i="15" l="1"/>
  <c r="AJ50" i="15"/>
  <c r="AI53" i="15"/>
  <c r="AJ51" i="15"/>
  <c r="AJ53" i="15" l="1"/>
  <c r="AK51" i="15"/>
  <c r="AJ52" i="15"/>
  <c r="AK50" i="15"/>
  <c r="AK52" i="15" l="1"/>
  <c r="AL50" i="15"/>
  <c r="AK53" i="15"/>
  <c r="AL51" i="15"/>
  <c r="AL53" i="15" l="1"/>
  <c r="AM51" i="15"/>
  <c r="AL52" i="15"/>
  <c r="AM50" i="15"/>
  <c r="AM52" i="15" l="1"/>
  <c r="AN50" i="15"/>
  <c r="AN51" i="15"/>
  <c r="AM53" i="15"/>
  <c r="AN53" i="15" l="1"/>
  <c r="AO51" i="15"/>
  <c r="AN52" i="15"/>
  <c r="AO50" i="15"/>
  <c r="AO52" i="15" l="1"/>
  <c r="AP50" i="15"/>
  <c r="AO53" i="15"/>
  <c r="AP51" i="15"/>
  <c r="AQ51" i="15" l="1"/>
  <c r="AP53" i="15"/>
  <c r="AP52" i="15"/>
  <c r="AQ50" i="15"/>
  <c r="AQ52" i="15" l="1"/>
  <c r="AR50" i="15"/>
  <c r="AQ53" i="15"/>
  <c r="AR51" i="15"/>
  <c r="AR53" i="15" l="1"/>
  <c r="AS51" i="15"/>
  <c r="AR52" i="15"/>
  <c r="AS50" i="15"/>
  <c r="AS53" i="15" l="1"/>
  <c r="AT51" i="15"/>
  <c r="AS52" i="15"/>
  <c r="AT50" i="15"/>
  <c r="AT52" i="15" l="1"/>
  <c r="AU50" i="15"/>
  <c r="AT53" i="15"/>
  <c r="AU51" i="15"/>
  <c r="AV51" i="15" l="1"/>
  <c r="AU53" i="15"/>
  <c r="AV50" i="15"/>
  <c r="AU52" i="15"/>
  <c r="AV52" i="15" l="1"/>
  <c r="AW50" i="15"/>
  <c r="AW51" i="15"/>
  <c r="AV53" i="15"/>
  <c r="AW53" i="15" l="1"/>
  <c r="AX51" i="15"/>
  <c r="AW52" i="15"/>
  <c r="AX50" i="15"/>
  <c r="AX52" i="15" l="1"/>
  <c r="AY50" i="15"/>
  <c r="AY51" i="15"/>
  <c r="AX53" i="15"/>
  <c r="AY53" i="15" l="1"/>
  <c r="AZ51" i="15"/>
  <c r="AY52" i="15"/>
  <c r="AZ50" i="15"/>
  <c r="AZ52" i="15" l="1"/>
  <c r="BA50" i="15"/>
  <c r="AZ53" i="15"/>
  <c r="BA51" i="15"/>
  <c r="BA53" i="15" l="1"/>
  <c r="BB51" i="15"/>
  <c r="BA52" i="15"/>
  <c r="BB50" i="15"/>
  <c r="BB52" i="15" l="1"/>
  <c r="BC50" i="15"/>
  <c r="BB53" i="15"/>
  <c r="BC51" i="15"/>
  <c r="BD51" i="15" l="1"/>
  <c r="BC53" i="15"/>
  <c r="BC52" i="15"/>
  <c r="BD50" i="15"/>
  <c r="BD52" i="15" l="1"/>
  <c r="BE50" i="15"/>
  <c r="BD53" i="15"/>
  <c r="BE51" i="15"/>
  <c r="BE53" i="15" l="1"/>
  <c r="BF51" i="15"/>
  <c r="BE52" i="15"/>
  <c r="BF50" i="15"/>
  <c r="BF52" i="15" l="1"/>
  <c r="BG50" i="15"/>
  <c r="BG51" i="15"/>
  <c r="BF53" i="15"/>
  <c r="BG53" i="15" l="1"/>
  <c r="BH51" i="15"/>
  <c r="BG52" i="15"/>
  <c r="BH50" i="15"/>
  <c r="BH52" i="15" l="1"/>
  <c r="BI50" i="15"/>
  <c r="BH53" i="15"/>
  <c r="BI51" i="15"/>
  <c r="BI53" i="15" l="1"/>
  <c r="BJ51" i="15"/>
  <c r="BI52" i="15"/>
  <c r="BJ50" i="15"/>
  <c r="BJ52" i="15" l="1"/>
  <c r="BK50" i="15"/>
  <c r="BJ53" i="15"/>
  <c r="BK51" i="15"/>
  <c r="BL51" i="15" l="1"/>
  <c r="BK53" i="15"/>
  <c r="BK52" i="15"/>
  <c r="BL50" i="15"/>
  <c r="BL52" i="15" l="1"/>
  <c r="BM50" i="15"/>
  <c r="BM51" i="15"/>
  <c r="BL53" i="15"/>
  <c r="BM53" i="15" l="1"/>
  <c r="BN51" i="15"/>
  <c r="BM52" i="15"/>
  <c r="BN50" i="15"/>
  <c r="BN52" i="15" l="1"/>
  <c r="BO50" i="15"/>
  <c r="BO51" i="15"/>
  <c r="BN53" i="15"/>
  <c r="BO53" i="15" l="1"/>
  <c r="BP51" i="15"/>
  <c r="BO52" i="15"/>
  <c r="BP50" i="15"/>
  <c r="BP53" i="15" l="1"/>
  <c r="BQ51" i="15"/>
  <c r="BP52" i="15"/>
  <c r="BQ50" i="15"/>
  <c r="BQ52" i="15" l="1"/>
  <c r="BR50" i="15"/>
  <c r="BQ53" i="15"/>
  <c r="BR51" i="15"/>
  <c r="BR53" i="15" l="1"/>
  <c r="BS51" i="15"/>
  <c r="BR52" i="15"/>
  <c r="BS50" i="15"/>
  <c r="BT50" i="15" l="1"/>
  <c r="BS52" i="15"/>
  <c r="BT51" i="15"/>
  <c r="BS53" i="15"/>
  <c r="BU51" i="15" l="1"/>
  <c r="BT53" i="15"/>
  <c r="BT52" i="15"/>
  <c r="BU50" i="15"/>
  <c r="BU52" i="15" l="1"/>
  <c r="BV50" i="15"/>
  <c r="BU53" i="15"/>
  <c r="BV51" i="15"/>
  <c r="BW51" i="15" l="1"/>
  <c r="BV53" i="15"/>
  <c r="BV52" i="15"/>
  <c r="BW50" i="15"/>
  <c r="BW52" i="15" l="1"/>
  <c r="BX50" i="15"/>
  <c r="BW53" i="15"/>
  <c r="BX51" i="15"/>
  <c r="BX53" i="15" l="1"/>
  <c r="BY51" i="15"/>
  <c r="BX52" i="15"/>
  <c r="BY50" i="15"/>
  <c r="BY53" i="15" l="1"/>
  <c r="BZ51" i="15"/>
  <c r="BY52" i="15"/>
  <c r="BZ50" i="15"/>
  <c r="BZ52" i="15" l="1"/>
  <c r="CA50" i="15"/>
  <c r="BZ53" i="15"/>
  <c r="CA51" i="15"/>
  <c r="CB51" i="15" l="1"/>
  <c r="CA53" i="15"/>
  <c r="CA52" i="15"/>
  <c r="CB50" i="15"/>
  <c r="CB52" i="15" l="1"/>
  <c r="CC50" i="15"/>
  <c r="CB53" i="15"/>
  <c r="CC51" i="15"/>
  <c r="CC53" i="15" l="1"/>
  <c r="CD51" i="15"/>
  <c r="CC52" i="15"/>
  <c r="CD50" i="15"/>
  <c r="CD52" i="15" l="1"/>
  <c r="CE50" i="15"/>
  <c r="CE51" i="15"/>
  <c r="CD53" i="15"/>
  <c r="CE53" i="15" l="1"/>
  <c r="CF51" i="15"/>
  <c r="CE52" i="15"/>
  <c r="CF50" i="15"/>
  <c r="CF52" i="15" l="1"/>
  <c r="CG50" i="15"/>
  <c r="CF53" i="15"/>
  <c r="CG51" i="15"/>
  <c r="CG53" i="15" l="1"/>
  <c r="CH51" i="15"/>
  <c r="CG52" i="15"/>
  <c r="CH50" i="15"/>
  <c r="CI50" i="15" l="1"/>
  <c r="CH52" i="15"/>
  <c r="CH53" i="15"/>
  <c r="CI51" i="15"/>
  <c r="CJ51" i="15" l="1"/>
  <c r="CJ53" i="15" s="1"/>
  <c r="CI53" i="15"/>
  <c r="CI52" i="15"/>
  <c r="CJ50" i="15"/>
  <c r="CJ52" i="15" s="1"/>
  <c r="BP163" i="14" l="1"/>
  <c r="BP167" i="14" s="1"/>
  <c r="AP163" i="14"/>
  <c r="AP167" i="14" s="1"/>
  <c r="BY162" i="14"/>
  <c r="BY166" i="14" s="1"/>
  <c r="AM162" i="14"/>
  <c r="AM166" i="14" s="1"/>
  <c r="Z161" i="14"/>
  <c r="Z165" i="14" s="1"/>
  <c r="BU130" i="14"/>
  <c r="AU130" i="14"/>
  <c r="X130" i="14"/>
  <c r="BP129" i="14"/>
  <c r="AI129" i="14"/>
  <c r="H129" i="14"/>
  <c r="CB163" i="14" s="1"/>
  <c r="CB167" i="14" s="1"/>
  <c r="G129" i="14"/>
  <c r="BW162" i="14" s="1"/>
  <c r="BW166" i="14" s="1"/>
  <c r="F129" i="14"/>
  <c r="BZ161" i="14" s="1"/>
  <c r="BZ165" i="14" s="1"/>
  <c r="CJ128" i="14"/>
  <c r="AT128" i="14"/>
  <c r="AQ128" i="14"/>
  <c r="AP128" i="14"/>
  <c r="Z128" i="14"/>
  <c r="H128" i="14"/>
  <c r="G128" i="14"/>
  <c r="F128" i="14"/>
  <c r="BR123" i="14"/>
  <c r="BQ123" i="14"/>
  <c r="BP123" i="14"/>
  <c r="BO123" i="14"/>
  <c r="BN123" i="14"/>
  <c r="BM123" i="14"/>
  <c r="BL123" i="14"/>
  <c r="BK123" i="14"/>
  <c r="BJ123" i="14"/>
  <c r="BI123" i="14"/>
  <c r="BH123" i="14"/>
  <c r="BG123" i="14"/>
  <c r="BF123" i="14"/>
  <c r="BE123" i="14"/>
  <c r="BD123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CQ111" i="14"/>
  <c r="CP111" i="14"/>
  <c r="CO111" i="14"/>
  <c r="CN111" i="14"/>
  <c r="V111" i="14"/>
  <c r="V115" i="14" s="1"/>
  <c r="CQ110" i="14"/>
  <c r="CP110" i="14"/>
  <c r="CO110" i="14"/>
  <c r="CN110" i="14"/>
  <c r="H110" i="14"/>
  <c r="G110" i="14"/>
  <c r="F110" i="14"/>
  <c r="CQ109" i="14"/>
  <c r="CP109" i="14"/>
  <c r="CO109" i="14"/>
  <c r="CN109" i="14"/>
  <c r="BW109" i="14"/>
  <c r="BW113" i="14" s="1"/>
  <c r="BQ109" i="14"/>
  <c r="BQ113" i="14" s="1"/>
  <c r="BG109" i="14"/>
  <c r="BG113" i="14" s="1"/>
  <c r="BA109" i="14"/>
  <c r="BA113" i="14" s="1"/>
  <c r="AQ109" i="14"/>
  <c r="AQ113" i="14" s="1"/>
  <c r="AK109" i="14"/>
  <c r="AK113" i="14" s="1"/>
  <c r="AA109" i="14"/>
  <c r="AA113" i="14" s="1"/>
  <c r="U109" i="14"/>
  <c r="U113" i="14" s="1"/>
  <c r="T109" i="14"/>
  <c r="T113" i="14" s="1"/>
  <c r="S109" i="14"/>
  <c r="S113" i="14" s="1"/>
  <c r="H109" i="14"/>
  <c r="BH111" i="14" s="1"/>
  <c r="BH115" i="14" s="1"/>
  <c r="G109" i="14"/>
  <c r="AF110" i="14" s="1"/>
  <c r="AF114" i="14" s="1"/>
  <c r="F109" i="14"/>
  <c r="CD109" i="14" s="1"/>
  <c r="CD113" i="14" s="1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BD81" i="14"/>
  <c r="Y81" i="14"/>
  <c r="BT80" i="14"/>
  <c r="AW80" i="14"/>
  <c r="AF80" i="14"/>
  <c r="BZ78" i="14"/>
  <c r="AO78" i="14"/>
  <c r="CC76" i="14"/>
  <c r="AZ76" i="14"/>
  <c r="CI74" i="14"/>
  <c r="CH74" i="14"/>
  <c r="CG74" i="14"/>
  <c r="CF74" i="14"/>
  <c r="CE74" i="14"/>
  <c r="CD74" i="14"/>
  <c r="CC74" i="14"/>
  <c r="CB74" i="14"/>
  <c r="CA74" i="14"/>
  <c r="BZ74" i="14"/>
  <c r="BY74" i="14"/>
  <c r="BX74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CH73" i="14"/>
  <c r="CG73" i="14"/>
  <c r="CF73" i="14"/>
  <c r="CE73" i="14"/>
  <c r="CD73" i="14"/>
  <c r="CC73" i="14"/>
  <c r="CB73" i="14"/>
  <c r="CA73" i="14"/>
  <c r="BZ73" i="14"/>
  <c r="BY73" i="14"/>
  <c r="BX73" i="14"/>
  <c r="BW73" i="14"/>
  <c r="BV73" i="14"/>
  <c r="BU73" i="14"/>
  <c r="BT73" i="14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CJ71" i="14"/>
  <c r="CI71" i="14"/>
  <c r="CH71" i="14"/>
  <c r="CG71" i="14"/>
  <c r="CJ74" i="14" s="1"/>
  <c r="CF71" i="14"/>
  <c r="CJ70" i="14"/>
  <c r="CJ72" i="14" s="1"/>
  <c r="CI70" i="14"/>
  <c r="CI72" i="14" s="1"/>
  <c r="CH70" i="14"/>
  <c r="CH72" i="14" s="1"/>
  <c r="CG70" i="14"/>
  <c r="CF70" i="14"/>
  <c r="CI73" i="14" s="1"/>
  <c r="CJ65" i="14"/>
  <c r="CI65" i="14"/>
  <c r="CH65" i="14"/>
  <c r="CG65" i="14"/>
  <c r="CF65" i="14"/>
  <c r="CE65" i="14"/>
  <c r="CD65" i="14"/>
  <c r="CC65" i="14"/>
  <c r="CB65" i="14"/>
  <c r="CA65" i="14"/>
  <c r="BZ65" i="14"/>
  <c r="BY65" i="14"/>
  <c r="BX65" i="14"/>
  <c r="BW65" i="14"/>
  <c r="BV65" i="14"/>
  <c r="BU65" i="14"/>
  <c r="BT65" i="14"/>
  <c r="BP65" i="14"/>
  <c r="BK65" i="14"/>
  <c r="BG65" i="14"/>
  <c r="BC65" i="14"/>
  <c r="AX65" i="14"/>
  <c r="AT65" i="14"/>
  <c r="AP65" i="14"/>
  <c r="AO65" i="14"/>
  <c r="AN65" i="14"/>
  <c r="AM65" i="14"/>
  <c r="AL65" i="14"/>
  <c r="AK65" i="14"/>
  <c r="AG65" i="14"/>
  <c r="AC65" i="14"/>
  <c r="AB65" i="14"/>
  <c r="AA65" i="14"/>
  <c r="Z65" i="14"/>
  <c r="Y65" i="14"/>
  <c r="X65" i="14"/>
  <c r="CJ64" i="14"/>
  <c r="CI64" i="14"/>
  <c r="CH64" i="14"/>
  <c r="CG64" i="14"/>
  <c r="CF64" i="14"/>
  <c r="CE64" i="14"/>
  <c r="CD64" i="14"/>
  <c r="CC64" i="14"/>
  <c r="CB64" i="14"/>
  <c r="CA64" i="14"/>
  <c r="BZ64" i="14"/>
  <c r="BY64" i="14"/>
  <c r="BX64" i="14"/>
  <c r="BW64" i="14"/>
  <c r="BV64" i="14"/>
  <c r="BU64" i="14"/>
  <c r="BT64" i="14"/>
  <c r="BP64" i="14"/>
  <c r="BK64" i="14"/>
  <c r="BG64" i="14"/>
  <c r="BC64" i="14"/>
  <c r="AX64" i="14"/>
  <c r="AT64" i="14"/>
  <c r="AP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E48" i="14"/>
  <c r="F48" i="14" s="1"/>
  <c r="K47" i="14"/>
  <c r="K48" i="14" s="1"/>
  <c r="K49" i="14" s="1"/>
  <c r="K50" i="14" s="1"/>
  <c r="G45" i="14"/>
  <c r="D45" i="14"/>
  <c r="C45" i="14"/>
  <c r="F45" i="14" s="1"/>
  <c r="H43" i="14"/>
  <c r="CQ81" i="14" s="1"/>
  <c r="G43" i="14"/>
  <c r="BZ80" i="14" s="1"/>
  <c r="F43" i="14"/>
  <c r="AH79" i="14" s="1"/>
  <c r="L42" i="14"/>
  <c r="H42" i="14"/>
  <c r="CP78" i="14" s="1"/>
  <c r="G42" i="14"/>
  <c r="BZ77" i="14" s="1"/>
  <c r="F42" i="14"/>
  <c r="CN76" i="14" s="1"/>
  <c r="M34" i="14"/>
  <c r="I34" i="14"/>
  <c r="M33" i="14"/>
  <c r="H33" i="14"/>
  <c r="T25" i="14"/>
  <c r="S25" i="14"/>
  <c r="R25" i="14"/>
  <c r="T24" i="14"/>
  <c r="S24" i="14"/>
  <c r="R24" i="14"/>
  <c r="AT23" i="14"/>
  <c r="AT27" i="14" s="1"/>
  <c r="T23" i="14"/>
  <c r="S23" i="14"/>
  <c r="R23" i="14"/>
  <c r="CQ21" i="14"/>
  <c r="CP21" i="14"/>
  <c r="CO21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CM19" i="14"/>
  <c r="CL19" i="14"/>
  <c r="CE19" i="14"/>
  <c r="CD19" i="14"/>
  <c r="BW19" i="14"/>
  <c r="BV19" i="14"/>
  <c r="BO19" i="14"/>
  <c r="BN19" i="14"/>
  <c r="BG19" i="14"/>
  <c r="BF19" i="14"/>
  <c r="AY19" i="14"/>
  <c r="AX19" i="14"/>
  <c r="AQ19" i="14"/>
  <c r="AP19" i="14"/>
  <c r="AI19" i="14"/>
  <c r="AH19" i="14"/>
  <c r="AA19" i="14"/>
  <c r="Z19" i="14"/>
  <c r="CQ18" i="14"/>
  <c r="CQ25" i="14" s="1"/>
  <c r="CQ29" i="14" s="1"/>
  <c r="CP18" i="14"/>
  <c r="CP25" i="14" s="1"/>
  <c r="CP29" i="14" s="1"/>
  <c r="CO18" i="14"/>
  <c r="CO25" i="14" s="1"/>
  <c r="CO29" i="14" s="1"/>
  <c r="CN18" i="14"/>
  <c r="CM18" i="14"/>
  <c r="CM25" i="14" s="1"/>
  <c r="CM29" i="14" s="1"/>
  <c r="CL18" i="14"/>
  <c r="CL25" i="14" s="1"/>
  <c r="CL29" i="14" s="1"/>
  <c r="CK18" i="14"/>
  <c r="CK25" i="14" s="1"/>
  <c r="CK29" i="14" s="1"/>
  <c r="CJ18" i="14"/>
  <c r="CJ25" i="14" s="1"/>
  <c r="CJ29" i="14" s="1"/>
  <c r="CI18" i="14"/>
  <c r="CI25" i="14" s="1"/>
  <c r="CI29" i="14" s="1"/>
  <c r="CH18" i="14"/>
  <c r="CH25" i="14" s="1"/>
  <c r="CH29" i="14" s="1"/>
  <c r="CG18" i="14"/>
  <c r="CG25" i="14" s="1"/>
  <c r="CG29" i="14" s="1"/>
  <c r="CF18" i="14"/>
  <c r="CE18" i="14"/>
  <c r="CE25" i="14" s="1"/>
  <c r="CE29" i="14" s="1"/>
  <c r="CD18" i="14"/>
  <c r="CD25" i="14" s="1"/>
  <c r="CD29" i="14" s="1"/>
  <c r="CC18" i="14"/>
  <c r="CB18" i="14"/>
  <c r="CB25" i="14" s="1"/>
  <c r="CB29" i="14" s="1"/>
  <c r="CA18" i="14"/>
  <c r="CA25" i="14" s="1"/>
  <c r="CA29" i="14" s="1"/>
  <c r="BZ18" i="14"/>
  <c r="BZ25" i="14" s="1"/>
  <c r="BZ29" i="14" s="1"/>
  <c r="BY18" i="14"/>
  <c r="BY25" i="14" s="1"/>
  <c r="BY29" i="14" s="1"/>
  <c r="BX18" i="14"/>
  <c r="BW18" i="14"/>
  <c r="BW25" i="14" s="1"/>
  <c r="BW29" i="14" s="1"/>
  <c r="BV18" i="14"/>
  <c r="BV25" i="14" s="1"/>
  <c r="BV29" i="14" s="1"/>
  <c r="BU18" i="14"/>
  <c r="BU25" i="14" s="1"/>
  <c r="BU29" i="14" s="1"/>
  <c r="BT18" i="14"/>
  <c r="BT25" i="14" s="1"/>
  <c r="BT29" i="14" s="1"/>
  <c r="BS18" i="14"/>
  <c r="BS25" i="14" s="1"/>
  <c r="BS29" i="14" s="1"/>
  <c r="BR18" i="14"/>
  <c r="BR25" i="14" s="1"/>
  <c r="BR29" i="14" s="1"/>
  <c r="BQ18" i="14"/>
  <c r="BQ25" i="14" s="1"/>
  <c r="BQ29" i="14" s="1"/>
  <c r="BP18" i="14"/>
  <c r="BO18" i="14"/>
  <c r="BO25" i="14" s="1"/>
  <c r="BO29" i="14" s="1"/>
  <c r="BN18" i="14"/>
  <c r="BN25" i="14" s="1"/>
  <c r="BN29" i="14" s="1"/>
  <c r="BM18" i="14"/>
  <c r="BL18" i="14"/>
  <c r="BK18" i="14"/>
  <c r="BK25" i="14" s="1"/>
  <c r="BK29" i="14" s="1"/>
  <c r="BJ18" i="14"/>
  <c r="BJ25" i="14" s="1"/>
  <c r="BJ29" i="14" s="1"/>
  <c r="BI18" i="14"/>
  <c r="BI25" i="14" s="1"/>
  <c r="BI29" i="14" s="1"/>
  <c r="BH18" i="14"/>
  <c r="BG18" i="14"/>
  <c r="BG25" i="14" s="1"/>
  <c r="BG29" i="14" s="1"/>
  <c r="BF18" i="14"/>
  <c r="BF25" i="14" s="1"/>
  <c r="BF29" i="14" s="1"/>
  <c r="BE18" i="14"/>
  <c r="BE25" i="14" s="1"/>
  <c r="BE29" i="14" s="1"/>
  <c r="BD18" i="14"/>
  <c r="BD25" i="14" s="1"/>
  <c r="BD29" i="14" s="1"/>
  <c r="BC18" i="14"/>
  <c r="BC25" i="14" s="1"/>
  <c r="BC29" i="14" s="1"/>
  <c r="BB18" i="14"/>
  <c r="BB25" i="14" s="1"/>
  <c r="BB29" i="14" s="1"/>
  <c r="BA18" i="14"/>
  <c r="BA25" i="14" s="1"/>
  <c r="BA29" i="14" s="1"/>
  <c r="AZ18" i="14"/>
  <c r="AY18" i="14"/>
  <c r="AY25" i="14" s="1"/>
  <c r="AY29" i="14" s="1"/>
  <c r="AX18" i="14"/>
  <c r="AX25" i="14" s="1"/>
  <c r="AX29" i="14" s="1"/>
  <c r="AW18" i="14"/>
  <c r="AV18" i="14"/>
  <c r="AV25" i="14" s="1"/>
  <c r="AV29" i="14" s="1"/>
  <c r="AU18" i="14"/>
  <c r="AU25" i="14" s="1"/>
  <c r="AU29" i="14" s="1"/>
  <c r="AT18" i="14"/>
  <c r="AT25" i="14" s="1"/>
  <c r="AT29" i="14" s="1"/>
  <c r="AS18" i="14"/>
  <c r="AS25" i="14" s="1"/>
  <c r="AS29" i="14" s="1"/>
  <c r="AR18" i="14"/>
  <c r="AQ18" i="14"/>
  <c r="AQ25" i="14" s="1"/>
  <c r="AQ29" i="14" s="1"/>
  <c r="AP18" i="14"/>
  <c r="AP25" i="14" s="1"/>
  <c r="AP29" i="14" s="1"/>
  <c r="AO18" i="14"/>
  <c r="AO25" i="14" s="1"/>
  <c r="AO29" i="14" s="1"/>
  <c r="AN18" i="14"/>
  <c r="AN25" i="14" s="1"/>
  <c r="AN29" i="14" s="1"/>
  <c r="AM18" i="14"/>
  <c r="AM25" i="14" s="1"/>
  <c r="AM29" i="14" s="1"/>
  <c r="AL18" i="14"/>
  <c r="AL25" i="14" s="1"/>
  <c r="AL29" i="14" s="1"/>
  <c r="AK18" i="14"/>
  <c r="AK25" i="14" s="1"/>
  <c r="AK29" i="14" s="1"/>
  <c r="AJ18" i="14"/>
  <c r="AI18" i="14"/>
  <c r="AI25" i="14" s="1"/>
  <c r="AI29" i="14" s="1"/>
  <c r="AH18" i="14"/>
  <c r="AH25" i="14" s="1"/>
  <c r="AH29" i="14" s="1"/>
  <c r="AG18" i="14"/>
  <c r="AG25" i="14" s="1"/>
  <c r="AG29" i="14" s="1"/>
  <c r="AF18" i="14"/>
  <c r="AE18" i="14"/>
  <c r="AE25" i="14" s="1"/>
  <c r="AE29" i="14" s="1"/>
  <c r="AD18" i="14"/>
  <c r="AD25" i="14" s="1"/>
  <c r="AD29" i="14" s="1"/>
  <c r="AC18" i="14"/>
  <c r="AC25" i="14" s="1"/>
  <c r="AC29" i="14" s="1"/>
  <c r="AB18" i="14"/>
  <c r="AA18" i="14"/>
  <c r="CJ101" i="14" s="1"/>
  <c r="Z18" i="14"/>
  <c r="Y18" i="14"/>
  <c r="X18" i="14"/>
  <c r="W18" i="14"/>
  <c r="V18" i="14"/>
  <c r="U18" i="14"/>
  <c r="U25" i="14" s="1"/>
  <c r="U29" i="14" s="1"/>
  <c r="CP17" i="14"/>
  <c r="CK17" i="14"/>
  <c r="CJ17" i="14"/>
  <c r="CJ24" i="14" s="1"/>
  <c r="CJ28" i="14" s="1"/>
  <c r="CH17" i="14"/>
  <c r="CC17" i="14"/>
  <c r="CB17" i="14"/>
  <c r="CB24" i="14" s="1"/>
  <c r="CB28" i="14" s="1"/>
  <c r="BZ17" i="14"/>
  <c r="BZ24" i="14" s="1"/>
  <c r="BZ28" i="14" s="1"/>
  <c r="BU17" i="14"/>
  <c r="BU24" i="14" s="1"/>
  <c r="BU28" i="14" s="1"/>
  <c r="BT17" i="14"/>
  <c r="BT24" i="14" s="1"/>
  <c r="BT28" i="14" s="1"/>
  <c r="BR17" i="14"/>
  <c r="BM17" i="14"/>
  <c r="BL17" i="14"/>
  <c r="BL24" i="14" s="1"/>
  <c r="BL28" i="14" s="1"/>
  <c r="BJ17" i="14"/>
  <c r="BE17" i="14"/>
  <c r="BD17" i="14"/>
  <c r="BD24" i="14" s="1"/>
  <c r="BD28" i="14" s="1"/>
  <c r="BB17" i="14"/>
  <c r="AW17" i="14"/>
  <c r="AW24" i="14" s="1"/>
  <c r="AW28" i="14" s="1"/>
  <c r="AV17" i="14"/>
  <c r="AV24" i="14" s="1"/>
  <c r="AV28" i="14" s="1"/>
  <c r="AT17" i="14"/>
  <c r="AO17" i="14"/>
  <c r="AO24" i="14" s="1"/>
  <c r="AO28" i="14" s="1"/>
  <c r="AN17" i="14"/>
  <c r="AN24" i="14" s="1"/>
  <c r="AN28" i="14" s="1"/>
  <c r="AL17" i="14"/>
  <c r="AG17" i="14"/>
  <c r="AF17" i="14"/>
  <c r="AF24" i="14" s="1"/>
  <c r="AF28" i="14" s="1"/>
  <c r="AD17" i="14"/>
  <c r="Y17" i="14"/>
  <c r="X17" i="14"/>
  <c r="X24" i="14" s="1"/>
  <c r="X28" i="14" s="1"/>
  <c r="V17" i="14"/>
  <c r="CQ16" i="14"/>
  <c r="CQ23" i="14" s="1"/>
  <c r="CQ27" i="14" s="1"/>
  <c r="CP16" i="14"/>
  <c r="CP23" i="14" s="1"/>
  <c r="CP27" i="14" s="1"/>
  <c r="CO16" i="14"/>
  <c r="CO23" i="14" s="1"/>
  <c r="CO27" i="14" s="1"/>
  <c r="CN16" i="14"/>
  <c r="CN23" i="14" s="1"/>
  <c r="CN27" i="14" s="1"/>
  <c r="CM16" i="14"/>
  <c r="CM23" i="14" s="1"/>
  <c r="CM27" i="14" s="1"/>
  <c r="CL16" i="14"/>
  <c r="CL23" i="14" s="1"/>
  <c r="CL27" i="14" s="1"/>
  <c r="CK16" i="14"/>
  <c r="CJ16" i="14"/>
  <c r="CI16" i="14"/>
  <c r="CH16" i="14"/>
  <c r="CH23" i="14" s="1"/>
  <c r="CH27" i="14" s="1"/>
  <c r="CG16" i="14"/>
  <c r="CG23" i="14" s="1"/>
  <c r="CG27" i="14" s="1"/>
  <c r="CF16" i="14"/>
  <c r="CF23" i="14" s="1"/>
  <c r="CF27" i="14" s="1"/>
  <c r="CE16" i="14"/>
  <c r="CE23" i="14" s="1"/>
  <c r="CE27" i="14" s="1"/>
  <c r="CD16" i="14"/>
  <c r="CD23" i="14" s="1"/>
  <c r="CD27" i="14" s="1"/>
  <c r="CC16" i="14"/>
  <c r="CB16" i="14"/>
  <c r="CA16" i="14"/>
  <c r="CA23" i="14" s="1"/>
  <c r="CA27" i="14" s="1"/>
  <c r="BZ16" i="14"/>
  <c r="BZ23" i="14" s="1"/>
  <c r="BZ27" i="14" s="1"/>
  <c r="BY16" i="14"/>
  <c r="BY23" i="14" s="1"/>
  <c r="BY27" i="14" s="1"/>
  <c r="BX16" i="14"/>
  <c r="BX23" i="14" s="1"/>
  <c r="BX27" i="14" s="1"/>
  <c r="BW16" i="14"/>
  <c r="BW23" i="14" s="1"/>
  <c r="BW27" i="14" s="1"/>
  <c r="BV16" i="14"/>
  <c r="BV23" i="14" s="1"/>
  <c r="BV27" i="14" s="1"/>
  <c r="BU16" i="14"/>
  <c r="BU23" i="14" s="1"/>
  <c r="BU27" i="14" s="1"/>
  <c r="BT16" i="14"/>
  <c r="BS16" i="14"/>
  <c r="BS23" i="14" s="1"/>
  <c r="BS27" i="14" s="1"/>
  <c r="BR16" i="14"/>
  <c r="BR23" i="14" s="1"/>
  <c r="BR27" i="14" s="1"/>
  <c r="BQ16" i="14"/>
  <c r="BQ23" i="14" s="1"/>
  <c r="BQ27" i="14" s="1"/>
  <c r="BP16" i="14"/>
  <c r="BP23" i="14" s="1"/>
  <c r="BP27" i="14" s="1"/>
  <c r="BO16" i="14"/>
  <c r="BO23" i="14" s="1"/>
  <c r="BO27" i="14" s="1"/>
  <c r="BN16" i="14"/>
  <c r="BN23" i="14" s="1"/>
  <c r="BN27" i="14" s="1"/>
  <c r="BM16" i="14"/>
  <c r="BL16" i="14"/>
  <c r="BK16" i="14"/>
  <c r="BJ16" i="14"/>
  <c r="BJ23" i="14" s="1"/>
  <c r="BJ27" i="14" s="1"/>
  <c r="BI16" i="14"/>
  <c r="BI23" i="14" s="1"/>
  <c r="BI27" i="14" s="1"/>
  <c r="BH16" i="14"/>
  <c r="BH23" i="14" s="1"/>
  <c r="BH27" i="14" s="1"/>
  <c r="BG16" i="14"/>
  <c r="BG23" i="14" s="1"/>
  <c r="BG27" i="14" s="1"/>
  <c r="BF16" i="14"/>
  <c r="BF23" i="14" s="1"/>
  <c r="BF27" i="14" s="1"/>
  <c r="BE16" i="14"/>
  <c r="BD16" i="14"/>
  <c r="BD23" i="14" s="1"/>
  <c r="BD27" i="14" s="1"/>
  <c r="BC16" i="14"/>
  <c r="BB16" i="14"/>
  <c r="BB23" i="14" s="1"/>
  <c r="BB27" i="14" s="1"/>
  <c r="BA16" i="14"/>
  <c r="BA23" i="14" s="1"/>
  <c r="BA27" i="14" s="1"/>
  <c r="AZ16" i="14"/>
  <c r="AZ23" i="14" s="1"/>
  <c r="AZ27" i="14" s="1"/>
  <c r="AY16" i="14"/>
  <c r="AY23" i="14" s="1"/>
  <c r="AY27" i="14" s="1"/>
  <c r="AX16" i="14"/>
  <c r="AX23" i="14" s="1"/>
  <c r="AX27" i="14" s="1"/>
  <c r="AW16" i="14"/>
  <c r="AV16" i="14"/>
  <c r="AV23" i="14" s="1"/>
  <c r="AV27" i="14" s="1"/>
  <c r="AU16" i="14"/>
  <c r="AT16" i="14"/>
  <c r="AS16" i="14"/>
  <c r="AS23" i="14" s="1"/>
  <c r="AS27" i="14" s="1"/>
  <c r="AR16" i="14"/>
  <c r="AR23" i="14" s="1"/>
  <c r="AR27" i="14" s="1"/>
  <c r="AQ16" i="14"/>
  <c r="AQ23" i="14" s="1"/>
  <c r="AQ27" i="14" s="1"/>
  <c r="AP16" i="14"/>
  <c r="AP23" i="14" s="1"/>
  <c r="AP27" i="14" s="1"/>
  <c r="AO16" i="14"/>
  <c r="AN16" i="14"/>
  <c r="AN23" i="14" s="1"/>
  <c r="AN27" i="14" s="1"/>
  <c r="AM16" i="14"/>
  <c r="AL16" i="14"/>
  <c r="AL23" i="14" s="1"/>
  <c r="AL27" i="14" s="1"/>
  <c r="AK16" i="14"/>
  <c r="AK23" i="14" s="1"/>
  <c r="AK27" i="14" s="1"/>
  <c r="AJ16" i="14"/>
  <c r="AJ23" i="14" s="1"/>
  <c r="AJ27" i="14" s="1"/>
  <c r="AI16" i="14"/>
  <c r="AI23" i="14" s="1"/>
  <c r="AI27" i="14" s="1"/>
  <c r="AH16" i="14"/>
  <c r="AH23" i="14" s="1"/>
  <c r="AH27" i="14" s="1"/>
  <c r="AG16" i="14"/>
  <c r="AF16" i="14"/>
  <c r="AF23" i="14" s="1"/>
  <c r="AF27" i="14" s="1"/>
  <c r="AE16" i="14"/>
  <c r="AD16" i="14"/>
  <c r="AD23" i="14" s="1"/>
  <c r="AD27" i="14" s="1"/>
  <c r="AC16" i="14"/>
  <c r="AC23" i="14" s="1"/>
  <c r="AC27" i="14" s="1"/>
  <c r="AB16" i="14"/>
  <c r="AB23" i="14" s="1"/>
  <c r="AB27" i="14" s="1"/>
  <c r="AA16" i="14"/>
  <c r="AA23" i="14" s="1"/>
  <c r="AA27" i="14" s="1"/>
  <c r="Z16" i="14"/>
  <c r="Z23" i="14" s="1"/>
  <c r="Z27" i="14" s="1"/>
  <c r="Y16" i="14"/>
  <c r="X16" i="14"/>
  <c r="X23" i="14" s="1"/>
  <c r="X27" i="14" s="1"/>
  <c r="W16" i="14"/>
  <c r="V16" i="14"/>
  <c r="V23" i="14" s="1"/>
  <c r="V27" i="14" s="1"/>
  <c r="U16" i="14"/>
  <c r="U23" i="14" s="1"/>
  <c r="U27" i="14" s="1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AS8" i="14"/>
  <c r="AO8" i="14"/>
  <c r="CV7" i="14"/>
  <c r="CU7" i="14"/>
  <c r="CT7" i="14"/>
  <c r="CS7" i="14"/>
  <c r="CR7" i="14"/>
  <c r="CQ7" i="14"/>
  <c r="CP7" i="14"/>
  <c r="CO7" i="14"/>
  <c r="CN7" i="14"/>
  <c r="CM7" i="14"/>
  <c r="CL7" i="14"/>
  <c r="CK7" i="14"/>
  <c r="CJ7" i="14"/>
  <c r="CI7" i="14"/>
  <c r="CH7" i="14"/>
  <c r="CG7" i="14"/>
  <c r="CF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L76" i="14" l="1"/>
  <c r="BQ76" i="14"/>
  <c r="AD78" i="14"/>
  <c r="BL78" i="14"/>
  <c r="BL85" i="14" s="1"/>
  <c r="BL89" i="14" s="1"/>
  <c r="W80" i="14"/>
  <c r="AT80" i="14"/>
  <c r="BK80" i="14"/>
  <c r="CP80" i="14"/>
  <c r="AP81" i="14"/>
  <c r="CA81" i="14"/>
  <c r="AF109" i="14"/>
  <c r="AF113" i="14" s="1"/>
  <c r="AV109" i="14"/>
  <c r="AV113" i="14" s="1"/>
  <c r="BL109" i="14"/>
  <c r="BL113" i="14" s="1"/>
  <c r="CB109" i="14"/>
  <c r="CB113" i="14" s="1"/>
  <c r="BO128" i="14"/>
  <c r="Z129" i="14"/>
  <c r="BD129" i="14"/>
  <c r="CL129" i="14"/>
  <c r="AK130" i="14"/>
  <c r="BK130" i="14"/>
  <c r="CK130" i="14"/>
  <c r="S162" i="14"/>
  <c r="S166" i="14" s="1"/>
  <c r="BK162" i="14"/>
  <c r="BK166" i="14" s="1"/>
  <c r="AF163" i="14"/>
  <c r="AF167" i="14" s="1"/>
  <c r="BF163" i="14"/>
  <c r="BF167" i="14" s="1"/>
  <c r="AD24" i="14"/>
  <c r="AD28" i="14" s="1"/>
  <c r="CP24" i="14"/>
  <c r="CP28" i="14" s="1"/>
  <c r="W23" i="14"/>
  <c r="W27" i="14" s="1"/>
  <c r="AE23" i="14"/>
  <c r="AE27" i="14" s="1"/>
  <c r="AM23" i="14"/>
  <c r="AM27" i="14" s="1"/>
  <c r="AU23" i="14"/>
  <c r="AU27" i="14" s="1"/>
  <c r="BC23" i="14"/>
  <c r="BC27" i="14" s="1"/>
  <c r="BK23" i="14"/>
  <c r="BK27" i="14" s="1"/>
  <c r="CI23" i="14"/>
  <c r="CI27" i="14" s="1"/>
  <c r="AM76" i="14"/>
  <c r="BY76" i="14"/>
  <c r="AL78" i="14"/>
  <c r="BO78" i="14"/>
  <c r="X80" i="14"/>
  <c r="AU80" i="14"/>
  <c r="BM80" i="14"/>
  <c r="CQ80" i="14"/>
  <c r="AU81" i="14"/>
  <c r="CC81" i="14"/>
  <c r="AI109" i="14"/>
  <c r="AI113" i="14" s="1"/>
  <c r="AY109" i="14"/>
  <c r="AY113" i="14" s="1"/>
  <c r="BO109" i="14"/>
  <c r="BO113" i="14" s="1"/>
  <c r="CE109" i="14"/>
  <c r="CE113" i="14" s="1"/>
  <c r="CD128" i="14"/>
  <c r="AB129" i="14"/>
  <c r="BL129" i="14"/>
  <c r="CN129" i="14"/>
  <c r="AO130" i="14"/>
  <c r="BM130" i="14"/>
  <c r="CO130" i="14"/>
  <c r="AA162" i="14"/>
  <c r="AA166" i="14" s="1"/>
  <c r="BO162" i="14"/>
  <c r="BO166" i="14" s="1"/>
  <c r="AJ163" i="14"/>
  <c r="AJ167" i="14" s="1"/>
  <c r="BH163" i="14"/>
  <c r="BH167" i="14" s="1"/>
  <c r="BB24" i="14"/>
  <c r="BB28" i="14" s="1"/>
  <c r="AR76" i="14"/>
  <c r="BZ76" i="14"/>
  <c r="BZ83" i="14" s="1"/>
  <c r="BZ87" i="14" s="1"/>
  <c r="AM78" i="14"/>
  <c r="AM85" i="14" s="1"/>
  <c r="AM89" i="14" s="1"/>
  <c r="BW78" i="14"/>
  <c r="AB80" i="14"/>
  <c r="AV80" i="14"/>
  <c r="BS80" i="14"/>
  <c r="U81" i="14"/>
  <c r="BC81" i="14"/>
  <c r="CO81" i="14"/>
  <c r="AJ109" i="14"/>
  <c r="AJ113" i="14" s="1"/>
  <c r="AZ109" i="14"/>
  <c r="AZ113" i="14" s="1"/>
  <c r="BP109" i="14"/>
  <c r="BP113" i="14" s="1"/>
  <c r="CE128" i="14"/>
  <c r="AC129" i="14"/>
  <c r="BO129" i="14"/>
  <c r="U130" i="14"/>
  <c r="AS130" i="14"/>
  <c r="BQ130" i="14"/>
  <c r="CQ130" i="14"/>
  <c r="AI162" i="14"/>
  <c r="AI166" i="14" s="1"/>
  <c r="BS162" i="14"/>
  <c r="BS166" i="14" s="1"/>
  <c r="AN163" i="14"/>
  <c r="AN167" i="14" s="1"/>
  <c r="BL163" i="14"/>
  <c r="BL167" i="14" s="1"/>
  <c r="Q76" i="14"/>
  <c r="BA76" i="14"/>
  <c r="AT77" i="14"/>
  <c r="AW78" i="14"/>
  <c r="CB78" i="14"/>
  <c r="AG80" i="14"/>
  <c r="BB80" i="14"/>
  <c r="BU80" i="14"/>
  <c r="Z81" i="14"/>
  <c r="BL81" i="14"/>
  <c r="X109" i="14"/>
  <c r="X113" i="14" s="1"/>
  <c r="AN109" i="14"/>
  <c r="AN113" i="14" s="1"/>
  <c r="BD109" i="14"/>
  <c r="BD113" i="14" s="1"/>
  <c r="BT109" i="14"/>
  <c r="BT113" i="14" s="1"/>
  <c r="AQ129" i="14"/>
  <c r="BQ129" i="14"/>
  <c r="Z130" i="14"/>
  <c r="AW130" i="14"/>
  <c r="BY130" i="14"/>
  <c r="AX161" i="14"/>
  <c r="AX165" i="14" s="1"/>
  <c r="AQ162" i="14"/>
  <c r="AQ166" i="14" s="1"/>
  <c r="T163" i="14"/>
  <c r="T167" i="14" s="1"/>
  <c r="AR163" i="14"/>
  <c r="AR167" i="14" s="1"/>
  <c r="BT163" i="14"/>
  <c r="BT167" i="14" s="1"/>
  <c r="AF25" i="14"/>
  <c r="AF29" i="14" s="1"/>
  <c r="BL25" i="14"/>
  <c r="BL29" i="14" s="1"/>
  <c r="Y76" i="14"/>
  <c r="BC76" i="14"/>
  <c r="CD77" i="14"/>
  <c r="AY78" i="14"/>
  <c r="AJ80" i="14"/>
  <c r="BE80" i="14"/>
  <c r="BX80" i="14"/>
  <c r="AG81" i="14"/>
  <c r="BM81" i="14"/>
  <c r="AR129" i="14"/>
  <c r="BX129" i="14"/>
  <c r="AE130" i="14"/>
  <c r="BA130" i="14"/>
  <c r="CA130" i="14"/>
  <c r="BF161" i="14"/>
  <c r="BF165" i="14" s="1"/>
  <c r="AS162" i="14"/>
  <c r="AS166" i="14" s="1"/>
  <c r="X163" i="14"/>
  <c r="X167" i="14" s="1"/>
  <c r="AV163" i="14"/>
  <c r="AV167" i="14" s="1"/>
  <c r="BV163" i="14"/>
  <c r="BV167" i="14" s="1"/>
  <c r="V24" i="14"/>
  <c r="V28" i="14" s="1"/>
  <c r="CH24" i="14"/>
  <c r="CH28" i="14" s="1"/>
  <c r="AW25" i="14"/>
  <c r="AW29" i="14" s="1"/>
  <c r="BM25" i="14"/>
  <c r="BM29" i="14" s="1"/>
  <c r="CC24" i="14"/>
  <c r="CC28" i="14" s="1"/>
  <c r="AB76" i="14"/>
  <c r="AB83" i="14" s="1"/>
  <c r="BK76" i="14"/>
  <c r="BK83" i="14" s="1"/>
  <c r="BK87" i="14" s="1"/>
  <c r="X78" i="14"/>
  <c r="BC78" i="14"/>
  <c r="T80" i="14"/>
  <c r="AL80" i="14"/>
  <c r="BH80" i="14"/>
  <c r="CA80" i="14"/>
  <c r="AM81" i="14"/>
  <c r="BN81" i="14"/>
  <c r="AB109" i="14"/>
  <c r="AB113" i="14" s="1"/>
  <c r="AR109" i="14"/>
  <c r="AR113" i="14" s="1"/>
  <c r="BH109" i="14"/>
  <c r="BH113" i="14" s="1"/>
  <c r="BX109" i="14"/>
  <c r="BX113" i="14" s="1"/>
  <c r="BE111" i="14"/>
  <c r="BE115" i="14" s="1"/>
  <c r="AV129" i="14"/>
  <c r="CE129" i="14"/>
  <c r="AF130" i="14"/>
  <c r="BE130" i="14"/>
  <c r="CC130" i="14"/>
  <c r="BN161" i="14"/>
  <c r="BN165" i="14" s="1"/>
  <c r="AY162" i="14"/>
  <c r="AY166" i="14" s="1"/>
  <c r="Z163" i="14"/>
  <c r="Z167" i="14" s="1"/>
  <c r="AZ163" i="14"/>
  <c r="AZ167" i="14" s="1"/>
  <c r="BX163" i="14"/>
  <c r="BX167" i="14" s="1"/>
  <c r="Y23" i="14"/>
  <c r="Y27" i="14" s="1"/>
  <c r="AG23" i="14"/>
  <c r="AG27" i="14" s="1"/>
  <c r="AO23" i="14"/>
  <c r="AO27" i="14" s="1"/>
  <c r="AW23" i="14"/>
  <c r="AW27" i="14" s="1"/>
  <c r="BE23" i="14"/>
  <c r="BE27" i="14" s="1"/>
  <c r="BM23" i="14"/>
  <c r="BM27" i="14" s="1"/>
  <c r="CC23" i="14"/>
  <c r="CC27" i="14" s="1"/>
  <c r="CK23" i="14"/>
  <c r="CK27" i="14" s="1"/>
  <c r="AT24" i="14"/>
  <c r="AT28" i="14" s="1"/>
  <c r="AD76" i="14"/>
  <c r="BM76" i="14"/>
  <c r="Y78" i="14"/>
  <c r="BK78" i="14"/>
  <c r="V80" i="14"/>
  <c r="AN80" i="14"/>
  <c r="BJ80" i="14"/>
  <c r="CN80" i="14"/>
  <c r="CN83" i="14" s="1"/>
  <c r="AO81" i="14"/>
  <c r="AO85" i="14" s="1"/>
  <c r="AO89" i="14" s="1"/>
  <c r="BY81" i="14"/>
  <c r="AC109" i="14"/>
  <c r="AC113" i="14" s="1"/>
  <c r="AS109" i="14"/>
  <c r="AS113" i="14" s="1"/>
  <c r="BI109" i="14"/>
  <c r="BI113" i="14" s="1"/>
  <c r="BY109" i="14"/>
  <c r="BY113" i="14" s="1"/>
  <c r="BD128" i="14"/>
  <c r="U129" i="14"/>
  <c r="AY129" i="14"/>
  <c r="CG129" i="14"/>
  <c r="AG130" i="14"/>
  <c r="BI130" i="14"/>
  <c r="CG130" i="14"/>
  <c r="BI162" i="14"/>
  <c r="BI166" i="14" s="1"/>
  <c r="AB163" i="14"/>
  <c r="AB167" i="14" s="1"/>
  <c r="BD163" i="14"/>
  <c r="BD167" i="14" s="1"/>
  <c r="CC25" i="14"/>
  <c r="CC29" i="14" s="1"/>
  <c r="Y24" i="14"/>
  <c r="Y28" i="14" s="1"/>
  <c r="BR24" i="14"/>
  <c r="BR28" i="14" s="1"/>
  <c r="CK24" i="14"/>
  <c r="CK28" i="14" s="1"/>
  <c r="Q81" i="14"/>
  <c r="AN81" i="14"/>
  <c r="BF81" i="14"/>
  <c r="CB81" i="14"/>
  <c r="CB85" i="14" s="1"/>
  <c r="CB89" i="14" s="1"/>
  <c r="AG24" i="14"/>
  <c r="AG28" i="14" s="1"/>
  <c r="AL24" i="14"/>
  <c r="AL28" i="14" s="1"/>
  <c r="BE24" i="14"/>
  <c r="BE28" i="14" s="1"/>
  <c r="AC81" i="14"/>
  <c r="AX81" i="14"/>
  <c r="BQ81" i="14"/>
  <c r="BJ24" i="14"/>
  <c r="BJ28" i="14" s="1"/>
  <c r="Y85" i="14"/>
  <c r="Y89" i="14" s="1"/>
  <c r="AE81" i="14"/>
  <c r="BA81" i="14"/>
  <c r="BT81" i="14"/>
  <c r="BM24" i="14"/>
  <c r="BM28" i="14" s="1"/>
  <c r="AK77" i="14"/>
  <c r="BS77" i="14"/>
  <c r="W17" i="14"/>
  <c r="W24" i="14" s="1"/>
  <c r="W28" i="14" s="1"/>
  <c r="AE17" i="14"/>
  <c r="AE24" i="14" s="1"/>
  <c r="AE28" i="14" s="1"/>
  <c r="AM17" i="14"/>
  <c r="AM24" i="14" s="1"/>
  <c r="AM28" i="14" s="1"/>
  <c r="AU17" i="14"/>
  <c r="AU24" i="14" s="1"/>
  <c r="AU28" i="14" s="1"/>
  <c r="BC17" i="14"/>
  <c r="BC24" i="14" s="1"/>
  <c r="BC28" i="14" s="1"/>
  <c r="BK17" i="14"/>
  <c r="BK24" i="14" s="1"/>
  <c r="BK28" i="14" s="1"/>
  <c r="BS17" i="14"/>
  <c r="BS24" i="14" s="1"/>
  <c r="BS28" i="14" s="1"/>
  <c r="CA17" i="14"/>
  <c r="CA24" i="14" s="1"/>
  <c r="CA28" i="14" s="1"/>
  <c r="CI17" i="14"/>
  <c r="CI24" i="14" s="1"/>
  <c r="CI28" i="14" s="1"/>
  <c r="CQ17" i="14"/>
  <c r="CQ24" i="14" s="1"/>
  <c r="CQ28" i="14" s="1"/>
  <c r="AS77" i="14"/>
  <c r="BV77" i="14"/>
  <c r="Z17" i="14"/>
  <c r="Z24" i="14" s="1"/>
  <c r="Z28" i="14" s="1"/>
  <c r="AH17" i="14"/>
  <c r="AH24" i="14" s="1"/>
  <c r="AH28" i="14" s="1"/>
  <c r="AP17" i="14"/>
  <c r="AP24" i="14" s="1"/>
  <c r="AP28" i="14" s="1"/>
  <c r="AX17" i="14"/>
  <c r="AX24" i="14" s="1"/>
  <c r="AX28" i="14" s="1"/>
  <c r="BF17" i="14"/>
  <c r="BF24" i="14" s="1"/>
  <c r="BF28" i="14" s="1"/>
  <c r="BN17" i="14"/>
  <c r="BN24" i="14" s="1"/>
  <c r="BN28" i="14" s="1"/>
  <c r="BV17" i="14"/>
  <c r="BV24" i="14" s="1"/>
  <c r="BV28" i="14" s="1"/>
  <c r="CD17" i="14"/>
  <c r="CD24" i="14" s="1"/>
  <c r="CD28" i="14" s="1"/>
  <c r="CL17" i="14"/>
  <c r="CL24" i="14" s="1"/>
  <c r="CL28" i="14" s="1"/>
  <c r="U77" i="14"/>
  <c r="U84" i="14" s="1"/>
  <c r="U88" i="14" s="1"/>
  <c r="BD77" i="14"/>
  <c r="BD84" i="14" s="1"/>
  <c r="BD88" i="14" s="1"/>
  <c r="CQ77" i="14"/>
  <c r="CQ84" i="14" s="1"/>
  <c r="CO77" i="14"/>
  <c r="AA17" i="14"/>
  <c r="AA24" i="14" s="1"/>
  <c r="AA28" i="14" s="1"/>
  <c r="AI17" i="14"/>
  <c r="AI24" i="14" s="1"/>
  <c r="AI28" i="14" s="1"/>
  <c r="AQ17" i="14"/>
  <c r="AQ24" i="14" s="1"/>
  <c r="AQ28" i="14" s="1"/>
  <c r="AY17" i="14"/>
  <c r="AY24" i="14" s="1"/>
  <c r="AY28" i="14" s="1"/>
  <c r="BG17" i="14"/>
  <c r="BG24" i="14" s="1"/>
  <c r="BG28" i="14" s="1"/>
  <c r="BO17" i="14"/>
  <c r="BO24" i="14" s="1"/>
  <c r="BO28" i="14" s="1"/>
  <c r="BW17" i="14"/>
  <c r="BW24" i="14" s="1"/>
  <c r="BW28" i="14" s="1"/>
  <c r="CE17" i="14"/>
  <c r="CE24" i="14" s="1"/>
  <c r="CE28" i="14" s="1"/>
  <c r="CM17" i="14"/>
  <c r="CM24" i="14" s="1"/>
  <c r="CM28" i="14" s="1"/>
  <c r="W77" i="14"/>
  <c r="BF77" i="14"/>
  <c r="R77" i="14"/>
  <c r="AB17" i="14"/>
  <c r="AJ17" i="14"/>
  <c r="AJ24" i="14" s="1"/>
  <c r="AJ28" i="14" s="1"/>
  <c r="AR17" i="14"/>
  <c r="AR24" i="14" s="1"/>
  <c r="AR28" i="14" s="1"/>
  <c r="AZ17" i="14"/>
  <c r="BH17" i="14"/>
  <c r="BP17" i="14"/>
  <c r="BX17" i="14"/>
  <c r="CF17" i="14"/>
  <c r="CF24" i="14" s="1"/>
  <c r="CF28" i="14" s="1"/>
  <c r="CN17" i="14"/>
  <c r="CN24" i="14" s="1"/>
  <c r="CN28" i="14" s="1"/>
  <c r="AE77" i="14"/>
  <c r="AE84" i="14" s="1"/>
  <c r="AE88" i="14" s="1"/>
  <c r="BJ77" i="14"/>
  <c r="AV77" i="14"/>
  <c r="U17" i="14"/>
  <c r="AC17" i="14"/>
  <c r="AK17" i="14"/>
  <c r="AS17" i="14"/>
  <c r="AS24" i="14" s="1"/>
  <c r="AS28" i="14" s="1"/>
  <c r="BA17" i="14"/>
  <c r="BA24" i="14" s="1"/>
  <c r="BA28" i="14" s="1"/>
  <c r="BI17" i="14"/>
  <c r="BQ17" i="14"/>
  <c r="BQ24" i="14" s="1"/>
  <c r="BQ28" i="14" s="1"/>
  <c r="BY17" i="14"/>
  <c r="BY24" i="14" s="1"/>
  <c r="BY28" i="14" s="1"/>
  <c r="CG17" i="14"/>
  <c r="CO17" i="14"/>
  <c r="CO24" i="14" s="1"/>
  <c r="CO28" i="14" s="1"/>
  <c r="AF77" i="14"/>
  <c r="BR77" i="14"/>
  <c r="Q110" i="14"/>
  <c r="Q114" i="14" s="1"/>
  <c r="AW110" i="14"/>
  <c r="AW114" i="14" s="1"/>
  <c r="BS110" i="14"/>
  <c r="BS114" i="14" s="1"/>
  <c r="S110" i="14"/>
  <c r="S114" i="14" s="1"/>
  <c r="AG110" i="14"/>
  <c r="AG114" i="14" s="1"/>
  <c r="BC110" i="14"/>
  <c r="BC114" i="14" s="1"/>
  <c r="BT110" i="14"/>
  <c r="BT114" i="14" s="1"/>
  <c r="U110" i="14"/>
  <c r="U114" i="14" s="1"/>
  <c r="AK110" i="14"/>
  <c r="AK114" i="14" s="1"/>
  <c r="BD110" i="14"/>
  <c r="BD114" i="14" s="1"/>
  <c r="BW110" i="14"/>
  <c r="BW114" i="14" s="1"/>
  <c r="V110" i="14"/>
  <c r="V114" i="14" s="1"/>
  <c r="AN110" i="14"/>
  <c r="AN114" i="14" s="1"/>
  <c r="BE110" i="14"/>
  <c r="BE114" i="14" s="1"/>
  <c r="CB110" i="14"/>
  <c r="CB114" i="14" s="1"/>
  <c r="X110" i="14"/>
  <c r="X114" i="14" s="1"/>
  <c r="AO110" i="14"/>
  <c r="AO114" i="14" s="1"/>
  <c r="BG110" i="14"/>
  <c r="BG114" i="14" s="1"/>
  <c r="CC110" i="14"/>
  <c r="CC114" i="14" s="1"/>
  <c r="AA110" i="14"/>
  <c r="AA114" i="14" s="1"/>
  <c r="AQ110" i="14"/>
  <c r="AQ114" i="14" s="1"/>
  <c r="BK110" i="14"/>
  <c r="BK114" i="14" s="1"/>
  <c r="CE110" i="14"/>
  <c r="CE114" i="14" s="1"/>
  <c r="AC110" i="14"/>
  <c r="AC114" i="14" s="1"/>
  <c r="AS110" i="14"/>
  <c r="AS114" i="14" s="1"/>
  <c r="BO110" i="14"/>
  <c r="BO114" i="14" s="1"/>
  <c r="AE110" i="14"/>
  <c r="AE114" i="14" s="1"/>
  <c r="AU110" i="14"/>
  <c r="AU114" i="14" s="1"/>
  <c r="BQ110" i="14"/>
  <c r="BQ114" i="14" s="1"/>
  <c r="CN79" i="14"/>
  <c r="BX79" i="14"/>
  <c r="BP79" i="14"/>
  <c r="BH79" i="14"/>
  <c r="AZ79" i="14"/>
  <c r="AR79" i="14"/>
  <c r="CD79" i="14"/>
  <c r="BV79" i="14"/>
  <c r="BN79" i="14"/>
  <c r="BF79" i="14"/>
  <c r="AX79" i="14"/>
  <c r="AP79" i="14"/>
  <c r="CC79" i="14"/>
  <c r="BU79" i="14"/>
  <c r="BM79" i="14"/>
  <c r="BE79" i="14"/>
  <c r="AW79" i="14"/>
  <c r="AO79" i="14"/>
  <c r="BY79" i="14"/>
  <c r="BK79" i="14"/>
  <c r="AY79" i="14"/>
  <c r="AL79" i="14"/>
  <c r="AD79" i="14"/>
  <c r="V79" i="14"/>
  <c r="CQ79" i="14"/>
  <c r="BW79" i="14"/>
  <c r="BJ79" i="14"/>
  <c r="AV79" i="14"/>
  <c r="AK79" i="14"/>
  <c r="AC79" i="14"/>
  <c r="U79" i="14"/>
  <c r="CO79" i="14"/>
  <c r="BS79" i="14"/>
  <c r="BG79" i="14"/>
  <c r="AT79" i="14"/>
  <c r="AI79" i="14"/>
  <c r="AA79" i="14"/>
  <c r="S79" i="14"/>
  <c r="CE79" i="14"/>
  <c r="BL79" i="14"/>
  <c r="AQ79" i="14"/>
  <c r="AB79" i="14"/>
  <c r="CB79" i="14"/>
  <c r="BI79" i="14"/>
  <c r="AN79" i="14"/>
  <c r="Z79" i="14"/>
  <c r="CA79" i="14"/>
  <c r="BD79" i="14"/>
  <c r="AM79" i="14"/>
  <c r="Y79" i="14"/>
  <c r="BZ79" i="14"/>
  <c r="BC79" i="14"/>
  <c r="AJ79" i="14"/>
  <c r="X79" i="14"/>
  <c r="BR79" i="14"/>
  <c r="BA79" i="14"/>
  <c r="AG79" i="14"/>
  <c r="T79" i="14"/>
  <c r="AS79" i="14"/>
  <c r="AB19" i="14"/>
  <c r="AJ19" i="14"/>
  <c r="AR19" i="14"/>
  <c r="AZ19" i="14"/>
  <c r="BH19" i="14"/>
  <c r="BP19" i="14"/>
  <c r="BX19" i="14"/>
  <c r="CF19" i="14"/>
  <c r="CN19" i="14"/>
  <c r="AU79" i="14"/>
  <c r="CA123" i="14"/>
  <c r="BW123" i="14"/>
  <c r="BZ123" i="14"/>
  <c r="BX123" i="14"/>
  <c r="BN101" i="14"/>
  <c r="BL101" i="14"/>
  <c r="BY123" i="14"/>
  <c r="BO101" i="14"/>
  <c r="BM101" i="14"/>
  <c r="BK101" i="14"/>
  <c r="V25" i="14"/>
  <c r="V29" i="14" s="1"/>
  <c r="CI123" i="14"/>
  <c r="CH123" i="14"/>
  <c r="CF123" i="14"/>
  <c r="BV101" i="14"/>
  <c r="BU101" i="14"/>
  <c r="BT101" i="14"/>
  <c r="CG123" i="14"/>
  <c r="U19" i="14"/>
  <c r="AC19" i="14"/>
  <c r="AK19" i="14"/>
  <c r="AS19" i="14"/>
  <c r="BA19" i="14"/>
  <c r="BI19" i="14"/>
  <c r="BQ19" i="14"/>
  <c r="BY19" i="14"/>
  <c r="CG19" i="14"/>
  <c r="CO19" i="14"/>
  <c r="Q79" i="14"/>
  <c r="BB79" i="14"/>
  <c r="BW101" i="14"/>
  <c r="CD123" i="14"/>
  <c r="CB123" i="14"/>
  <c r="CC123" i="14"/>
  <c r="CE123" i="14"/>
  <c r="BQ101" i="14"/>
  <c r="BP101" i="14"/>
  <c r="BS101" i="14"/>
  <c r="BR101" i="14"/>
  <c r="W25" i="14"/>
  <c r="W29" i="14" s="1"/>
  <c r="AB24" i="14"/>
  <c r="AB28" i="14" s="1"/>
  <c r="AZ24" i="14"/>
  <c r="AZ28" i="14" s="1"/>
  <c r="BH24" i="14"/>
  <c r="BH28" i="14" s="1"/>
  <c r="BP24" i="14"/>
  <c r="BP28" i="14" s="1"/>
  <c r="BX24" i="14"/>
  <c r="BX28" i="14" s="1"/>
  <c r="CL123" i="14"/>
  <c r="CJ123" i="14"/>
  <c r="BY101" i="14"/>
  <c r="BX101" i="14"/>
  <c r="CN123" i="14"/>
  <c r="CK123" i="14"/>
  <c r="BZ101" i="14"/>
  <c r="CM123" i="14"/>
  <c r="CB101" i="14"/>
  <c r="V19" i="14"/>
  <c r="AD19" i="14"/>
  <c r="AL19" i="14"/>
  <c r="AT19" i="14"/>
  <c r="BB19" i="14"/>
  <c r="BJ19" i="14"/>
  <c r="BR19" i="14"/>
  <c r="BZ19" i="14"/>
  <c r="CH19" i="14"/>
  <c r="CP19" i="14"/>
  <c r="X25" i="14"/>
  <c r="X29" i="14" s="1"/>
  <c r="BC85" i="14"/>
  <c r="BC89" i="14" s="1"/>
  <c r="R79" i="14"/>
  <c r="BO79" i="14"/>
  <c r="CA101" i="14"/>
  <c r="BV123" i="14"/>
  <c r="BT123" i="14"/>
  <c r="BS123" i="14"/>
  <c r="BI101" i="14"/>
  <c r="BH101" i="14"/>
  <c r="BU123" i="14"/>
  <c r="BJ101" i="14"/>
  <c r="BG101" i="14"/>
  <c r="BT23" i="14"/>
  <c r="BT27" i="14" s="1"/>
  <c r="U24" i="14"/>
  <c r="U28" i="14" s="1"/>
  <c r="AK24" i="14"/>
  <c r="AK28" i="14" s="1"/>
  <c r="BI24" i="14"/>
  <c r="BI28" i="14" s="1"/>
  <c r="CG24" i="14"/>
  <c r="CG28" i="14" s="1"/>
  <c r="CR123" i="14"/>
  <c r="CQ123" i="14"/>
  <c r="CO123" i="14"/>
  <c r="CF101" i="14"/>
  <c r="CP123" i="14"/>
  <c r="CD101" i="14"/>
  <c r="CE101" i="14"/>
  <c r="CC101" i="14"/>
  <c r="Z25" i="14"/>
  <c r="Z29" i="14" s="1"/>
  <c r="W19" i="14"/>
  <c r="AE19" i="14"/>
  <c r="AM19" i="14"/>
  <c r="AU19" i="14"/>
  <c r="BC19" i="14"/>
  <c r="BK19" i="14"/>
  <c r="BS19" i="14"/>
  <c r="CA19" i="14"/>
  <c r="CI19" i="14"/>
  <c r="CQ19" i="14"/>
  <c r="Y25" i="14"/>
  <c r="Y29" i="14" s="1"/>
  <c r="W79" i="14"/>
  <c r="BQ79" i="14"/>
  <c r="CB23" i="14"/>
  <c r="CB27" i="14" s="1"/>
  <c r="CT123" i="14"/>
  <c r="CV123" i="14"/>
  <c r="CS123" i="14"/>
  <c r="CG101" i="14"/>
  <c r="CI101" i="14"/>
  <c r="CH101" i="14"/>
  <c r="CU123" i="14"/>
  <c r="X19" i="14"/>
  <c r="AF19" i="14"/>
  <c r="AN19" i="14"/>
  <c r="AV19" i="14"/>
  <c r="BD19" i="14"/>
  <c r="BL19" i="14"/>
  <c r="BT19" i="14"/>
  <c r="CB19" i="14"/>
  <c r="CJ19" i="14"/>
  <c r="AA25" i="14"/>
  <c r="AA29" i="14" s="1"/>
  <c r="AL83" i="14"/>
  <c r="AE79" i="14"/>
  <c r="BT79" i="14"/>
  <c r="BL23" i="14"/>
  <c r="BL27" i="14" s="1"/>
  <c r="CJ23" i="14"/>
  <c r="CJ27" i="14" s="1"/>
  <c r="AC24" i="14"/>
  <c r="AC28" i="14" s="1"/>
  <c r="AB25" i="14"/>
  <c r="AB29" i="14" s="1"/>
  <c r="AJ25" i="14"/>
  <c r="AJ29" i="14" s="1"/>
  <c r="AR25" i="14"/>
  <c r="AR29" i="14" s="1"/>
  <c r="AZ25" i="14"/>
  <c r="AZ29" i="14" s="1"/>
  <c r="BH25" i="14"/>
  <c r="BH29" i="14" s="1"/>
  <c r="BP25" i="14"/>
  <c r="BP29" i="14" s="1"/>
  <c r="BX25" i="14"/>
  <c r="BX29" i="14" s="1"/>
  <c r="CF25" i="14"/>
  <c r="CF29" i="14" s="1"/>
  <c r="CN25" i="14"/>
  <c r="CN29" i="14" s="1"/>
  <c r="Y19" i="14"/>
  <c r="AG19" i="14"/>
  <c r="AO19" i="14"/>
  <c r="AW19" i="14"/>
  <c r="BE19" i="14"/>
  <c r="BM19" i="14"/>
  <c r="BU19" i="14"/>
  <c r="CC19" i="14"/>
  <c r="CK19" i="14"/>
  <c r="CJ73" i="14"/>
  <c r="CG72" i="14"/>
  <c r="AF79" i="14"/>
  <c r="CP79" i="14"/>
  <c r="AC76" i="14"/>
  <c r="AO76" i="14"/>
  <c r="BB76" i="14"/>
  <c r="BB83" i="14" s="1"/>
  <c r="BB87" i="14" s="1"/>
  <c r="BP76" i="14"/>
  <c r="CA76" i="14"/>
  <c r="V77" i="14"/>
  <c r="AH77" i="14"/>
  <c r="AU77" i="14"/>
  <c r="AU84" i="14" s="1"/>
  <c r="AU88" i="14" s="1"/>
  <c r="BI77" i="14"/>
  <c r="BT77" i="14"/>
  <c r="BT84" i="14" s="1"/>
  <c r="BT88" i="14" s="1"/>
  <c r="CP77" i="14"/>
  <c r="AA78" i="14"/>
  <c r="AN78" i="14"/>
  <c r="BB78" i="14"/>
  <c r="BM78" i="14"/>
  <c r="BM85" i="14" s="1"/>
  <c r="BM89" i="14" s="1"/>
  <c r="CA78" i="14"/>
  <c r="CA85" i="14" s="1"/>
  <c r="CA89" i="14" s="1"/>
  <c r="AG111" i="14"/>
  <c r="AG115" i="14" s="1"/>
  <c r="T76" i="14"/>
  <c r="T83" i="14" s="1"/>
  <c r="AE76" i="14"/>
  <c r="AS76" i="14"/>
  <c r="BE76" i="14"/>
  <c r="BE83" i="14" s="1"/>
  <c r="BE87" i="14" s="1"/>
  <c r="BR76" i="14"/>
  <c r="X77" i="14"/>
  <c r="AL77" i="14"/>
  <c r="AX77" i="14"/>
  <c r="BK77" i="14"/>
  <c r="BY77" i="14"/>
  <c r="BY84" i="14" s="1"/>
  <c r="BY88" i="14" s="1"/>
  <c r="Q78" i="14"/>
  <c r="AE78" i="14"/>
  <c r="AE85" i="14" s="1"/>
  <c r="AE89" i="14" s="1"/>
  <c r="AQ78" i="14"/>
  <c r="BD78" i="14"/>
  <c r="BD85" i="14" s="1"/>
  <c r="BD89" i="14" s="1"/>
  <c r="BR78" i="14"/>
  <c r="CC78" i="14"/>
  <c r="CC85" i="14" s="1"/>
  <c r="CC89" i="14" s="1"/>
  <c r="BF111" i="14"/>
  <c r="BF115" i="14" s="1"/>
  <c r="CE76" i="14"/>
  <c r="BW76" i="14"/>
  <c r="BO76" i="14"/>
  <c r="BG76" i="14"/>
  <c r="AY76" i="14"/>
  <c r="AQ76" i="14"/>
  <c r="AI76" i="14"/>
  <c r="AA76" i="14"/>
  <c r="S76" i="14"/>
  <c r="CD76" i="14"/>
  <c r="BV76" i="14"/>
  <c r="BN76" i="14"/>
  <c r="BF76" i="14"/>
  <c r="AX76" i="14"/>
  <c r="AP76" i="14"/>
  <c r="AH76" i="14"/>
  <c r="Z76" i="14"/>
  <c r="R76" i="14"/>
  <c r="CB76" i="14"/>
  <c r="BT76" i="14"/>
  <c r="BT83" i="14" s="1"/>
  <c r="BT87" i="14" s="1"/>
  <c r="BL76" i="14"/>
  <c r="BD76" i="14"/>
  <c r="AV76" i="14"/>
  <c r="AV83" i="14" s="1"/>
  <c r="AV87" i="14" s="1"/>
  <c r="AN76" i="14"/>
  <c r="AF76" i="14"/>
  <c r="AF83" i="14" s="1"/>
  <c r="X76" i="14"/>
  <c r="X83" i="14" s="1"/>
  <c r="U76" i="14"/>
  <c r="AG76" i="14"/>
  <c r="AG83" i="14" s="1"/>
  <c r="AT76" i="14"/>
  <c r="AT83" i="14" s="1"/>
  <c r="AT87" i="14" s="1"/>
  <c r="BH76" i="14"/>
  <c r="BH83" i="14" s="1"/>
  <c r="BH87" i="14" s="1"/>
  <c r="BS76" i="14"/>
  <c r="BS83" i="14" s="1"/>
  <c r="BS87" i="14" s="1"/>
  <c r="CO76" i="14"/>
  <c r="Z77" i="14"/>
  <c r="Z84" i="14" s="1"/>
  <c r="Z88" i="14" s="1"/>
  <c r="AM77" i="14"/>
  <c r="AM84" i="14" s="1"/>
  <c r="AM88" i="14" s="1"/>
  <c r="BA77" i="14"/>
  <c r="BA84" i="14" s="1"/>
  <c r="BA88" i="14" s="1"/>
  <c r="BL77" i="14"/>
  <c r="BL84" i="14" s="1"/>
  <c r="BL88" i="14" s="1"/>
  <c r="S78" i="14"/>
  <c r="AF78" i="14"/>
  <c r="AT78" i="14"/>
  <c r="BE78" i="14"/>
  <c r="BS78" i="14"/>
  <c r="CE78" i="14"/>
  <c r="CN77" i="14"/>
  <c r="BX77" i="14"/>
  <c r="BP77" i="14"/>
  <c r="BH77" i="14"/>
  <c r="AZ77" i="14"/>
  <c r="AR77" i="14"/>
  <c r="AJ77" i="14"/>
  <c r="AB77" i="14"/>
  <c r="T77" i="14"/>
  <c r="CE77" i="14"/>
  <c r="BW77" i="14"/>
  <c r="BO77" i="14"/>
  <c r="BG77" i="14"/>
  <c r="AY77" i="14"/>
  <c r="AQ77" i="14"/>
  <c r="AI77" i="14"/>
  <c r="AA77" i="14"/>
  <c r="S77" i="14"/>
  <c r="CC77" i="14"/>
  <c r="CC84" i="14" s="1"/>
  <c r="CC88" i="14" s="1"/>
  <c r="BU77" i="14"/>
  <c r="BM77" i="14"/>
  <c r="BM84" i="14" s="1"/>
  <c r="BM88" i="14" s="1"/>
  <c r="BE77" i="14"/>
  <c r="AW77" i="14"/>
  <c r="AO77" i="14"/>
  <c r="AO84" i="14" s="1"/>
  <c r="AO88" i="14" s="1"/>
  <c r="AG77" i="14"/>
  <c r="Y77" i="14"/>
  <c r="Y84" i="14" s="1"/>
  <c r="Y88" i="14" s="1"/>
  <c r="Q77" i="14"/>
  <c r="V76" i="14"/>
  <c r="V83" i="14" s="1"/>
  <c r="AJ76" i="14"/>
  <c r="AJ83" i="14" s="1"/>
  <c r="AU76" i="14"/>
  <c r="AU83" i="14" s="1"/>
  <c r="AU87" i="14" s="1"/>
  <c r="BI76" i="14"/>
  <c r="BU76" i="14"/>
  <c r="BU83" i="14" s="1"/>
  <c r="BU87" i="14" s="1"/>
  <c r="CP76" i="14"/>
  <c r="CP83" i="14" s="1"/>
  <c r="AC77" i="14"/>
  <c r="AN77" i="14"/>
  <c r="BB77" i="14"/>
  <c r="BN77" i="14"/>
  <c r="CA77" i="14"/>
  <c r="CA84" i="14" s="1"/>
  <c r="CA88" i="14" s="1"/>
  <c r="V78" i="14"/>
  <c r="AG78" i="14"/>
  <c r="AG85" i="14" s="1"/>
  <c r="AG89" i="14" s="1"/>
  <c r="AU78" i="14"/>
  <c r="AU85" i="14" s="1"/>
  <c r="AU89" i="14" s="1"/>
  <c r="BG78" i="14"/>
  <c r="BT78" i="14"/>
  <c r="BT85" i="14" s="1"/>
  <c r="BT89" i="14" s="1"/>
  <c r="CA111" i="14"/>
  <c r="CA115" i="14" s="1"/>
  <c r="BS111" i="14"/>
  <c r="BS115" i="14" s="1"/>
  <c r="BK111" i="14"/>
  <c r="BK115" i="14" s="1"/>
  <c r="BC111" i="14"/>
  <c r="BC115" i="14" s="1"/>
  <c r="AU111" i="14"/>
  <c r="AU115" i="14" s="1"/>
  <c r="AM111" i="14"/>
  <c r="AM115" i="14" s="1"/>
  <c r="AE111" i="14"/>
  <c r="AE115" i="14" s="1"/>
  <c r="W111" i="14"/>
  <c r="W115" i="14" s="1"/>
  <c r="BY111" i="14"/>
  <c r="BY115" i="14" s="1"/>
  <c r="BQ111" i="14"/>
  <c r="BQ115" i="14" s="1"/>
  <c r="BI111" i="14"/>
  <c r="BI115" i="14" s="1"/>
  <c r="BA111" i="14"/>
  <c r="BA115" i="14" s="1"/>
  <c r="AS111" i="14"/>
  <c r="AS115" i="14" s="1"/>
  <c r="AK111" i="14"/>
  <c r="AK115" i="14" s="1"/>
  <c r="AC111" i="14"/>
  <c r="AC115" i="14" s="1"/>
  <c r="U111" i="14"/>
  <c r="U115" i="14" s="1"/>
  <c r="CE111" i="14"/>
  <c r="CE115" i="14" s="1"/>
  <c r="BW111" i="14"/>
  <c r="BW115" i="14" s="1"/>
  <c r="BO111" i="14"/>
  <c r="BO115" i="14" s="1"/>
  <c r="BG111" i="14"/>
  <c r="BG115" i="14" s="1"/>
  <c r="AY111" i="14"/>
  <c r="AY115" i="14" s="1"/>
  <c r="AQ111" i="14"/>
  <c r="AQ115" i="14" s="1"/>
  <c r="AI111" i="14"/>
  <c r="AI115" i="14" s="1"/>
  <c r="AA111" i="14"/>
  <c r="AA115" i="14" s="1"/>
  <c r="S111" i="14"/>
  <c r="S115" i="14" s="1"/>
  <c r="CC111" i="14"/>
  <c r="CC115" i="14" s="1"/>
  <c r="BP111" i="14"/>
  <c r="BP115" i="14" s="1"/>
  <c r="BD111" i="14"/>
  <c r="BD115" i="14" s="1"/>
  <c r="AP111" i="14"/>
  <c r="AP115" i="14" s="1"/>
  <c r="AD111" i="14"/>
  <c r="AD115" i="14" s="1"/>
  <c r="Q111" i="14"/>
  <c r="Q115" i="14" s="1"/>
  <c r="CB111" i="14"/>
  <c r="CB115" i="14" s="1"/>
  <c r="BN111" i="14"/>
  <c r="BN115" i="14" s="1"/>
  <c r="BB111" i="14"/>
  <c r="BB115" i="14" s="1"/>
  <c r="AO111" i="14"/>
  <c r="AO115" i="14" s="1"/>
  <c r="AB111" i="14"/>
  <c r="AB115" i="14" s="1"/>
  <c r="BX111" i="14"/>
  <c r="BX115" i="14" s="1"/>
  <c r="BL111" i="14"/>
  <c r="BL115" i="14" s="1"/>
  <c r="AX111" i="14"/>
  <c r="AX115" i="14" s="1"/>
  <c r="AL111" i="14"/>
  <c r="AL115" i="14" s="1"/>
  <c r="Y111" i="14"/>
  <c r="Y115" i="14" s="1"/>
  <c r="BV111" i="14"/>
  <c r="BV115" i="14" s="1"/>
  <c r="BJ111" i="14"/>
  <c r="BJ115" i="14" s="1"/>
  <c r="AW111" i="14"/>
  <c r="AW115" i="14" s="1"/>
  <c r="AJ111" i="14"/>
  <c r="AJ115" i="14" s="1"/>
  <c r="X111" i="14"/>
  <c r="X115" i="14" s="1"/>
  <c r="BZ111" i="14"/>
  <c r="BZ115" i="14" s="1"/>
  <c r="AZ111" i="14"/>
  <c r="AZ115" i="14" s="1"/>
  <c r="Z111" i="14"/>
  <c r="Z115" i="14" s="1"/>
  <c r="BT111" i="14"/>
  <c r="BT115" i="14" s="1"/>
  <c r="AT111" i="14"/>
  <c r="AT115" i="14" s="1"/>
  <c r="T111" i="14"/>
  <c r="T115" i="14" s="1"/>
  <c r="BR111" i="14"/>
  <c r="BR115" i="14" s="1"/>
  <c r="AR111" i="14"/>
  <c r="AR115" i="14" s="1"/>
  <c r="R111" i="14"/>
  <c r="R115" i="14" s="1"/>
  <c r="BM111" i="14"/>
  <c r="BM115" i="14" s="1"/>
  <c r="AN111" i="14"/>
  <c r="AN115" i="14" s="1"/>
  <c r="AV111" i="14"/>
  <c r="AV115" i="14" s="1"/>
  <c r="AH111" i="14"/>
  <c r="AH115" i="14" s="1"/>
  <c r="CD111" i="14"/>
  <c r="CD115" i="14" s="1"/>
  <c r="AF111" i="14"/>
  <c r="AF115" i="14" s="1"/>
  <c r="BU111" i="14"/>
  <c r="BU115" i="14" s="1"/>
  <c r="CO78" i="14"/>
  <c r="CO85" i="14" s="1"/>
  <c r="BY78" i="14"/>
  <c r="BY85" i="14" s="1"/>
  <c r="BY89" i="14" s="1"/>
  <c r="BQ78" i="14"/>
  <c r="BQ85" i="14" s="1"/>
  <c r="BQ89" i="14" s="1"/>
  <c r="BI78" i="14"/>
  <c r="BI85" i="14" s="1"/>
  <c r="BI89" i="14" s="1"/>
  <c r="BA78" i="14"/>
  <c r="BA85" i="14" s="1"/>
  <c r="BA89" i="14" s="1"/>
  <c r="AS78" i="14"/>
  <c r="AK78" i="14"/>
  <c r="AC78" i="14"/>
  <c r="U78" i="14"/>
  <c r="U85" i="14" s="1"/>
  <c r="U89" i="14" s="1"/>
  <c r="CN78" i="14"/>
  <c r="BX78" i="14"/>
  <c r="BP78" i="14"/>
  <c r="BH78" i="14"/>
  <c r="AZ78" i="14"/>
  <c r="AR78" i="14"/>
  <c r="AJ78" i="14"/>
  <c r="AB78" i="14"/>
  <c r="T78" i="14"/>
  <c r="CD78" i="14"/>
  <c r="BV78" i="14"/>
  <c r="BN78" i="14"/>
  <c r="BF78" i="14"/>
  <c r="AX78" i="14"/>
  <c r="AP78" i="14"/>
  <c r="AH78" i="14"/>
  <c r="Z78" i="14"/>
  <c r="Z85" i="14" s="1"/>
  <c r="Z89" i="14" s="1"/>
  <c r="R78" i="14"/>
  <c r="W76" i="14"/>
  <c r="W83" i="14" s="1"/>
  <c r="AK76" i="14"/>
  <c r="AW76" i="14"/>
  <c r="AW83" i="14" s="1"/>
  <c r="AW87" i="14" s="1"/>
  <c r="BJ76" i="14"/>
  <c r="BJ83" i="14" s="1"/>
  <c r="BJ87" i="14" s="1"/>
  <c r="BX76" i="14"/>
  <c r="BX83" i="14" s="1"/>
  <c r="BX87" i="14" s="1"/>
  <c r="CQ76" i="14"/>
  <c r="CQ83" i="14" s="1"/>
  <c r="AD77" i="14"/>
  <c r="AP77" i="14"/>
  <c r="BC77" i="14"/>
  <c r="BC84" i="14" s="1"/>
  <c r="BC88" i="14" s="1"/>
  <c r="BQ77" i="14"/>
  <c r="BQ84" i="14" s="1"/>
  <c r="BQ88" i="14" s="1"/>
  <c r="CB77" i="14"/>
  <c r="CB84" i="14" s="1"/>
  <c r="CB88" i="14" s="1"/>
  <c r="W78" i="14"/>
  <c r="AI78" i="14"/>
  <c r="AV78" i="14"/>
  <c r="BJ78" i="14"/>
  <c r="BJ85" i="14" s="1"/>
  <c r="BJ89" i="14" s="1"/>
  <c r="BU78" i="14"/>
  <c r="CQ78" i="14"/>
  <c r="CQ85" i="14" s="1"/>
  <c r="Y80" i="14"/>
  <c r="Y83" i="14" s="1"/>
  <c r="AM80" i="14"/>
  <c r="AM83" i="14" s="1"/>
  <c r="AZ80" i="14"/>
  <c r="AZ83" i="14" s="1"/>
  <c r="AZ87" i="14" s="1"/>
  <c r="BL80" i="14"/>
  <c r="R81" i="14"/>
  <c r="AF81" i="14"/>
  <c r="AS81" i="14"/>
  <c r="AS84" i="14" s="1"/>
  <c r="AS88" i="14" s="1"/>
  <c r="BE81" i="14"/>
  <c r="BS81" i="14"/>
  <c r="CD81" i="14"/>
  <c r="CD84" i="14" s="1"/>
  <c r="CD88" i="14" s="1"/>
  <c r="CO80" i="14"/>
  <c r="BY80" i="14"/>
  <c r="BY83" i="14" s="1"/>
  <c r="BY87" i="14" s="1"/>
  <c r="BQ80" i="14"/>
  <c r="BQ83" i="14" s="1"/>
  <c r="BQ87" i="14" s="1"/>
  <c r="BI80" i="14"/>
  <c r="BA80" i="14"/>
  <c r="AS80" i="14"/>
  <c r="AK80" i="14"/>
  <c r="AC80" i="14"/>
  <c r="U80" i="14"/>
  <c r="CE80" i="14"/>
  <c r="BW80" i="14"/>
  <c r="BO80" i="14"/>
  <c r="BG80" i="14"/>
  <c r="AY80" i="14"/>
  <c r="AQ80" i="14"/>
  <c r="AI80" i="14"/>
  <c r="AA80" i="14"/>
  <c r="S80" i="14"/>
  <c r="CD80" i="14"/>
  <c r="BV80" i="14"/>
  <c r="BN80" i="14"/>
  <c r="BF80" i="14"/>
  <c r="AX80" i="14"/>
  <c r="AP80" i="14"/>
  <c r="AH80" i="14"/>
  <c r="Z80" i="14"/>
  <c r="R80" i="14"/>
  <c r="CF72" i="14"/>
  <c r="AD80" i="14"/>
  <c r="AD83" i="14" s="1"/>
  <c r="AO80" i="14"/>
  <c r="BC80" i="14"/>
  <c r="BP80" i="14"/>
  <c r="CB80" i="14"/>
  <c r="W81" i="14"/>
  <c r="W84" i="14" s="1"/>
  <c r="W88" i="14" s="1"/>
  <c r="AH81" i="14"/>
  <c r="AV81" i="14"/>
  <c r="AV84" i="14" s="1"/>
  <c r="AV88" i="14" s="1"/>
  <c r="BI81" i="14"/>
  <c r="BU81" i="14"/>
  <c r="CP81" i="14"/>
  <c r="CP85" i="14" s="1"/>
  <c r="BZ81" i="14"/>
  <c r="BZ84" i="14" s="1"/>
  <c r="BZ88" i="14" s="1"/>
  <c r="BR81" i="14"/>
  <c r="BJ81" i="14"/>
  <c r="BB81" i="14"/>
  <c r="AT81" i="14"/>
  <c r="AT84" i="14" s="1"/>
  <c r="AT88" i="14" s="1"/>
  <c r="AL81" i="14"/>
  <c r="AL85" i="14" s="1"/>
  <c r="AL89" i="14" s="1"/>
  <c r="AD81" i="14"/>
  <c r="AD85" i="14" s="1"/>
  <c r="AD89" i="14" s="1"/>
  <c r="V81" i="14"/>
  <c r="CN81" i="14"/>
  <c r="BX81" i="14"/>
  <c r="BP81" i="14"/>
  <c r="BH81" i="14"/>
  <c r="AZ81" i="14"/>
  <c r="AR81" i="14"/>
  <c r="AJ81" i="14"/>
  <c r="AB81" i="14"/>
  <c r="T81" i="14"/>
  <c r="CE81" i="14"/>
  <c r="BW81" i="14"/>
  <c r="BO81" i="14"/>
  <c r="BO85" i="14" s="1"/>
  <c r="BO89" i="14" s="1"/>
  <c r="BG81" i="14"/>
  <c r="AY81" i="14"/>
  <c r="AY85" i="14" s="1"/>
  <c r="AY89" i="14" s="1"/>
  <c r="AQ81" i="14"/>
  <c r="AI81" i="14"/>
  <c r="AA81" i="14"/>
  <c r="S81" i="14"/>
  <c r="Q80" i="14"/>
  <c r="Q83" i="14" s="1"/>
  <c r="AE80" i="14"/>
  <c r="AR80" i="14"/>
  <c r="AR83" i="14" s="1"/>
  <c r="AR87" i="14" s="1"/>
  <c r="BD80" i="14"/>
  <c r="BR80" i="14"/>
  <c r="CC80" i="14"/>
  <c r="CC83" i="14" s="1"/>
  <c r="CC87" i="14" s="1"/>
  <c r="X81" i="14"/>
  <c r="X85" i="14" s="1"/>
  <c r="X89" i="14" s="1"/>
  <c r="AK81" i="14"/>
  <c r="AW81" i="14"/>
  <c r="BK81" i="14"/>
  <c r="BK85" i="14" s="1"/>
  <c r="BK89" i="14" s="1"/>
  <c r="BV81" i="14"/>
  <c r="CC161" i="14"/>
  <c r="CC165" i="14" s="1"/>
  <c r="BU161" i="14"/>
  <c r="BU165" i="14" s="1"/>
  <c r="BM161" i="14"/>
  <c r="BM165" i="14" s="1"/>
  <c r="BE161" i="14"/>
  <c r="BE165" i="14" s="1"/>
  <c r="AW161" i="14"/>
  <c r="AW165" i="14" s="1"/>
  <c r="AO161" i="14"/>
  <c r="AO165" i="14" s="1"/>
  <c r="AG161" i="14"/>
  <c r="AG165" i="14" s="1"/>
  <c r="Y161" i="14"/>
  <c r="Y165" i="14" s="1"/>
  <c r="Q161" i="14"/>
  <c r="Q165" i="14" s="1"/>
  <c r="CA161" i="14"/>
  <c r="CA165" i="14" s="1"/>
  <c r="BS161" i="14"/>
  <c r="BS165" i="14" s="1"/>
  <c r="BK161" i="14"/>
  <c r="BK165" i="14" s="1"/>
  <c r="BC161" i="14"/>
  <c r="BC165" i="14" s="1"/>
  <c r="AU161" i="14"/>
  <c r="AU165" i="14" s="1"/>
  <c r="AM161" i="14"/>
  <c r="AM165" i="14" s="1"/>
  <c r="AE161" i="14"/>
  <c r="AE165" i="14" s="1"/>
  <c r="W161" i="14"/>
  <c r="W165" i="14" s="1"/>
  <c r="CQ128" i="14"/>
  <c r="CI128" i="14"/>
  <c r="CA128" i="14"/>
  <c r="BS128" i="14"/>
  <c r="BK128" i="14"/>
  <c r="BC128" i="14"/>
  <c r="AU128" i="14"/>
  <c r="AM128" i="14"/>
  <c r="AE128" i="14"/>
  <c r="W128" i="14"/>
  <c r="BY161" i="14"/>
  <c r="BY165" i="14" s="1"/>
  <c r="BQ161" i="14"/>
  <c r="BQ165" i="14" s="1"/>
  <c r="BI161" i="14"/>
  <c r="BI165" i="14" s="1"/>
  <c r="BA161" i="14"/>
  <c r="BA165" i="14" s="1"/>
  <c r="AS161" i="14"/>
  <c r="AS165" i="14" s="1"/>
  <c r="AK161" i="14"/>
  <c r="AK165" i="14" s="1"/>
  <c r="AC161" i="14"/>
  <c r="AC165" i="14" s="1"/>
  <c r="U161" i="14"/>
  <c r="U165" i="14" s="1"/>
  <c r="CO128" i="14"/>
  <c r="CG128" i="14"/>
  <c r="BY128" i="14"/>
  <c r="BQ128" i="14"/>
  <c r="BI128" i="14"/>
  <c r="BA128" i="14"/>
  <c r="AS128" i="14"/>
  <c r="AK128" i="14"/>
  <c r="AC128" i="14"/>
  <c r="U128" i="14"/>
  <c r="BX161" i="14"/>
  <c r="BX165" i="14" s="1"/>
  <c r="BP161" i="14"/>
  <c r="BP165" i="14" s="1"/>
  <c r="BH161" i="14"/>
  <c r="BH165" i="14" s="1"/>
  <c r="AZ161" i="14"/>
  <c r="AZ165" i="14" s="1"/>
  <c r="AR161" i="14"/>
  <c r="AR165" i="14" s="1"/>
  <c r="AJ161" i="14"/>
  <c r="AJ165" i="14" s="1"/>
  <c r="AB161" i="14"/>
  <c r="AB165" i="14" s="1"/>
  <c r="T161" i="14"/>
  <c r="T165" i="14" s="1"/>
  <c r="CN128" i="14"/>
  <c r="CF128" i="14"/>
  <c r="BX128" i="14"/>
  <c r="BP128" i="14"/>
  <c r="BH128" i="14"/>
  <c r="AZ128" i="14"/>
  <c r="AR128" i="14"/>
  <c r="AJ128" i="14"/>
  <c r="AB128" i="14"/>
  <c r="BW161" i="14"/>
  <c r="BW165" i="14" s="1"/>
  <c r="BG161" i="14"/>
  <c r="BG165" i="14" s="1"/>
  <c r="AQ161" i="14"/>
  <c r="AQ165" i="14" s="1"/>
  <c r="AA161" i="14"/>
  <c r="AA165" i="14" s="1"/>
  <c r="CM128" i="14"/>
  <c r="CB128" i="14"/>
  <c r="BN128" i="14"/>
  <c r="BB128" i="14"/>
  <c r="AO128" i="14"/>
  <c r="AA128" i="14"/>
  <c r="BT161" i="14"/>
  <c r="BT165" i="14" s="1"/>
  <c r="BD161" i="14"/>
  <c r="BD165" i="14" s="1"/>
  <c r="AN161" i="14"/>
  <c r="AN165" i="14" s="1"/>
  <c r="X161" i="14"/>
  <c r="X165" i="14" s="1"/>
  <c r="CK128" i="14"/>
  <c r="BW128" i="14"/>
  <c r="BL128" i="14"/>
  <c r="AX128" i="14"/>
  <c r="AL128" i="14"/>
  <c r="Y128" i="14"/>
  <c r="CE161" i="14"/>
  <c r="CE165" i="14" s="1"/>
  <c r="BO161" i="14"/>
  <c r="BO165" i="14" s="1"/>
  <c r="AY161" i="14"/>
  <c r="AY165" i="14" s="1"/>
  <c r="AI161" i="14"/>
  <c r="AI165" i="14" s="1"/>
  <c r="S161" i="14"/>
  <c r="S165" i="14" s="1"/>
  <c r="CH128" i="14"/>
  <c r="BU128" i="14"/>
  <c r="BG128" i="14"/>
  <c r="AV128" i="14"/>
  <c r="AH128" i="14"/>
  <c r="V128" i="14"/>
  <c r="BV161" i="14"/>
  <c r="BV165" i="14" s="1"/>
  <c r="AV161" i="14"/>
  <c r="AV165" i="14" s="1"/>
  <c r="V161" i="14"/>
  <c r="V165" i="14" s="1"/>
  <c r="CC128" i="14"/>
  <c r="BF128" i="14"/>
  <c r="AN128" i="14"/>
  <c r="BR161" i="14"/>
  <c r="BR165" i="14" s="1"/>
  <c r="AT161" i="14"/>
  <c r="AT165" i="14" s="1"/>
  <c r="R161" i="14"/>
  <c r="R165" i="14" s="1"/>
  <c r="BZ128" i="14"/>
  <c r="BE128" i="14"/>
  <c r="AI128" i="14"/>
  <c r="BL161" i="14"/>
  <c r="BL165" i="14" s="1"/>
  <c r="AL161" i="14"/>
  <c r="AL165" i="14" s="1"/>
  <c r="CP128" i="14"/>
  <c r="BT128" i="14"/>
  <c r="AY128" i="14"/>
  <c r="AF128" i="14"/>
  <c r="BJ161" i="14"/>
  <c r="BJ165" i="14" s="1"/>
  <c r="AH161" i="14"/>
  <c r="AH165" i="14" s="1"/>
  <c r="CL128" i="14"/>
  <c r="BR128" i="14"/>
  <c r="AW128" i="14"/>
  <c r="AD128" i="14"/>
  <c r="AD161" i="14"/>
  <c r="AD165" i="14" s="1"/>
  <c r="CB161" i="14"/>
  <c r="CB165" i="14" s="1"/>
  <c r="BJ128" i="14"/>
  <c r="AF161" i="14"/>
  <c r="AF165" i="14" s="1"/>
  <c r="CD161" i="14"/>
  <c r="CD165" i="14" s="1"/>
  <c r="X128" i="14"/>
  <c r="BM128" i="14"/>
  <c r="AP161" i="14"/>
  <c r="AP165" i="14" s="1"/>
  <c r="AG128" i="14"/>
  <c r="BV128" i="14"/>
  <c r="BB161" i="14"/>
  <c r="BB165" i="14" s="1"/>
  <c r="V109" i="14"/>
  <c r="V113" i="14" s="1"/>
  <c r="AD109" i="14"/>
  <c r="AD113" i="14" s="1"/>
  <c r="AL109" i="14"/>
  <c r="AL113" i="14" s="1"/>
  <c r="AT109" i="14"/>
  <c r="AT113" i="14" s="1"/>
  <c r="BB109" i="14"/>
  <c r="BB113" i="14" s="1"/>
  <c r="BJ109" i="14"/>
  <c r="BJ113" i="14" s="1"/>
  <c r="BR109" i="14"/>
  <c r="BR113" i="14" s="1"/>
  <c r="BZ109" i="14"/>
  <c r="BZ113" i="14" s="1"/>
  <c r="BZ110" i="14"/>
  <c r="BZ114" i="14" s="1"/>
  <c r="BR110" i="14"/>
  <c r="BR114" i="14" s="1"/>
  <c r="BJ110" i="14"/>
  <c r="BJ114" i="14" s="1"/>
  <c r="BB110" i="14"/>
  <c r="BB114" i="14" s="1"/>
  <c r="AT110" i="14"/>
  <c r="AT114" i="14" s="1"/>
  <c r="AL110" i="14"/>
  <c r="AL114" i="14" s="1"/>
  <c r="AD110" i="14"/>
  <c r="AD114" i="14" s="1"/>
  <c r="BX110" i="14"/>
  <c r="BX114" i="14" s="1"/>
  <c r="BP110" i="14"/>
  <c r="BP114" i="14" s="1"/>
  <c r="BH110" i="14"/>
  <c r="BH114" i="14" s="1"/>
  <c r="AZ110" i="14"/>
  <c r="AZ114" i="14" s="1"/>
  <c r="AR110" i="14"/>
  <c r="AR114" i="14" s="1"/>
  <c r="AJ110" i="14"/>
  <c r="AJ114" i="14" s="1"/>
  <c r="AB110" i="14"/>
  <c r="AB114" i="14" s="1"/>
  <c r="T110" i="14"/>
  <c r="T114" i="14" s="1"/>
  <c r="CD110" i="14"/>
  <c r="CD114" i="14" s="1"/>
  <c r="BV110" i="14"/>
  <c r="BV114" i="14" s="1"/>
  <c r="BN110" i="14"/>
  <c r="BN114" i="14" s="1"/>
  <c r="BF110" i="14"/>
  <c r="BF114" i="14" s="1"/>
  <c r="AX110" i="14"/>
  <c r="AX114" i="14" s="1"/>
  <c r="AP110" i="14"/>
  <c r="AP114" i="14" s="1"/>
  <c r="AH110" i="14"/>
  <c r="AH114" i="14" s="1"/>
  <c r="Z110" i="14"/>
  <c r="Z114" i="14" s="1"/>
  <c r="R110" i="14"/>
  <c r="R114" i="14" s="1"/>
  <c r="W109" i="14"/>
  <c r="W113" i="14" s="1"/>
  <c r="AE109" i="14"/>
  <c r="AE113" i="14" s="1"/>
  <c r="AM109" i="14"/>
  <c r="AM113" i="14" s="1"/>
  <c r="AU109" i="14"/>
  <c r="AU113" i="14" s="1"/>
  <c r="BC109" i="14"/>
  <c r="BC113" i="14" s="1"/>
  <c r="BK109" i="14"/>
  <c r="BK113" i="14" s="1"/>
  <c r="BS109" i="14"/>
  <c r="BS113" i="14" s="1"/>
  <c r="CA109" i="14"/>
  <c r="CA113" i="14" s="1"/>
  <c r="W110" i="14"/>
  <c r="W114" i="14" s="1"/>
  <c r="AI110" i="14"/>
  <c r="AI114" i="14" s="1"/>
  <c r="AV110" i="14"/>
  <c r="AV114" i="14" s="1"/>
  <c r="BI110" i="14"/>
  <c r="BI114" i="14" s="1"/>
  <c r="BU110" i="14"/>
  <c r="BU114" i="14" s="1"/>
  <c r="AF129" i="14"/>
  <c r="BA129" i="14"/>
  <c r="BV129" i="14"/>
  <c r="CO129" i="14"/>
  <c r="W162" i="14"/>
  <c r="W166" i="14" s="1"/>
  <c r="AU162" i="14"/>
  <c r="AU166" i="14" s="1"/>
  <c r="Q109" i="14"/>
  <c r="Q113" i="14" s="1"/>
  <c r="Y109" i="14"/>
  <c r="Y113" i="14" s="1"/>
  <c r="AG109" i="14"/>
  <c r="AG113" i="14" s="1"/>
  <c r="AO109" i="14"/>
  <c r="AO113" i="14" s="1"/>
  <c r="AW109" i="14"/>
  <c r="AW113" i="14" s="1"/>
  <c r="BE109" i="14"/>
  <c r="BE113" i="14" s="1"/>
  <c r="BM109" i="14"/>
  <c r="BM113" i="14" s="1"/>
  <c r="BU109" i="14"/>
  <c r="BU113" i="14" s="1"/>
  <c r="CC109" i="14"/>
  <c r="CC113" i="14" s="1"/>
  <c r="Y110" i="14"/>
  <c r="Y114" i="14" s="1"/>
  <c r="AM110" i="14"/>
  <c r="AM114" i="14" s="1"/>
  <c r="AY110" i="14"/>
  <c r="AY114" i="14" s="1"/>
  <c r="BL110" i="14"/>
  <c r="BL114" i="14" s="1"/>
  <c r="BY110" i="14"/>
  <c r="BY114" i="14" s="1"/>
  <c r="BZ162" i="14"/>
  <c r="BZ166" i="14" s="1"/>
  <c r="BR162" i="14"/>
  <c r="BR166" i="14" s="1"/>
  <c r="BJ162" i="14"/>
  <c r="BJ166" i="14" s="1"/>
  <c r="BB162" i="14"/>
  <c r="BB166" i="14" s="1"/>
  <c r="AT162" i="14"/>
  <c r="AT166" i="14" s="1"/>
  <c r="AL162" i="14"/>
  <c r="AL166" i="14" s="1"/>
  <c r="AD162" i="14"/>
  <c r="AD166" i="14" s="1"/>
  <c r="V162" i="14"/>
  <c r="V166" i="14" s="1"/>
  <c r="BX162" i="14"/>
  <c r="BX166" i="14" s="1"/>
  <c r="BP162" i="14"/>
  <c r="BP166" i="14" s="1"/>
  <c r="BH162" i="14"/>
  <c r="BH166" i="14" s="1"/>
  <c r="AZ162" i="14"/>
  <c r="AZ166" i="14" s="1"/>
  <c r="AR162" i="14"/>
  <c r="AR166" i="14" s="1"/>
  <c r="AJ162" i="14"/>
  <c r="AJ166" i="14" s="1"/>
  <c r="AB162" i="14"/>
  <c r="AB166" i="14" s="1"/>
  <c r="T162" i="14"/>
  <c r="T166" i="14" s="1"/>
  <c r="CK129" i="14"/>
  <c r="CC129" i="14"/>
  <c r="BU129" i="14"/>
  <c r="BM129" i="14"/>
  <c r="BE129" i="14"/>
  <c r="AW129" i="14"/>
  <c r="AO129" i="14"/>
  <c r="AG129" i="14"/>
  <c r="Y129" i="14"/>
  <c r="CD162" i="14"/>
  <c r="CD166" i="14" s="1"/>
  <c r="BV162" i="14"/>
  <c r="BV166" i="14" s="1"/>
  <c r="BN162" i="14"/>
  <c r="BN166" i="14" s="1"/>
  <c r="BF162" i="14"/>
  <c r="BF166" i="14" s="1"/>
  <c r="AX162" i="14"/>
  <c r="AX166" i="14" s="1"/>
  <c r="AP162" i="14"/>
  <c r="AP166" i="14" s="1"/>
  <c r="AH162" i="14"/>
  <c r="AH166" i="14" s="1"/>
  <c r="Z162" i="14"/>
  <c r="Z166" i="14" s="1"/>
  <c r="R162" i="14"/>
  <c r="R166" i="14" s="1"/>
  <c r="CQ129" i="14"/>
  <c r="CI129" i="14"/>
  <c r="CA129" i="14"/>
  <c r="BS129" i="14"/>
  <c r="BK129" i="14"/>
  <c r="BC129" i="14"/>
  <c r="AU129" i="14"/>
  <c r="AM129" i="14"/>
  <c r="AE129" i="14"/>
  <c r="W129" i="14"/>
  <c r="CC162" i="14"/>
  <c r="CC166" i="14" s="1"/>
  <c r="BU162" i="14"/>
  <c r="BU166" i="14" s="1"/>
  <c r="BM162" i="14"/>
  <c r="BM166" i="14" s="1"/>
  <c r="BE162" i="14"/>
  <c r="BE166" i="14" s="1"/>
  <c r="AW162" i="14"/>
  <c r="AW166" i="14" s="1"/>
  <c r="AO162" i="14"/>
  <c r="AO166" i="14" s="1"/>
  <c r="AG162" i="14"/>
  <c r="AG166" i="14" s="1"/>
  <c r="Y162" i="14"/>
  <c r="Y166" i="14" s="1"/>
  <c r="Q162" i="14"/>
  <c r="Q166" i="14" s="1"/>
  <c r="CP129" i="14"/>
  <c r="CH129" i="14"/>
  <c r="BZ129" i="14"/>
  <c r="BR129" i="14"/>
  <c r="BJ129" i="14"/>
  <c r="BB129" i="14"/>
  <c r="AT129" i="14"/>
  <c r="AL129" i="14"/>
  <c r="AD129" i="14"/>
  <c r="V129" i="14"/>
  <c r="BT162" i="14"/>
  <c r="BT166" i="14" s="1"/>
  <c r="BD162" i="14"/>
  <c r="BD166" i="14" s="1"/>
  <c r="AN162" i="14"/>
  <c r="AN166" i="14" s="1"/>
  <c r="X162" i="14"/>
  <c r="X166" i="14" s="1"/>
  <c r="CM129" i="14"/>
  <c r="BY129" i="14"/>
  <c r="BN129" i="14"/>
  <c r="AZ129" i="14"/>
  <c r="AN129" i="14"/>
  <c r="AA129" i="14"/>
  <c r="BQ162" i="14"/>
  <c r="BQ166" i="14" s="1"/>
  <c r="BA162" i="14"/>
  <c r="BA166" i="14" s="1"/>
  <c r="AK162" i="14"/>
  <c r="AK166" i="14" s="1"/>
  <c r="U162" i="14"/>
  <c r="U166" i="14" s="1"/>
  <c r="CJ129" i="14"/>
  <c r="BW129" i="14"/>
  <c r="BI129" i="14"/>
  <c r="AX129" i="14"/>
  <c r="AJ129" i="14"/>
  <c r="X129" i="14"/>
  <c r="CB162" i="14"/>
  <c r="CB166" i="14" s="1"/>
  <c r="BL162" i="14"/>
  <c r="BL166" i="14" s="1"/>
  <c r="AV162" i="14"/>
  <c r="AV166" i="14" s="1"/>
  <c r="AF162" i="14"/>
  <c r="AF166" i="14" s="1"/>
  <c r="CF129" i="14"/>
  <c r="BT129" i="14"/>
  <c r="BG129" i="14"/>
  <c r="AS129" i="14"/>
  <c r="AH129" i="14"/>
  <c r="AK129" i="14"/>
  <c r="BF129" i="14"/>
  <c r="CB129" i="14"/>
  <c r="AC162" i="14"/>
  <c r="AC166" i="14" s="1"/>
  <c r="BC162" i="14"/>
  <c r="BC166" i="14" s="1"/>
  <c r="CA162" i="14"/>
  <c r="CA166" i="14" s="1"/>
  <c r="R109" i="14"/>
  <c r="R113" i="14" s="1"/>
  <c r="Z109" i="14"/>
  <c r="Z113" i="14" s="1"/>
  <c r="AH109" i="14"/>
  <c r="AH113" i="14" s="1"/>
  <c r="AP109" i="14"/>
  <c r="AP113" i="14" s="1"/>
  <c r="AX109" i="14"/>
  <c r="AX113" i="14" s="1"/>
  <c r="BF109" i="14"/>
  <c r="BF113" i="14" s="1"/>
  <c r="BN109" i="14"/>
  <c r="BN113" i="14" s="1"/>
  <c r="BV109" i="14"/>
  <c r="BV113" i="14" s="1"/>
  <c r="BA110" i="14"/>
  <c r="BA114" i="14" s="1"/>
  <c r="BM110" i="14"/>
  <c r="BM114" i="14" s="1"/>
  <c r="CA110" i="14"/>
  <c r="CA114" i="14" s="1"/>
  <c r="AP129" i="14"/>
  <c r="BH129" i="14"/>
  <c r="CD129" i="14"/>
  <c r="AE162" i="14"/>
  <c r="AE166" i="14" s="1"/>
  <c r="BG162" i="14"/>
  <c r="BG166" i="14" s="1"/>
  <c r="CE162" i="14"/>
  <c r="CE166" i="14" s="1"/>
  <c r="CE163" i="14"/>
  <c r="CE167" i="14" s="1"/>
  <c r="BW163" i="14"/>
  <c r="BW167" i="14" s="1"/>
  <c r="BO163" i="14"/>
  <c r="BO167" i="14" s="1"/>
  <c r="BG163" i="14"/>
  <c r="BG167" i="14" s="1"/>
  <c r="AY163" i="14"/>
  <c r="AY167" i="14" s="1"/>
  <c r="AQ163" i="14"/>
  <c r="AQ167" i="14" s="1"/>
  <c r="AI163" i="14"/>
  <c r="AI167" i="14" s="1"/>
  <c r="AA163" i="14"/>
  <c r="AA167" i="14" s="1"/>
  <c r="S163" i="14"/>
  <c r="S167" i="14" s="1"/>
  <c r="CJ130" i="14"/>
  <c r="CB130" i="14"/>
  <c r="BT130" i="14"/>
  <c r="BL130" i="14"/>
  <c r="BD130" i="14"/>
  <c r="AV130" i="14"/>
  <c r="AN130" i="14"/>
  <c r="CC163" i="14"/>
  <c r="CC167" i="14" s="1"/>
  <c r="BU163" i="14"/>
  <c r="BU167" i="14" s="1"/>
  <c r="BM163" i="14"/>
  <c r="BM167" i="14" s="1"/>
  <c r="BE163" i="14"/>
  <c r="BE167" i="14" s="1"/>
  <c r="AW163" i="14"/>
  <c r="AW167" i="14" s="1"/>
  <c r="AO163" i="14"/>
  <c r="AO167" i="14" s="1"/>
  <c r="AG163" i="14"/>
  <c r="AG167" i="14" s="1"/>
  <c r="Y163" i="14"/>
  <c r="Y167" i="14" s="1"/>
  <c r="Q163" i="14"/>
  <c r="Q167" i="14" s="1"/>
  <c r="CP130" i="14"/>
  <c r="CH130" i="14"/>
  <c r="BZ130" i="14"/>
  <c r="BR130" i="14"/>
  <c r="BJ130" i="14"/>
  <c r="BB130" i="14"/>
  <c r="AT130" i="14"/>
  <c r="AL130" i="14"/>
  <c r="AD130" i="14"/>
  <c r="V130" i="14"/>
  <c r="CA163" i="14"/>
  <c r="CA167" i="14" s="1"/>
  <c r="BS163" i="14"/>
  <c r="BS167" i="14" s="1"/>
  <c r="BK163" i="14"/>
  <c r="BK167" i="14" s="1"/>
  <c r="BC163" i="14"/>
  <c r="BC167" i="14" s="1"/>
  <c r="AU163" i="14"/>
  <c r="AU167" i="14" s="1"/>
  <c r="AM163" i="14"/>
  <c r="AM167" i="14" s="1"/>
  <c r="AE163" i="14"/>
  <c r="AE167" i="14" s="1"/>
  <c r="W163" i="14"/>
  <c r="W167" i="14" s="1"/>
  <c r="CN130" i="14"/>
  <c r="CF130" i="14"/>
  <c r="BX130" i="14"/>
  <c r="BP130" i="14"/>
  <c r="BH130" i="14"/>
  <c r="AZ130" i="14"/>
  <c r="AR130" i="14"/>
  <c r="AJ130" i="14"/>
  <c r="AB130" i="14"/>
  <c r="BZ163" i="14"/>
  <c r="BZ167" i="14" s="1"/>
  <c r="BR163" i="14"/>
  <c r="BR167" i="14" s="1"/>
  <c r="BJ163" i="14"/>
  <c r="BJ167" i="14" s="1"/>
  <c r="BB163" i="14"/>
  <c r="BB167" i="14" s="1"/>
  <c r="AT163" i="14"/>
  <c r="AT167" i="14" s="1"/>
  <c r="AL163" i="14"/>
  <c r="AL167" i="14" s="1"/>
  <c r="AD163" i="14"/>
  <c r="AD167" i="14" s="1"/>
  <c r="V163" i="14"/>
  <c r="V167" i="14" s="1"/>
  <c r="CM130" i="14"/>
  <c r="CE130" i="14"/>
  <c r="BW130" i="14"/>
  <c r="BO130" i="14"/>
  <c r="BG130" i="14"/>
  <c r="AY130" i="14"/>
  <c r="AQ130" i="14"/>
  <c r="AI130" i="14"/>
  <c r="AA130" i="14"/>
  <c r="W130" i="14"/>
  <c r="AH130" i="14"/>
  <c r="AX130" i="14"/>
  <c r="BN130" i="14"/>
  <c r="CD130" i="14"/>
  <c r="AC163" i="14"/>
  <c r="AC167" i="14" s="1"/>
  <c r="AS163" i="14"/>
  <c r="AS167" i="14" s="1"/>
  <c r="BI163" i="14"/>
  <c r="BI167" i="14" s="1"/>
  <c r="BY163" i="14"/>
  <c r="BY167" i="14" s="1"/>
  <c r="Y130" i="14"/>
  <c r="AM130" i="14"/>
  <c r="BC130" i="14"/>
  <c r="BS130" i="14"/>
  <c r="CI130" i="14"/>
  <c r="R163" i="14"/>
  <c r="R167" i="14" s="1"/>
  <c r="AH163" i="14"/>
  <c r="AH167" i="14" s="1"/>
  <c r="AX163" i="14"/>
  <c r="AX167" i="14" s="1"/>
  <c r="BN163" i="14"/>
  <c r="BN167" i="14" s="1"/>
  <c r="CD163" i="14"/>
  <c r="CD167" i="14" s="1"/>
  <c r="AC130" i="14"/>
  <c r="AP130" i="14"/>
  <c r="BF130" i="14"/>
  <c r="BV130" i="14"/>
  <c r="CL130" i="14"/>
  <c r="U163" i="14"/>
  <c r="U167" i="14" s="1"/>
  <c r="AK163" i="14"/>
  <c r="AK167" i="14" s="1"/>
  <c r="BA163" i="14"/>
  <c r="BA167" i="14" s="1"/>
  <c r="BQ163" i="14"/>
  <c r="BQ167" i="14" s="1"/>
  <c r="I33" i="7"/>
  <c r="H32" i="7"/>
  <c r="M33" i="7"/>
  <c r="M32" i="7"/>
  <c r="BF85" i="14" l="1"/>
  <c r="BF89" i="14" s="1"/>
  <c r="BI83" i="14"/>
  <c r="BI87" i="14" s="1"/>
  <c r="Z83" i="14"/>
  <c r="S83" i="14"/>
  <c r="CE83" i="14"/>
  <c r="CE87" i="14" s="1"/>
  <c r="AE83" i="14"/>
  <c r="BC83" i="14"/>
  <c r="BC87" i="14" s="1"/>
  <c r="BN85" i="14"/>
  <c r="BN89" i="14" s="1"/>
  <c r="AN83" i="14"/>
  <c r="BF84" i="14"/>
  <c r="BF88" i="14" s="1"/>
  <c r="BV85" i="14"/>
  <c r="BV89" i="14" s="1"/>
  <c r="BP85" i="14"/>
  <c r="BP89" i="14" s="1"/>
  <c r="BN84" i="14"/>
  <c r="BN88" i="14" s="1"/>
  <c r="BG84" i="14"/>
  <c r="BG88" i="14" s="1"/>
  <c r="AZ84" i="14"/>
  <c r="AZ88" i="14" s="1"/>
  <c r="AT85" i="14"/>
  <c r="AT89" i="14" s="1"/>
  <c r="BI84" i="14"/>
  <c r="BI88" i="14" s="1"/>
  <c r="BA83" i="14"/>
  <c r="BA87" i="14" s="1"/>
  <c r="AP84" i="14"/>
  <c r="AP88" i="14" s="1"/>
  <c r="BM83" i="14"/>
  <c r="BM87" i="14" s="1"/>
  <c r="CO84" i="14"/>
  <c r="AW85" i="14"/>
  <c r="AW89" i="14" s="1"/>
  <c r="BW85" i="14"/>
  <c r="BW89" i="14" s="1"/>
  <c r="AP85" i="14"/>
  <c r="AP89" i="14" s="1"/>
  <c r="AG84" i="14"/>
  <c r="AG88" i="14" s="1"/>
  <c r="CA83" i="14"/>
  <c r="CA87" i="14" s="1"/>
  <c r="AZ85" i="14"/>
  <c r="AZ89" i="14" s="1"/>
  <c r="AS85" i="14"/>
  <c r="AS89" i="14" s="1"/>
  <c r="V85" i="14"/>
  <c r="V89" i="14" s="1"/>
  <c r="AW84" i="14"/>
  <c r="AW88" i="14" s="1"/>
  <c r="BS85" i="14"/>
  <c r="BS89" i="14" s="1"/>
  <c r="CP84" i="14"/>
  <c r="AK84" i="14"/>
  <c r="AK88" i="14" s="1"/>
  <c r="AF84" i="14"/>
  <c r="AF88" i="14" s="1"/>
  <c r="AN84" i="14"/>
  <c r="AN88" i="14" s="1"/>
  <c r="Q84" i="14"/>
  <c r="Q88" i="14" s="1"/>
  <c r="AX84" i="14"/>
  <c r="AX88" i="14" s="1"/>
  <c r="AV85" i="14"/>
  <c r="AV89" i="14" s="1"/>
  <c r="AB85" i="14"/>
  <c r="AB89" i="14" s="1"/>
  <c r="AC84" i="14"/>
  <c r="AC88" i="14" s="1"/>
  <c r="AC85" i="14"/>
  <c r="AC89" i="14" s="1"/>
  <c r="AN85" i="14"/>
  <c r="AN89" i="14" s="1"/>
  <c r="W85" i="14"/>
  <c r="W89" i="14" s="1"/>
  <c r="AX85" i="14"/>
  <c r="AX89" i="14" s="1"/>
  <c r="AR85" i="14"/>
  <c r="AR89" i="14" s="1"/>
  <c r="AI84" i="14"/>
  <c r="AI88" i="14" s="1"/>
  <c r="AB84" i="14"/>
  <c r="AB88" i="14" s="1"/>
  <c r="Q85" i="14"/>
  <c r="Q89" i="14" s="1"/>
  <c r="BS84" i="14"/>
  <c r="BS88" i="14" s="1"/>
  <c r="BV84" i="14"/>
  <c r="BV88" i="14" s="1"/>
  <c r="R84" i="14"/>
  <c r="R88" i="14" s="1"/>
  <c r="BJ84" i="14"/>
  <c r="BJ88" i="14" s="1"/>
  <c r="BR84" i="14"/>
  <c r="BR88" i="14" s="1"/>
  <c r="AC83" i="14"/>
  <c r="BZ85" i="14"/>
  <c r="BZ89" i="14" s="1"/>
  <c r="BU85" i="14"/>
  <c r="BU89" i="14" s="1"/>
  <c r="R85" i="14"/>
  <c r="R89" i="14" s="1"/>
  <c r="CD85" i="14"/>
  <c r="CD89" i="14" s="1"/>
  <c r="BX85" i="14"/>
  <c r="BX89" i="14" s="1"/>
  <c r="BB84" i="14"/>
  <c r="BB88" i="14" s="1"/>
  <c r="BU84" i="14"/>
  <c r="BU88" i="14" s="1"/>
  <c r="BO84" i="14"/>
  <c r="BO88" i="14" s="1"/>
  <c r="BH84" i="14"/>
  <c r="BH88" i="14" s="1"/>
  <c r="AF85" i="14"/>
  <c r="AF89" i="14" s="1"/>
  <c r="BD83" i="14"/>
  <c r="BD87" i="14" s="1"/>
  <c r="AX83" i="14"/>
  <c r="AX87" i="14" s="1"/>
  <c r="AQ83" i="14"/>
  <c r="AQ87" i="14" s="1"/>
  <c r="BR85" i="14"/>
  <c r="BR89" i="14" s="1"/>
  <c r="AL84" i="14"/>
  <c r="AL88" i="14" s="1"/>
  <c r="AD84" i="14"/>
  <c r="AD88" i="14" s="1"/>
  <c r="T85" i="14"/>
  <c r="T89" i="14" s="1"/>
  <c r="CN85" i="14"/>
  <c r="BW84" i="14"/>
  <c r="BW88" i="14" s="1"/>
  <c r="BP84" i="14"/>
  <c r="BP88" i="14" s="1"/>
  <c r="S85" i="14"/>
  <c r="S89" i="14" s="1"/>
  <c r="BL83" i="14"/>
  <c r="BL87" i="14" s="1"/>
  <c r="BF83" i="14"/>
  <c r="BF87" i="14" s="1"/>
  <c r="AY83" i="14"/>
  <c r="AY87" i="14" s="1"/>
  <c r="X84" i="14"/>
  <c r="X88" i="14" s="1"/>
  <c r="AH84" i="14"/>
  <c r="AH88" i="14" s="1"/>
  <c r="AI83" i="14"/>
  <c r="AH85" i="14"/>
  <c r="AH89" i="14" s="1"/>
  <c r="BG85" i="14"/>
  <c r="BG89" i="14" s="1"/>
  <c r="S84" i="14"/>
  <c r="S88" i="14" s="1"/>
  <c r="CE84" i="14"/>
  <c r="CE88" i="14" s="1"/>
  <c r="BX84" i="14"/>
  <c r="BX88" i="14" s="1"/>
  <c r="BN83" i="14"/>
  <c r="BN87" i="14" s="1"/>
  <c r="BG83" i="14"/>
  <c r="BG87" i="14" s="1"/>
  <c r="AQ85" i="14"/>
  <c r="AQ89" i="14" s="1"/>
  <c r="BR83" i="14"/>
  <c r="BR87" i="14" s="1"/>
  <c r="BB85" i="14"/>
  <c r="BB89" i="14" s="1"/>
  <c r="V84" i="14"/>
  <c r="V88" i="14" s="1"/>
  <c r="AP83" i="14"/>
  <c r="AI85" i="14"/>
  <c r="AI89" i="14" s="1"/>
  <c r="AJ85" i="14"/>
  <c r="AJ89" i="14" s="1"/>
  <c r="AA84" i="14"/>
  <c r="AA88" i="14" s="1"/>
  <c r="T84" i="14"/>
  <c r="T88" i="14" s="1"/>
  <c r="CN84" i="14"/>
  <c r="U83" i="14"/>
  <c r="CB83" i="14"/>
  <c r="CB87" i="14" s="1"/>
  <c r="BV83" i="14"/>
  <c r="BV87" i="14" s="1"/>
  <c r="BO83" i="14"/>
  <c r="BO87" i="14" s="1"/>
  <c r="AK85" i="14"/>
  <c r="AK89" i="14" s="1"/>
  <c r="CE85" i="14"/>
  <c r="CE89" i="14" s="1"/>
  <c r="R83" i="14"/>
  <c r="CD83" i="14"/>
  <c r="CD87" i="14" s="1"/>
  <c r="BW83" i="14"/>
  <c r="BW87" i="14" s="1"/>
  <c r="AS83" i="14"/>
  <c r="AS87" i="14" s="1"/>
  <c r="AA85" i="14"/>
  <c r="AA89" i="14" s="1"/>
  <c r="BP83" i="14"/>
  <c r="BP87" i="14" s="1"/>
  <c r="AQ84" i="14"/>
  <c r="AQ88" i="14" s="1"/>
  <c r="AJ84" i="14"/>
  <c r="AJ88" i="14" s="1"/>
  <c r="AK83" i="14"/>
  <c r="BH85" i="14"/>
  <c r="BH89" i="14" s="1"/>
  <c r="BE84" i="14"/>
  <c r="BE88" i="14" s="1"/>
  <c r="AY84" i="14"/>
  <c r="AY88" i="14" s="1"/>
  <c r="AR84" i="14"/>
  <c r="AR88" i="14" s="1"/>
  <c r="BE85" i="14"/>
  <c r="BE89" i="14" s="1"/>
  <c r="CO83" i="14"/>
  <c r="AH83" i="14"/>
  <c r="AA83" i="14"/>
  <c r="BK84" i="14"/>
  <c r="BK88" i="14" s="1"/>
  <c r="AO83" i="14"/>
  <c r="K46" i="7" l="1"/>
  <c r="K47" i="7" s="1"/>
  <c r="K48" i="7" s="1"/>
  <c r="K49" i="7" s="1"/>
  <c r="D44" i="7" l="1"/>
  <c r="G44" i="7"/>
  <c r="C44" i="7"/>
  <c r="F44" i="7"/>
  <c r="H100" i="10" l="1"/>
  <c r="O102" i="10" s="1"/>
  <c r="R104" i="10" s="1"/>
  <c r="U106" i="10" s="1"/>
  <c r="V108" i="10" s="1"/>
  <c r="I100" i="10"/>
  <c r="P102" i="10" s="1"/>
  <c r="S104" i="10" s="1"/>
  <c r="J100" i="10"/>
  <c r="K100" i="10"/>
  <c r="R102" i="10" s="1"/>
  <c r="U104" i="10" s="1"/>
  <c r="L100" i="10"/>
  <c r="M100" i="10"/>
  <c r="T102" i="10" s="1"/>
  <c r="W104" i="10" s="1"/>
  <c r="N100" i="10"/>
  <c r="U102" i="10" s="1"/>
  <c r="X104" i="10" s="1"/>
  <c r="X105" i="10" s="1"/>
  <c r="O100" i="10"/>
  <c r="V102" i="10" s="1"/>
  <c r="Y104" i="10" s="1"/>
  <c r="AB106" i="10" s="1"/>
  <c r="AC108" i="10" s="1"/>
  <c r="P100" i="10"/>
  <c r="W102" i="10" s="1"/>
  <c r="Z104" i="10" s="1"/>
  <c r="Q100" i="10"/>
  <c r="X102" i="10" s="1"/>
  <c r="AA104" i="10" s="1"/>
  <c r="R100" i="10"/>
  <c r="S100" i="10"/>
  <c r="T100" i="10"/>
  <c r="AA102" i="10" s="1"/>
  <c r="AD104" i="10" s="1"/>
  <c r="U100" i="10"/>
  <c r="AB102" i="10" s="1"/>
  <c r="AE104" i="10" s="1"/>
  <c r="V100" i="10"/>
  <c r="AC102" i="10" s="1"/>
  <c r="AF104" i="10" s="1"/>
  <c r="W100" i="10"/>
  <c r="AD102" i="10" s="1"/>
  <c r="AG104" i="10" s="1"/>
  <c r="AG105" i="10" s="1"/>
  <c r="X100" i="10"/>
  <c r="AE102" i="10" s="1"/>
  <c r="AH104" i="10" s="1"/>
  <c r="Y100" i="10"/>
  <c r="AF102" i="10" s="1"/>
  <c r="AI104" i="10" s="1"/>
  <c r="Z100" i="10"/>
  <c r="AA100" i="10"/>
  <c r="AB100" i="10"/>
  <c r="AI102" i="10" s="1"/>
  <c r="AL104" i="10" s="1"/>
  <c r="AC100" i="10"/>
  <c r="AJ102" i="10" s="1"/>
  <c r="AM104" i="10" s="1"/>
  <c r="AD100" i="10"/>
  <c r="AK102" i="10" s="1"/>
  <c r="AN104" i="10" s="1"/>
  <c r="AN105" i="10" s="1"/>
  <c r="AE100" i="10"/>
  <c r="AL102" i="10" s="1"/>
  <c r="AO104" i="10" s="1"/>
  <c r="AR106" i="10" s="1"/>
  <c r="AS108" i="10" s="1"/>
  <c r="AF100" i="10"/>
  <c r="AM102" i="10" s="1"/>
  <c r="AP104" i="10" s="1"/>
  <c r="AG100" i="10"/>
  <c r="AN102" i="10" s="1"/>
  <c r="AQ104" i="10" s="1"/>
  <c r="AH100" i="10"/>
  <c r="AI100" i="10"/>
  <c r="AP102" i="10" s="1"/>
  <c r="AS104" i="10" s="1"/>
  <c r="AJ100" i="10"/>
  <c r="AK100" i="10"/>
  <c r="AR102" i="10" s="1"/>
  <c r="AU104" i="10" s="1"/>
  <c r="AL100" i="10"/>
  <c r="AS102" i="10" s="1"/>
  <c r="AV104" i="10" s="1"/>
  <c r="AV105" i="10" s="1"/>
  <c r="AM100" i="10"/>
  <c r="AT102" i="10" s="1"/>
  <c r="AW104" i="10" s="1"/>
  <c r="AW105" i="10" s="1"/>
  <c r="AN100" i="10"/>
  <c r="AU102" i="10" s="1"/>
  <c r="AX104" i="10" s="1"/>
  <c r="BA106" i="10" s="1"/>
  <c r="BB108" i="10" s="1"/>
  <c r="AO100" i="10"/>
  <c r="AV102" i="10" s="1"/>
  <c r="AY104" i="10" s="1"/>
  <c r="AP100" i="10"/>
  <c r="AQ100" i="10"/>
  <c r="AX102" i="10" s="1"/>
  <c r="BA104" i="10" s="1"/>
  <c r="AR100" i="10"/>
  <c r="AY102" i="10" s="1"/>
  <c r="BB104" i="10" s="1"/>
  <c r="AS100" i="10"/>
  <c r="AZ102" i="10" s="1"/>
  <c r="BC104" i="10" s="1"/>
  <c r="AT100" i="10"/>
  <c r="BA102" i="10" s="1"/>
  <c r="BD104" i="10" s="1"/>
  <c r="BD105" i="10" s="1"/>
  <c r="AU100" i="10"/>
  <c r="BB102" i="10" s="1"/>
  <c r="BE104" i="10" s="1"/>
  <c r="BH106" i="10" s="1"/>
  <c r="BI108" i="10" s="1"/>
  <c r="AV100" i="10"/>
  <c r="BC102" i="10" s="1"/>
  <c r="BF104" i="10" s="1"/>
  <c r="AW100" i="10"/>
  <c r="BD102" i="10" s="1"/>
  <c r="BG104" i="10" s="1"/>
  <c r="AX100" i="10"/>
  <c r="AY100" i="10"/>
  <c r="AZ100" i="10"/>
  <c r="BG102" i="10" s="1"/>
  <c r="BJ104" i="10" s="1"/>
  <c r="BA100" i="10"/>
  <c r="BH102" i="10" s="1"/>
  <c r="BK104" i="10" s="1"/>
  <c r="BB100" i="10"/>
  <c r="BI102" i="10" s="1"/>
  <c r="BL104" i="10" s="1"/>
  <c r="BC100" i="10"/>
  <c r="BJ102" i="10" s="1"/>
  <c r="BM104" i="10" s="1"/>
  <c r="BP106" i="10" s="1"/>
  <c r="BQ108" i="10" s="1"/>
  <c r="BD100" i="10"/>
  <c r="BK102" i="10" s="1"/>
  <c r="BN104" i="10" s="1"/>
  <c r="BE100" i="10"/>
  <c r="BL102" i="10" s="1"/>
  <c r="BO104" i="10" s="1"/>
  <c r="BF100" i="10"/>
  <c r="BG100" i="10"/>
  <c r="BN102" i="10" s="1"/>
  <c r="BQ104" i="10" s="1"/>
  <c r="BH100" i="10"/>
  <c r="BO102" i="10" s="1"/>
  <c r="BR104" i="10" s="1"/>
  <c r="BI100" i="10"/>
  <c r="BP102" i="10" s="1"/>
  <c r="BS104" i="10" s="1"/>
  <c r="BJ100" i="10"/>
  <c r="BQ102" i="10" s="1"/>
  <c r="BT104" i="10" s="1"/>
  <c r="BT105" i="10" s="1"/>
  <c r="BK100" i="10"/>
  <c r="BR102" i="10" s="1"/>
  <c r="BU104" i="10" s="1"/>
  <c r="BX106" i="10" s="1"/>
  <c r="BY108" i="10" s="1"/>
  <c r="BL100" i="10"/>
  <c r="BS102" i="10" s="1"/>
  <c r="BV104" i="10" s="1"/>
  <c r="BM100" i="10"/>
  <c r="BT102" i="10" s="1"/>
  <c r="BW104" i="10" s="1"/>
  <c r="BN100" i="10"/>
  <c r="BO100" i="10"/>
  <c r="BV102" i="10" s="1"/>
  <c r="BY104" i="10" s="1"/>
  <c r="BP100" i="10"/>
  <c r="BQ100" i="10"/>
  <c r="BX102" i="10" s="1"/>
  <c r="CA104" i="10" s="1"/>
  <c r="BR100" i="10"/>
  <c r="BY102" i="10" s="1"/>
  <c r="CB104" i="10" s="1"/>
  <c r="CB105" i="10" s="1"/>
  <c r="BS100" i="10"/>
  <c r="BZ102" i="10" s="1"/>
  <c r="CC104" i="10" s="1"/>
  <c r="CF106" i="10" s="1"/>
  <c r="CG108" i="10" s="1"/>
  <c r="BT100" i="10"/>
  <c r="CA102" i="10" s="1"/>
  <c r="CD104" i="10" s="1"/>
  <c r="CG106" i="10" s="1"/>
  <c r="CH108" i="10" s="1"/>
  <c r="BU100" i="10"/>
  <c r="CB102" i="10" s="1"/>
  <c r="CE104" i="10" s="1"/>
  <c r="G100" i="10"/>
  <c r="CF102" i="10"/>
  <c r="CI104" i="10" s="1"/>
  <c r="CI105" i="10" s="1"/>
  <c r="CE102" i="10"/>
  <c r="CH104" i="10" s="1"/>
  <c r="CH105" i="10" s="1"/>
  <c r="CD102" i="10"/>
  <c r="CG104" i="10" s="1"/>
  <c r="BW102" i="10"/>
  <c r="BZ104" i="10" s="1"/>
  <c r="BF102" i="10"/>
  <c r="BI104" i="10" s="1"/>
  <c r="AQ102" i="10"/>
  <c r="AT104" i="10" s="1"/>
  <c r="AH102" i="10"/>
  <c r="AK104" i="10" s="1"/>
  <c r="Z102" i="10"/>
  <c r="AC104" i="10" s="1"/>
  <c r="S102" i="10"/>
  <c r="V104" i="10" s="1"/>
  <c r="M102" i="10"/>
  <c r="P104" i="10" s="1"/>
  <c r="P105" i="10" s="1"/>
  <c r="CJ100" i="10"/>
  <c r="CI100" i="10"/>
  <c r="CH100" i="10"/>
  <c r="CG100" i="10"/>
  <c r="CF100" i="10"/>
  <c r="CE100" i="10"/>
  <c r="CD100" i="10"/>
  <c r="CC100" i="10"/>
  <c r="CJ102" i="10" s="1"/>
  <c r="CB100" i="10"/>
  <c r="CI102" i="10" s="1"/>
  <c r="CA100" i="10"/>
  <c r="CH102" i="10" s="1"/>
  <c r="BZ100" i="10"/>
  <c r="CG102" i="10" s="1"/>
  <c r="CJ104" i="10" s="1"/>
  <c r="CJ105" i="10" s="1"/>
  <c r="BY100" i="10"/>
  <c r="BX100" i="10"/>
  <c r="BW100" i="10"/>
  <c r="BV100" i="10"/>
  <c r="CC102" i="10" s="1"/>
  <c r="CF104" i="10" s="1"/>
  <c r="BU102" i="10"/>
  <c r="BX104" i="10" s="1"/>
  <c r="BM102" i="10"/>
  <c r="BP104" i="10" s="1"/>
  <c r="BE102" i="10"/>
  <c r="BH104" i="10" s="1"/>
  <c r="AW102" i="10"/>
  <c r="AZ104" i="10" s="1"/>
  <c r="AO102" i="10"/>
  <c r="AR104" i="10" s="1"/>
  <c r="AG102" i="10"/>
  <c r="AJ104" i="10" s="1"/>
  <c r="Y102" i="10"/>
  <c r="AB104" i="10" s="1"/>
  <c r="Q102" i="10"/>
  <c r="T104" i="10" s="1"/>
  <c r="N102" i="10"/>
  <c r="Q104" i="10" s="1"/>
  <c r="T106" i="10" s="1"/>
  <c r="U108" i="10" s="1"/>
  <c r="V112" i="10" s="1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CV71" i="10"/>
  <c r="CU71" i="10"/>
  <c r="CT71" i="10"/>
  <c r="CS71" i="10"/>
  <c r="CR71" i="10"/>
  <c r="CQ71" i="10"/>
  <c r="CP71" i="10"/>
  <c r="CO71" i="10"/>
  <c r="CV73" i="10" s="1"/>
  <c r="CN71" i="10"/>
  <c r="CU73" i="10" s="1"/>
  <c r="CM71" i="10"/>
  <c r="CT73" i="10" s="1"/>
  <c r="CL71" i="10"/>
  <c r="CS73" i="10" s="1"/>
  <c r="CV75" i="10" s="1"/>
  <c r="CK71" i="10"/>
  <c r="CR73" i="10" s="1"/>
  <c r="CU75" i="10" s="1"/>
  <c r="CU76" i="10" s="1"/>
  <c r="CJ71" i="10"/>
  <c r="CQ73" i="10" s="1"/>
  <c r="CT75" i="10" s="1"/>
  <c r="CT76" i="10" s="1"/>
  <c r="CI71" i="10"/>
  <c r="CP73" i="10" s="1"/>
  <c r="CS75" i="10" s="1"/>
  <c r="CV77" i="10" s="1"/>
  <c r="CH71" i="10"/>
  <c r="CO73" i="10" s="1"/>
  <c r="CR75" i="10" s="1"/>
  <c r="CU77" i="10" s="1"/>
  <c r="CV79" i="10" s="1"/>
  <c r="CG71" i="10"/>
  <c r="CN73" i="10" s="1"/>
  <c r="CQ75" i="10" s="1"/>
  <c r="CT77" i="10" s="1"/>
  <c r="CU79" i="10" s="1"/>
  <c r="CF71" i="10"/>
  <c r="CM73" i="10" s="1"/>
  <c r="CP75" i="10" s="1"/>
  <c r="CS77" i="10" s="1"/>
  <c r="CT79" i="10" s="1"/>
  <c r="CE71" i="10"/>
  <c r="CL73" i="10" s="1"/>
  <c r="CO75" i="10" s="1"/>
  <c r="CR77" i="10" s="1"/>
  <c r="CS79" i="10" s="1"/>
  <c r="CD71" i="10"/>
  <c r="CK73" i="10" s="1"/>
  <c r="CN75" i="10" s="1"/>
  <c r="CQ77" i="10" s="1"/>
  <c r="CR79" i="10" s="1"/>
  <c r="CC71" i="10"/>
  <c r="CJ73" i="10" s="1"/>
  <c r="CM75" i="10" s="1"/>
  <c r="CP77" i="10" s="1"/>
  <c r="CQ79" i="10" s="1"/>
  <c r="CB71" i="10"/>
  <c r="CI73" i="10" s="1"/>
  <c r="CL75" i="10" s="1"/>
  <c r="CO77" i="10" s="1"/>
  <c r="CP79" i="10" s="1"/>
  <c r="CA71" i="10"/>
  <c r="CH73" i="10" s="1"/>
  <c r="CK75" i="10" s="1"/>
  <c r="CN77" i="10" s="1"/>
  <c r="CO79" i="10" s="1"/>
  <c r="BZ71" i="10"/>
  <c r="CG73" i="10" s="1"/>
  <c r="CJ75" i="10" s="1"/>
  <c r="CM77" i="10" s="1"/>
  <c r="CN79" i="10" s="1"/>
  <c r="BY71" i="10"/>
  <c r="CF73" i="10" s="1"/>
  <c r="CI75" i="10" s="1"/>
  <c r="CL77" i="10" s="1"/>
  <c r="CM79" i="10" s="1"/>
  <c r="BX71" i="10"/>
  <c r="CE73" i="10" s="1"/>
  <c r="CH75" i="10" s="1"/>
  <c r="CK77" i="10" s="1"/>
  <c r="CL79" i="10" s="1"/>
  <c r="BW71" i="10"/>
  <c r="CD73" i="10" s="1"/>
  <c r="CG75" i="10" s="1"/>
  <c r="CJ77" i="10" s="1"/>
  <c r="CK79" i="10" s="1"/>
  <c r="BV71" i="10"/>
  <c r="CC73" i="10" s="1"/>
  <c r="CF75" i="10" s="1"/>
  <c r="CI77" i="10" s="1"/>
  <c r="CJ79" i="10" s="1"/>
  <c r="BU71" i="10"/>
  <c r="CB73" i="10" s="1"/>
  <c r="CE75" i="10" s="1"/>
  <c r="CH77" i="10" s="1"/>
  <c r="CI79" i="10" s="1"/>
  <c r="BT71" i="10"/>
  <c r="CA73" i="10" s="1"/>
  <c r="CD75" i="10" s="1"/>
  <c r="CG77" i="10" s="1"/>
  <c r="CH79" i="10" s="1"/>
  <c r="BS71" i="10"/>
  <c r="BZ73" i="10" s="1"/>
  <c r="CC75" i="10" s="1"/>
  <c r="CF77" i="10" s="1"/>
  <c r="CG79" i="10" s="1"/>
  <c r="BR71" i="10"/>
  <c r="BY73" i="10" s="1"/>
  <c r="CB75" i="10" s="1"/>
  <c r="CE77" i="10" s="1"/>
  <c r="CF79" i="10" s="1"/>
  <c r="BQ71" i="10"/>
  <c r="BX73" i="10" s="1"/>
  <c r="CA75" i="10" s="1"/>
  <c r="CD77" i="10" s="1"/>
  <c r="CE79" i="10" s="1"/>
  <c r="BP71" i="10"/>
  <c r="BW73" i="10" s="1"/>
  <c r="BZ75" i="10" s="1"/>
  <c r="CC77" i="10" s="1"/>
  <c r="CD79" i="10" s="1"/>
  <c r="BO71" i="10"/>
  <c r="BV73" i="10" s="1"/>
  <c r="BY75" i="10" s="1"/>
  <c r="CB77" i="10" s="1"/>
  <c r="CC79" i="10" s="1"/>
  <c r="BN71" i="10"/>
  <c r="BU73" i="10" s="1"/>
  <c r="BX75" i="10" s="1"/>
  <c r="CA77" i="10" s="1"/>
  <c r="CB79" i="10" s="1"/>
  <c r="BM71" i="10"/>
  <c r="BT73" i="10" s="1"/>
  <c r="BW75" i="10" s="1"/>
  <c r="BZ77" i="10" s="1"/>
  <c r="CA79" i="10" s="1"/>
  <c r="BL71" i="10"/>
  <c r="BS73" i="10" s="1"/>
  <c r="BV75" i="10" s="1"/>
  <c r="BY77" i="10" s="1"/>
  <c r="BZ79" i="10" s="1"/>
  <c r="BK71" i="10"/>
  <c r="BR73" i="10" s="1"/>
  <c r="BU75" i="10" s="1"/>
  <c r="BX77" i="10" s="1"/>
  <c r="BY79" i="10" s="1"/>
  <c r="BJ71" i="10"/>
  <c r="BQ73" i="10" s="1"/>
  <c r="BT75" i="10" s="1"/>
  <c r="BW77" i="10" s="1"/>
  <c r="BX79" i="10" s="1"/>
  <c r="BI71" i="10"/>
  <c r="BP73" i="10" s="1"/>
  <c r="BS75" i="10" s="1"/>
  <c r="BV77" i="10" s="1"/>
  <c r="BW79" i="10" s="1"/>
  <c r="BH71" i="10"/>
  <c r="BO73" i="10" s="1"/>
  <c r="BR75" i="10" s="1"/>
  <c r="BU77" i="10" s="1"/>
  <c r="BV79" i="10" s="1"/>
  <c r="BG71" i="10"/>
  <c r="BN73" i="10" s="1"/>
  <c r="BQ75" i="10" s="1"/>
  <c r="BT77" i="10" s="1"/>
  <c r="BU79" i="10" s="1"/>
  <c r="BF71" i="10"/>
  <c r="BM73" i="10" s="1"/>
  <c r="BP75" i="10" s="1"/>
  <c r="BS77" i="10" s="1"/>
  <c r="BT79" i="10" s="1"/>
  <c r="BE71" i="10"/>
  <c r="BL73" i="10" s="1"/>
  <c r="BO75" i="10" s="1"/>
  <c r="BR77" i="10" s="1"/>
  <c r="BS79" i="10" s="1"/>
  <c r="BD71" i="10"/>
  <c r="BK73" i="10" s="1"/>
  <c r="BN75" i="10" s="1"/>
  <c r="BQ77" i="10" s="1"/>
  <c r="BR79" i="10" s="1"/>
  <c r="BC71" i="10"/>
  <c r="BJ73" i="10" s="1"/>
  <c r="BM75" i="10" s="1"/>
  <c r="BP77" i="10" s="1"/>
  <c r="BQ79" i="10" s="1"/>
  <c r="BB71" i="10"/>
  <c r="BI73" i="10" s="1"/>
  <c r="BL75" i="10" s="1"/>
  <c r="BO77" i="10" s="1"/>
  <c r="BP79" i="10" s="1"/>
  <c r="BA71" i="10"/>
  <c r="BH73" i="10" s="1"/>
  <c r="BK75" i="10" s="1"/>
  <c r="BN77" i="10" s="1"/>
  <c r="BO79" i="10" s="1"/>
  <c r="AZ71" i="10"/>
  <c r="BG73" i="10" s="1"/>
  <c r="BJ75" i="10" s="1"/>
  <c r="BM77" i="10" s="1"/>
  <c r="BN79" i="10" s="1"/>
  <c r="AY71" i="10"/>
  <c r="BF73" i="10" s="1"/>
  <c r="BI75" i="10" s="1"/>
  <c r="BL77" i="10" s="1"/>
  <c r="BM79" i="10" s="1"/>
  <c r="AX71" i="10"/>
  <c r="BE73" i="10" s="1"/>
  <c r="BH75" i="10" s="1"/>
  <c r="BK77" i="10" s="1"/>
  <c r="BL79" i="10" s="1"/>
  <c r="AW71" i="10"/>
  <c r="BD73" i="10" s="1"/>
  <c r="BG75" i="10" s="1"/>
  <c r="BJ77" i="10" s="1"/>
  <c r="BK79" i="10" s="1"/>
  <c r="AV71" i="10"/>
  <c r="BC73" i="10" s="1"/>
  <c r="BF75" i="10" s="1"/>
  <c r="BI77" i="10" s="1"/>
  <c r="BJ79" i="10" s="1"/>
  <c r="AU71" i="10"/>
  <c r="BB73" i="10" s="1"/>
  <c r="BE75" i="10" s="1"/>
  <c r="BH77" i="10" s="1"/>
  <c r="BI79" i="10" s="1"/>
  <c r="AT71" i="10"/>
  <c r="BA73" i="10" s="1"/>
  <c r="BD75" i="10" s="1"/>
  <c r="BG77" i="10" s="1"/>
  <c r="BH79" i="10" s="1"/>
  <c r="AS71" i="10"/>
  <c r="AZ73" i="10" s="1"/>
  <c r="BC75" i="10" s="1"/>
  <c r="BF77" i="10" s="1"/>
  <c r="BG79" i="10" s="1"/>
  <c r="AR71" i="10"/>
  <c r="AY73" i="10" s="1"/>
  <c r="BB75" i="10" s="1"/>
  <c r="BE77" i="10" s="1"/>
  <c r="BF79" i="10" s="1"/>
  <c r="AQ71" i="10"/>
  <c r="AX73" i="10" s="1"/>
  <c r="BA75" i="10" s="1"/>
  <c r="BD77" i="10" s="1"/>
  <c r="BE79" i="10" s="1"/>
  <c r="AP71" i="10"/>
  <c r="AW73" i="10" s="1"/>
  <c r="AZ75" i="10" s="1"/>
  <c r="BC77" i="10" s="1"/>
  <c r="BD79" i="10" s="1"/>
  <c r="AO71" i="10"/>
  <c r="AV73" i="10" s="1"/>
  <c r="AY75" i="10" s="1"/>
  <c r="BB77" i="10" s="1"/>
  <c r="BC79" i="10" s="1"/>
  <c r="AN71" i="10"/>
  <c r="AU73" i="10" s="1"/>
  <c r="AX75" i="10" s="1"/>
  <c r="BA77" i="10" s="1"/>
  <c r="BB79" i="10" s="1"/>
  <c r="AM71" i="10"/>
  <c r="AT73" i="10" s="1"/>
  <c r="AW75" i="10" s="1"/>
  <c r="AZ77" i="10" s="1"/>
  <c r="BA79" i="10" s="1"/>
  <c r="AL71" i="10"/>
  <c r="AS73" i="10" s="1"/>
  <c r="AV75" i="10" s="1"/>
  <c r="AY77" i="10" s="1"/>
  <c r="AZ79" i="10" s="1"/>
  <c r="AK71" i="10"/>
  <c r="AR73" i="10" s="1"/>
  <c r="AU75" i="10" s="1"/>
  <c r="AX77" i="10" s="1"/>
  <c r="AY79" i="10" s="1"/>
  <c r="AJ71" i="10"/>
  <c r="AQ73" i="10" s="1"/>
  <c r="AT75" i="10" s="1"/>
  <c r="AW77" i="10" s="1"/>
  <c r="AX79" i="10" s="1"/>
  <c r="AI71" i="10"/>
  <c r="AP73" i="10" s="1"/>
  <c r="AS75" i="10" s="1"/>
  <c r="AV77" i="10" s="1"/>
  <c r="AW79" i="10" s="1"/>
  <c r="AH71" i="10"/>
  <c r="AO73" i="10" s="1"/>
  <c r="AR75" i="10" s="1"/>
  <c r="AU77" i="10" s="1"/>
  <c r="AV79" i="10" s="1"/>
  <c r="AG71" i="10"/>
  <c r="AN73" i="10" s="1"/>
  <c r="AQ75" i="10" s="1"/>
  <c r="AT77" i="10" s="1"/>
  <c r="AU79" i="10" s="1"/>
  <c r="AF71" i="10"/>
  <c r="AM73" i="10" s="1"/>
  <c r="AP75" i="10" s="1"/>
  <c r="AS77" i="10" s="1"/>
  <c r="AT79" i="10" s="1"/>
  <c r="AE71" i="10"/>
  <c r="AL73" i="10" s="1"/>
  <c r="AO75" i="10" s="1"/>
  <c r="AR77" i="10" s="1"/>
  <c r="AS79" i="10" s="1"/>
  <c r="AD71" i="10"/>
  <c r="AK73" i="10" s="1"/>
  <c r="AN75" i="10" s="1"/>
  <c r="AQ77" i="10" s="1"/>
  <c r="AR79" i="10" s="1"/>
  <c r="AC71" i="10"/>
  <c r="AJ73" i="10" s="1"/>
  <c r="AM75" i="10" s="1"/>
  <c r="AP77" i="10" s="1"/>
  <c r="AQ79" i="10" s="1"/>
  <c r="AB71" i="10"/>
  <c r="AI73" i="10" s="1"/>
  <c r="AL75" i="10" s="1"/>
  <c r="AO77" i="10" s="1"/>
  <c r="AP79" i="10" s="1"/>
  <c r="AA71" i="10"/>
  <c r="AH73" i="10" s="1"/>
  <c r="AK75" i="10" s="1"/>
  <c r="AN77" i="10" s="1"/>
  <c r="AO79" i="10" s="1"/>
  <c r="Z71" i="10"/>
  <c r="AG73" i="10" s="1"/>
  <c r="AJ75" i="10" s="1"/>
  <c r="AM77" i="10" s="1"/>
  <c r="AN79" i="10" s="1"/>
  <c r="Y71" i="10"/>
  <c r="AF73" i="10" s="1"/>
  <c r="AI75" i="10" s="1"/>
  <c r="AL77" i="10" s="1"/>
  <c r="AM79" i="10" s="1"/>
  <c r="X71" i="10"/>
  <c r="AE73" i="10" s="1"/>
  <c r="AH75" i="10" s="1"/>
  <c r="AK77" i="10" s="1"/>
  <c r="AL79" i="10" s="1"/>
  <c r="W71" i="10"/>
  <c r="AD73" i="10" s="1"/>
  <c r="AG75" i="10" s="1"/>
  <c r="AJ77" i="10" s="1"/>
  <c r="AK79" i="10" s="1"/>
  <c r="V71" i="10"/>
  <c r="AC73" i="10" s="1"/>
  <c r="AF75" i="10" s="1"/>
  <c r="AI77" i="10" s="1"/>
  <c r="AJ79" i="10" s="1"/>
  <c r="U71" i="10"/>
  <c r="AB73" i="10" s="1"/>
  <c r="AE75" i="10" s="1"/>
  <c r="AH77" i="10" s="1"/>
  <c r="AI79" i="10" s="1"/>
  <c r="T71" i="10"/>
  <c r="AA73" i="10" s="1"/>
  <c r="AD75" i="10" s="1"/>
  <c r="AG77" i="10" s="1"/>
  <c r="AH79" i="10" s="1"/>
  <c r="S71" i="10"/>
  <c r="Z73" i="10" s="1"/>
  <c r="AC75" i="10" s="1"/>
  <c r="AF77" i="10" s="1"/>
  <c r="AG79" i="10" s="1"/>
  <c r="R71" i="10"/>
  <c r="Y73" i="10" s="1"/>
  <c r="AB75" i="10" s="1"/>
  <c r="AE77" i="10" s="1"/>
  <c r="AF79" i="10" s="1"/>
  <c r="Q71" i="10"/>
  <c r="X73" i="10" s="1"/>
  <c r="AA75" i="10" s="1"/>
  <c r="AD77" i="10" s="1"/>
  <c r="AE79" i="10" s="1"/>
  <c r="P71" i="10"/>
  <c r="W73" i="10" s="1"/>
  <c r="Z75" i="10" s="1"/>
  <c r="AC77" i="10" s="1"/>
  <c r="AD79" i="10" s="1"/>
  <c r="O71" i="10"/>
  <c r="V73" i="10" s="1"/>
  <c r="Y75" i="10" s="1"/>
  <c r="AB77" i="10" s="1"/>
  <c r="AC79" i="10" s="1"/>
  <c r="N71" i="10"/>
  <c r="U73" i="10" s="1"/>
  <c r="X75" i="10" s="1"/>
  <c r="AA77" i="10" s="1"/>
  <c r="AB79" i="10" s="1"/>
  <c r="M71" i="10"/>
  <c r="T73" i="10" s="1"/>
  <c r="W75" i="10" s="1"/>
  <c r="Z77" i="10" s="1"/>
  <c r="AA79" i="10" s="1"/>
  <c r="L71" i="10"/>
  <c r="S73" i="10" s="1"/>
  <c r="V75" i="10" s="1"/>
  <c r="Y77" i="10" s="1"/>
  <c r="Z79" i="10" s="1"/>
  <c r="K71" i="10"/>
  <c r="R73" i="10" s="1"/>
  <c r="U75" i="10" s="1"/>
  <c r="X77" i="10" s="1"/>
  <c r="Y79" i="10" s="1"/>
  <c r="Q73" i="10"/>
  <c r="T75" i="10" s="1"/>
  <c r="W77" i="10" s="1"/>
  <c r="X79" i="10" s="1"/>
  <c r="P73" i="10"/>
  <c r="S75" i="10" s="1"/>
  <c r="V77" i="10" s="1"/>
  <c r="W79" i="10" s="1"/>
  <c r="O73" i="10"/>
  <c r="R75" i="10" s="1"/>
  <c r="U77" i="10" s="1"/>
  <c r="V79" i="10" s="1"/>
  <c r="W83" i="10" s="1"/>
  <c r="CV76" i="10"/>
  <c r="AF105" i="10" l="1"/>
  <c r="AI106" i="10"/>
  <c r="AJ108" i="10" s="1"/>
  <c r="BL105" i="10"/>
  <c r="BO106" i="10"/>
  <c r="BP108" i="10" s="1"/>
  <c r="AQ106" i="10"/>
  <c r="AR108" i="10" s="1"/>
  <c r="BW106" i="10"/>
  <c r="BX108" i="10" s="1"/>
  <c r="AC106" i="10"/>
  <c r="AD108" i="10" s="1"/>
  <c r="Z105" i="10"/>
  <c r="AS106" i="10"/>
  <c r="AT108" i="10" s="1"/>
  <c r="AP105" i="10"/>
  <c r="BI106" i="10"/>
  <c r="BJ108" i="10" s="1"/>
  <c r="BF105" i="10"/>
  <c r="BY106" i="10"/>
  <c r="BZ108" i="10" s="1"/>
  <c r="BV105" i="10"/>
  <c r="W112" i="10"/>
  <c r="AK106" i="10"/>
  <c r="AL108" i="10" s="1"/>
  <c r="AH105" i="10"/>
  <c r="BQ106" i="10"/>
  <c r="BR108" i="10" s="1"/>
  <c r="BN105" i="10"/>
  <c r="AV106" i="10"/>
  <c r="AW108" i="10" s="1"/>
  <c r="AS105" i="10"/>
  <c r="AG106" i="10"/>
  <c r="AH108" i="10" s="1"/>
  <c r="AD105" i="10"/>
  <c r="CH106" i="10"/>
  <c r="CI108" i="10" s="1"/>
  <c r="CE105" i="10"/>
  <c r="AH106" i="10"/>
  <c r="AI108" i="10" s="1"/>
  <c r="AE105" i="10"/>
  <c r="CI106" i="10"/>
  <c r="CJ108" i="10" s="1"/>
  <c r="CF105" i="10"/>
  <c r="X106" i="10"/>
  <c r="Y108" i="10" s="1"/>
  <c r="U105" i="10"/>
  <c r="AN106" i="10"/>
  <c r="AO108" i="10" s="1"/>
  <c r="AK105" i="10"/>
  <c r="BD106" i="10"/>
  <c r="BE108" i="10" s="1"/>
  <c r="BA105" i="10"/>
  <c r="BT106" i="10"/>
  <c r="BU108" i="10" s="1"/>
  <c r="BQ105" i="10"/>
  <c r="CJ106" i="10"/>
  <c r="CG105" i="10"/>
  <c r="Y105" i="10"/>
  <c r="BE105" i="10"/>
  <c r="S106" i="10"/>
  <c r="T108" i="10" s="1"/>
  <c r="U112" i="10" s="1"/>
  <c r="AY106" i="10"/>
  <c r="AZ108" i="10" s="1"/>
  <c r="CE106" i="10"/>
  <c r="CF108" i="10" s="1"/>
  <c r="BL106" i="10"/>
  <c r="BM108" i="10" s="1"/>
  <c r="BI105" i="10"/>
  <c r="AO105" i="10"/>
  <c r="BU105" i="10"/>
  <c r="CC106" i="10"/>
  <c r="CD108" i="10" s="1"/>
  <c r="BZ105" i="10"/>
  <c r="BB106" i="10"/>
  <c r="BC108" i="10" s="1"/>
  <c r="AY105" i="10"/>
  <c r="AX106" i="10"/>
  <c r="AY108" i="10" s="1"/>
  <c r="AU105" i="10"/>
  <c r="Q105" i="10"/>
  <c r="CC105" i="10"/>
  <c r="W106" i="10"/>
  <c r="X108" i="10" s="1"/>
  <c r="T105" i="10"/>
  <c r="AM106" i="10"/>
  <c r="AN108" i="10" s="1"/>
  <c r="AJ105" i="10"/>
  <c r="AU106" i="10"/>
  <c r="AV108" i="10" s="1"/>
  <c r="AR105" i="10"/>
  <c r="BS106" i="10"/>
  <c r="BT108" i="10" s="1"/>
  <c r="BP105" i="10"/>
  <c r="AD106" i="10"/>
  <c r="AE108" i="10" s="1"/>
  <c r="AA105" i="10"/>
  <c r="R105" i="10"/>
  <c r="CD105" i="10"/>
  <c r="Y106" i="10"/>
  <c r="Z108" i="10" s="1"/>
  <c r="V105" i="10"/>
  <c r="AO106" i="10"/>
  <c r="AP108" i="10" s="1"/>
  <c r="AL105" i="10"/>
  <c r="BE106" i="10"/>
  <c r="BF108" i="10" s="1"/>
  <c r="BB105" i="10"/>
  <c r="BU106" i="10"/>
  <c r="BV108" i="10" s="1"/>
  <c r="BR105" i="10"/>
  <c r="AL106" i="10"/>
  <c r="AM108" i="10" s="1"/>
  <c r="AI105" i="10"/>
  <c r="BR106" i="10"/>
  <c r="BS108" i="10" s="1"/>
  <c r="BO105" i="10"/>
  <c r="AZ106" i="10"/>
  <c r="BA108" i="10" s="1"/>
  <c r="AF106" i="10"/>
  <c r="AG108" i="10" s="1"/>
  <c r="AC105" i="10"/>
  <c r="CB106" i="10"/>
  <c r="CC108" i="10" s="1"/>
  <c r="BY105" i="10"/>
  <c r="AW106" i="10"/>
  <c r="AX108" i="10" s="1"/>
  <c r="AT105" i="10"/>
  <c r="V106" i="10"/>
  <c r="W108" i="10" s="1"/>
  <c r="S105" i="10"/>
  <c r="AJ106" i="10"/>
  <c r="AK108" i="10" s="1"/>
  <c r="BN106" i="10"/>
  <c r="BO108" i="10" s="1"/>
  <c r="BK105" i="10"/>
  <c r="AE106" i="10"/>
  <c r="AF108" i="10" s="1"/>
  <c r="AB105" i="10"/>
  <c r="BC106" i="10"/>
  <c r="BD108" i="10" s="1"/>
  <c r="AZ105" i="10"/>
  <c r="CA106" i="10"/>
  <c r="CB108" i="10" s="1"/>
  <c r="BX105" i="10"/>
  <c r="BJ106" i="10"/>
  <c r="BK108" i="10" s="1"/>
  <c r="BG105" i="10"/>
  <c r="AX105" i="10"/>
  <c r="Z106" i="10"/>
  <c r="AA108" i="10" s="1"/>
  <c r="W105" i="10"/>
  <c r="AP106" i="10"/>
  <c r="AQ108" i="10" s="1"/>
  <c r="AM105" i="10"/>
  <c r="BF106" i="10"/>
  <c r="BG108" i="10" s="1"/>
  <c r="BC105" i="10"/>
  <c r="BV106" i="10"/>
  <c r="BW108" i="10" s="1"/>
  <c r="BS105" i="10"/>
  <c r="BM105" i="10"/>
  <c r="AA106" i="10"/>
  <c r="AB108" i="10" s="1"/>
  <c r="BG106" i="10"/>
  <c r="BH108" i="10" s="1"/>
  <c r="BM106" i="10"/>
  <c r="BN108" i="10" s="1"/>
  <c r="BJ105" i="10"/>
  <c r="CD106" i="10"/>
  <c r="CE108" i="10" s="1"/>
  <c r="CA105" i="10"/>
  <c r="BK106" i="10"/>
  <c r="BL108" i="10" s="1"/>
  <c r="BH105" i="10"/>
  <c r="AT106" i="10"/>
  <c r="AU108" i="10" s="1"/>
  <c r="AQ105" i="10"/>
  <c r="BZ106" i="10"/>
  <c r="CA108" i="10" s="1"/>
  <c r="BW105" i="10"/>
  <c r="S76" i="10"/>
  <c r="BO76" i="10"/>
  <c r="R76" i="10"/>
  <c r="Z76" i="10"/>
  <c r="AH76" i="10"/>
  <c r="AP76" i="10"/>
  <c r="AX76" i="10"/>
  <c r="BF76" i="10"/>
  <c r="BN76" i="10"/>
  <c r="BV76" i="10"/>
  <c r="CD76" i="10"/>
  <c r="CL76" i="10"/>
  <c r="AI76" i="10"/>
  <c r="AW76" i="10"/>
  <c r="CC76" i="10"/>
  <c r="AQ76" i="10"/>
  <c r="CE76" i="10"/>
  <c r="CM76" i="10"/>
  <c r="AB76" i="10"/>
  <c r="BH76" i="10"/>
  <c r="AC76" i="10"/>
  <c r="AS76" i="10"/>
  <c r="BQ76" i="10"/>
  <c r="CG76" i="10"/>
  <c r="CO76" i="10"/>
  <c r="Y76" i="10"/>
  <c r="BE76" i="10"/>
  <c r="AA76" i="10"/>
  <c r="BW76" i="10"/>
  <c r="T76" i="10"/>
  <c r="AZ76" i="10"/>
  <c r="AK76" i="10"/>
  <c r="BA76" i="10"/>
  <c r="BY76" i="10"/>
  <c r="CH76" i="10"/>
  <c r="AY76" i="10"/>
  <c r="AJ76" i="10"/>
  <c r="BP76" i="10"/>
  <c r="U76" i="10"/>
  <c r="BI76" i="10"/>
  <c r="W76" i="10"/>
  <c r="AE76" i="10"/>
  <c r="AM76" i="10"/>
  <c r="AU76" i="10"/>
  <c r="BC76" i="10"/>
  <c r="BK76" i="10"/>
  <c r="BS76" i="10"/>
  <c r="CA76" i="10"/>
  <c r="X83" i="10"/>
  <c r="Y83" i="10" s="1"/>
  <c r="Z83" i="10" s="1"/>
  <c r="AA83" i="10" s="1"/>
  <c r="AB83" i="10" s="1"/>
  <c r="AC83" i="10" s="1"/>
  <c r="AD83" i="10" s="1"/>
  <c r="AE83" i="10" s="1"/>
  <c r="AF83" i="10" s="1"/>
  <c r="AG83" i="10" s="1"/>
  <c r="AH83" i="10" s="1"/>
  <c r="AI83" i="10" s="1"/>
  <c r="AG76" i="10"/>
  <c r="BM76" i="10"/>
  <c r="BG76" i="10"/>
  <c r="AR76" i="10"/>
  <c r="BX76" i="10"/>
  <c r="X76" i="10"/>
  <c r="AF76" i="10"/>
  <c r="AN76" i="10"/>
  <c r="AV76" i="10"/>
  <c r="BD76" i="10"/>
  <c r="BL76" i="10"/>
  <c r="BT76" i="10"/>
  <c r="CB76" i="10"/>
  <c r="CJ76" i="10"/>
  <c r="CR76" i="10"/>
  <c r="CK76" i="10"/>
  <c r="CS76" i="10"/>
  <c r="AO76" i="10"/>
  <c r="BU76" i="10"/>
  <c r="CN76" i="10"/>
  <c r="CQ76" i="10"/>
  <c r="CF76" i="10"/>
  <c r="CP76" i="10"/>
  <c r="V76" i="10"/>
  <c r="AD76" i="10"/>
  <c r="AT76" i="10"/>
  <c r="BB76" i="10"/>
  <c r="BJ76" i="10"/>
  <c r="BZ76" i="10"/>
  <c r="CI76" i="10"/>
  <c r="AL76" i="10"/>
  <c r="BR76" i="10"/>
  <c r="X112" i="10" l="1"/>
  <c r="X113" i="10" l="1"/>
  <c r="Y112" i="10"/>
  <c r="Y113" i="10" l="1"/>
  <c r="Z112" i="10"/>
  <c r="Z113" i="10" l="1"/>
  <c r="AA112" i="10"/>
  <c r="AA113" i="10" l="1"/>
  <c r="AB112" i="10"/>
  <c r="AB113" i="10" l="1"/>
  <c r="AC112" i="10"/>
  <c r="AC113" i="10" l="1"/>
  <c r="AD112" i="10"/>
  <c r="AD113" i="10" l="1"/>
  <c r="AE112" i="10"/>
  <c r="AE113" i="10" l="1"/>
  <c r="AF112" i="10"/>
  <c r="AF113" i="10" l="1"/>
  <c r="AG112" i="10"/>
  <c r="AH112" i="10" l="1"/>
  <c r="AG113" i="10"/>
  <c r="AH113" i="10" l="1"/>
  <c r="AI112" i="10"/>
  <c r="AI113" i="10" l="1"/>
  <c r="AJ112" i="10"/>
  <c r="AJ113" i="10" l="1"/>
  <c r="AK112" i="10"/>
  <c r="AK113" i="10" l="1"/>
  <c r="AL112" i="10"/>
  <c r="AL113" i="10" l="1"/>
  <c r="AM112" i="10"/>
  <c r="AM113" i="10" l="1"/>
  <c r="AN112" i="10"/>
  <c r="AN113" i="10" l="1"/>
  <c r="AO112" i="10"/>
  <c r="AO113" i="10" l="1"/>
  <c r="AP112" i="10"/>
  <c r="AP113" i="10" l="1"/>
  <c r="AQ112" i="10"/>
  <c r="H128" i="7"/>
  <c r="G128" i="7"/>
  <c r="F128" i="7"/>
  <c r="H127" i="7"/>
  <c r="G127" i="7"/>
  <c r="F127" i="7"/>
  <c r="H109" i="7"/>
  <c r="G109" i="7"/>
  <c r="F109" i="7"/>
  <c r="H108" i="7"/>
  <c r="R110" i="7" s="1"/>
  <c r="R114" i="7" s="1"/>
  <c r="G108" i="7"/>
  <c r="T109" i="7" s="1"/>
  <c r="T113" i="7" s="1"/>
  <c r="F108" i="7"/>
  <c r="V108" i="7" s="1"/>
  <c r="V112" i="7" s="1"/>
  <c r="CQ110" i="7"/>
  <c r="CP110" i="7"/>
  <c r="CO110" i="7"/>
  <c r="CN110" i="7"/>
  <c r="CQ109" i="7"/>
  <c r="CP109" i="7"/>
  <c r="CO109" i="7"/>
  <c r="CN109" i="7"/>
  <c r="CQ108" i="7"/>
  <c r="CP108" i="7"/>
  <c r="CO108" i="7"/>
  <c r="CN108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M41" i="10"/>
  <c r="P43" i="10" s="1"/>
  <c r="G39" i="10"/>
  <c r="AA25" i="10"/>
  <c r="AB25" i="10"/>
  <c r="Z25" i="10"/>
  <c r="AA23" i="10"/>
  <c r="AB23" i="10"/>
  <c r="Z23" i="10"/>
  <c r="X25" i="10"/>
  <c r="Y25" i="10"/>
  <c r="W25" i="10"/>
  <c r="X23" i="10"/>
  <c r="Y23" i="10"/>
  <c r="W23" i="10"/>
  <c r="U25" i="10"/>
  <c r="V25" i="10"/>
  <c r="U23" i="10"/>
  <c r="V23" i="10"/>
  <c r="T25" i="10"/>
  <c r="T23" i="10"/>
  <c r="R25" i="10"/>
  <c r="S25" i="10"/>
  <c r="R23" i="10"/>
  <c r="S23" i="10"/>
  <c r="Q25" i="10"/>
  <c r="Q23" i="10"/>
  <c r="N25" i="10"/>
  <c r="O25" i="10"/>
  <c r="P25" i="10"/>
  <c r="N23" i="10"/>
  <c r="O23" i="10"/>
  <c r="P23" i="10"/>
  <c r="M25" i="10"/>
  <c r="M23" i="10"/>
  <c r="AN41" i="10"/>
  <c r="X160" i="7" l="1"/>
  <c r="X164" i="7" s="1"/>
  <c r="AF160" i="7"/>
  <c r="AF164" i="7" s="1"/>
  <c r="AN160" i="7"/>
  <c r="AN164" i="7" s="1"/>
  <c r="AV160" i="7"/>
  <c r="AV164" i="7" s="1"/>
  <c r="BD160" i="7"/>
  <c r="BD164" i="7" s="1"/>
  <c r="BL160" i="7"/>
  <c r="BL164" i="7" s="1"/>
  <c r="T160" i="7"/>
  <c r="T164" i="7" s="1"/>
  <c r="AC160" i="7"/>
  <c r="AC164" i="7" s="1"/>
  <c r="AL160" i="7"/>
  <c r="AL164" i="7" s="1"/>
  <c r="AU160" i="7"/>
  <c r="AU164" i="7" s="1"/>
  <c r="BE160" i="7"/>
  <c r="BE164" i="7" s="1"/>
  <c r="BN160" i="7"/>
  <c r="BN164" i="7" s="1"/>
  <c r="BV160" i="7"/>
  <c r="BV164" i="7" s="1"/>
  <c r="CD160" i="7"/>
  <c r="CD164" i="7" s="1"/>
  <c r="V160" i="7"/>
  <c r="V164" i="7" s="1"/>
  <c r="AE160" i="7"/>
  <c r="AE164" i="7" s="1"/>
  <c r="AO160" i="7"/>
  <c r="AO164" i="7" s="1"/>
  <c r="AX160" i="7"/>
  <c r="AX164" i="7" s="1"/>
  <c r="BG160" i="7"/>
  <c r="BG164" i="7" s="1"/>
  <c r="BP160" i="7"/>
  <c r="BP164" i="7" s="1"/>
  <c r="BX160" i="7"/>
  <c r="BX164" i="7" s="1"/>
  <c r="W160" i="7"/>
  <c r="W164" i="7" s="1"/>
  <c r="AG160" i="7"/>
  <c r="AG164" i="7" s="1"/>
  <c r="AP160" i="7"/>
  <c r="AP164" i="7" s="1"/>
  <c r="AY160" i="7"/>
  <c r="AY164" i="7" s="1"/>
  <c r="BH160" i="7"/>
  <c r="BH164" i="7" s="1"/>
  <c r="BQ160" i="7"/>
  <c r="BQ164" i="7" s="1"/>
  <c r="BY160" i="7"/>
  <c r="BY164" i="7" s="1"/>
  <c r="AD160" i="7"/>
  <c r="AD164" i="7" s="1"/>
  <c r="AS160" i="7"/>
  <c r="AS164" i="7" s="1"/>
  <c r="BI160" i="7"/>
  <c r="BI164" i="7" s="1"/>
  <c r="BU160" i="7"/>
  <c r="BU164" i="7" s="1"/>
  <c r="S160" i="7"/>
  <c r="S164" i="7" s="1"/>
  <c r="AI160" i="7"/>
  <c r="AI164" i="7" s="1"/>
  <c r="AW160" i="7"/>
  <c r="AW164" i="7" s="1"/>
  <c r="BK160" i="7"/>
  <c r="BK164" i="7" s="1"/>
  <c r="BZ160" i="7"/>
  <c r="BZ164" i="7" s="1"/>
  <c r="Y160" i="7"/>
  <c r="Y164" i="7" s="1"/>
  <c r="AK160" i="7"/>
  <c r="AK164" i="7" s="1"/>
  <c r="BA160" i="7"/>
  <c r="BA164" i="7" s="1"/>
  <c r="BO160" i="7"/>
  <c r="BO164" i="7" s="1"/>
  <c r="CB160" i="7"/>
  <c r="CB164" i="7" s="1"/>
  <c r="R160" i="7"/>
  <c r="R164" i="7" s="1"/>
  <c r="AQ160" i="7"/>
  <c r="AQ164" i="7" s="1"/>
  <c r="BM160" i="7"/>
  <c r="BM164" i="7" s="1"/>
  <c r="U160" i="7"/>
  <c r="U164" i="7" s="1"/>
  <c r="AR160" i="7"/>
  <c r="AR164" i="7" s="1"/>
  <c r="BR160" i="7"/>
  <c r="BR164" i="7" s="1"/>
  <c r="AB160" i="7"/>
  <c r="AB164" i="7" s="1"/>
  <c r="BB160" i="7"/>
  <c r="BB164" i="7" s="1"/>
  <c r="BW160" i="7"/>
  <c r="BW164" i="7" s="1"/>
  <c r="AH160" i="7"/>
  <c r="AH164" i="7" s="1"/>
  <c r="BS160" i="7"/>
  <c r="BS164" i="7" s="1"/>
  <c r="AM160" i="7"/>
  <c r="AM164" i="7" s="1"/>
  <c r="CC160" i="7"/>
  <c r="CC164" i="7" s="1"/>
  <c r="AA160" i="7"/>
  <c r="AA164" i="7" s="1"/>
  <c r="AJ160" i="7"/>
  <c r="AJ164" i="7" s="1"/>
  <c r="BT160" i="7"/>
  <c r="BT164" i="7" s="1"/>
  <c r="CA160" i="7"/>
  <c r="CA164" i="7" s="1"/>
  <c r="AT160" i="7"/>
  <c r="AT164" i="7" s="1"/>
  <c r="Q160" i="7"/>
  <c r="Q164" i="7" s="1"/>
  <c r="AZ160" i="7"/>
  <c r="AZ164" i="7" s="1"/>
  <c r="CE160" i="7"/>
  <c r="CE164" i="7" s="1"/>
  <c r="BC160" i="7"/>
  <c r="BC164" i="7" s="1"/>
  <c r="Z160" i="7"/>
  <c r="Z164" i="7" s="1"/>
  <c r="BF160" i="7"/>
  <c r="BF164" i="7" s="1"/>
  <c r="BJ160" i="7"/>
  <c r="BJ164" i="7" s="1"/>
  <c r="X161" i="7"/>
  <c r="X165" i="7" s="1"/>
  <c r="AF161" i="7"/>
  <c r="AF165" i="7" s="1"/>
  <c r="AN161" i="7"/>
  <c r="AN165" i="7" s="1"/>
  <c r="AV161" i="7"/>
  <c r="AV165" i="7" s="1"/>
  <c r="BD161" i="7"/>
  <c r="BD165" i="7" s="1"/>
  <c r="BL161" i="7"/>
  <c r="BL165" i="7" s="1"/>
  <c r="BT161" i="7"/>
  <c r="BT165" i="7" s="1"/>
  <c r="CB161" i="7"/>
  <c r="CB165" i="7" s="1"/>
  <c r="R161" i="7"/>
  <c r="R165" i="7" s="1"/>
  <c r="Z161" i="7"/>
  <c r="Z165" i="7" s="1"/>
  <c r="AH161" i="7"/>
  <c r="AH165" i="7" s="1"/>
  <c r="AP161" i="7"/>
  <c r="AP165" i="7" s="1"/>
  <c r="AX161" i="7"/>
  <c r="AX165" i="7" s="1"/>
  <c r="BF161" i="7"/>
  <c r="BF165" i="7" s="1"/>
  <c r="BN161" i="7"/>
  <c r="BN165" i="7" s="1"/>
  <c r="BV161" i="7"/>
  <c r="BV165" i="7" s="1"/>
  <c r="CD161" i="7"/>
  <c r="CD165" i="7" s="1"/>
  <c r="S161" i="7"/>
  <c r="S165" i="7" s="1"/>
  <c r="AA161" i="7"/>
  <c r="AA165" i="7" s="1"/>
  <c r="AI161" i="7"/>
  <c r="AI165" i="7" s="1"/>
  <c r="AQ161" i="7"/>
  <c r="AQ165" i="7" s="1"/>
  <c r="AY161" i="7"/>
  <c r="AY165" i="7" s="1"/>
  <c r="BG161" i="7"/>
  <c r="BG165" i="7" s="1"/>
  <c r="U161" i="7"/>
  <c r="U165" i="7" s="1"/>
  <c r="AG161" i="7"/>
  <c r="AG165" i="7" s="1"/>
  <c r="AT161" i="7"/>
  <c r="AT165" i="7" s="1"/>
  <c r="BH161" i="7"/>
  <c r="BH165" i="7" s="1"/>
  <c r="BR161" i="7"/>
  <c r="BR165" i="7" s="1"/>
  <c r="CC161" i="7"/>
  <c r="CC165" i="7" s="1"/>
  <c r="W161" i="7"/>
  <c r="W165" i="7" s="1"/>
  <c r="AK161" i="7"/>
  <c r="AK165" i="7" s="1"/>
  <c r="AW161" i="7"/>
  <c r="AW165" i="7" s="1"/>
  <c r="BJ161" i="7"/>
  <c r="BJ165" i="7" s="1"/>
  <c r="BU161" i="7"/>
  <c r="BU165" i="7" s="1"/>
  <c r="Q161" i="7"/>
  <c r="Q165" i="7" s="1"/>
  <c r="AB161" i="7"/>
  <c r="AB165" i="7" s="1"/>
  <c r="AM161" i="7"/>
  <c r="AM165" i="7" s="1"/>
  <c r="BA161" i="7"/>
  <c r="BA165" i="7" s="1"/>
  <c r="BM161" i="7"/>
  <c r="BM165" i="7" s="1"/>
  <c r="BX161" i="7"/>
  <c r="BX165" i="7" s="1"/>
  <c r="T161" i="7"/>
  <c r="T165" i="7" s="1"/>
  <c r="AO161" i="7"/>
  <c r="AO165" i="7" s="1"/>
  <c r="BI161" i="7"/>
  <c r="BI165" i="7" s="1"/>
  <c r="BZ161" i="7"/>
  <c r="BZ165" i="7" s="1"/>
  <c r="V161" i="7"/>
  <c r="V165" i="7" s="1"/>
  <c r="AR161" i="7"/>
  <c r="AR165" i="7" s="1"/>
  <c r="BK161" i="7"/>
  <c r="BK165" i="7" s="1"/>
  <c r="CA161" i="7"/>
  <c r="CA165" i="7" s="1"/>
  <c r="AD161" i="7"/>
  <c r="AD165" i="7" s="1"/>
  <c r="AZ161" i="7"/>
  <c r="AZ165" i="7" s="1"/>
  <c r="BQ161" i="7"/>
  <c r="BQ165" i="7" s="1"/>
  <c r="AJ161" i="7"/>
  <c r="AJ165" i="7" s="1"/>
  <c r="BP161" i="7"/>
  <c r="BP165" i="7" s="1"/>
  <c r="AS161" i="7"/>
  <c r="AS165" i="7" s="1"/>
  <c r="BY161" i="7"/>
  <c r="BY165" i="7" s="1"/>
  <c r="BO161" i="7"/>
  <c r="BO165" i="7" s="1"/>
  <c r="AL161" i="7"/>
  <c r="AL165" i="7" s="1"/>
  <c r="BS161" i="7"/>
  <c r="BS165" i="7" s="1"/>
  <c r="BW161" i="7"/>
  <c r="BW165" i="7" s="1"/>
  <c r="AU161" i="7"/>
  <c r="AU165" i="7" s="1"/>
  <c r="AE161" i="7"/>
  <c r="AE165" i="7" s="1"/>
  <c r="BB161" i="7"/>
  <c r="BB165" i="7" s="1"/>
  <c r="CE161" i="7"/>
  <c r="CE165" i="7" s="1"/>
  <c r="Y161" i="7"/>
  <c r="Y165" i="7" s="1"/>
  <c r="BC161" i="7"/>
  <c r="BC165" i="7" s="1"/>
  <c r="AC161" i="7"/>
  <c r="AC165" i="7" s="1"/>
  <c r="BE161" i="7"/>
  <c r="BE165" i="7" s="1"/>
  <c r="V162" i="7"/>
  <c r="V166" i="7" s="1"/>
  <c r="AD162" i="7"/>
  <c r="AD166" i="7" s="1"/>
  <c r="AL162" i="7"/>
  <c r="AL166" i="7" s="1"/>
  <c r="X162" i="7"/>
  <c r="X166" i="7" s="1"/>
  <c r="AF162" i="7"/>
  <c r="AF166" i="7" s="1"/>
  <c r="AN162" i="7"/>
  <c r="AN166" i="7" s="1"/>
  <c r="AV162" i="7"/>
  <c r="AV166" i="7" s="1"/>
  <c r="BD162" i="7"/>
  <c r="BD166" i="7" s="1"/>
  <c r="BL162" i="7"/>
  <c r="BL166" i="7" s="1"/>
  <c r="BT162" i="7"/>
  <c r="BT166" i="7" s="1"/>
  <c r="CB162" i="7"/>
  <c r="CB166" i="7" s="1"/>
  <c r="Z162" i="7"/>
  <c r="Z166" i="7" s="1"/>
  <c r="AJ162" i="7"/>
  <c r="AJ166" i="7" s="1"/>
  <c r="AT162" i="7"/>
  <c r="AT166" i="7" s="1"/>
  <c r="BC162" i="7"/>
  <c r="BC166" i="7" s="1"/>
  <c r="BM162" i="7"/>
  <c r="BM166" i="7" s="1"/>
  <c r="BV162" i="7"/>
  <c r="BV166" i="7" s="1"/>
  <c r="CE162" i="7"/>
  <c r="CE166" i="7" s="1"/>
  <c r="R162" i="7"/>
  <c r="R166" i="7" s="1"/>
  <c r="AB162" i="7"/>
  <c r="AB166" i="7" s="1"/>
  <c r="AM162" i="7"/>
  <c r="AM166" i="7" s="1"/>
  <c r="AW162" i="7"/>
  <c r="AW166" i="7" s="1"/>
  <c r="BF162" i="7"/>
  <c r="BF166" i="7" s="1"/>
  <c r="BO162" i="7"/>
  <c r="BO166" i="7" s="1"/>
  <c r="BX162" i="7"/>
  <c r="BX166" i="7" s="1"/>
  <c r="T162" i="7"/>
  <c r="T166" i="7" s="1"/>
  <c r="AE162" i="7"/>
  <c r="AE166" i="7" s="1"/>
  <c r="AP162" i="7"/>
  <c r="AP166" i="7" s="1"/>
  <c r="AY162" i="7"/>
  <c r="AY166" i="7" s="1"/>
  <c r="BH162" i="7"/>
  <c r="BH166" i="7" s="1"/>
  <c r="BQ162" i="7"/>
  <c r="BQ166" i="7" s="1"/>
  <c r="BZ162" i="7"/>
  <c r="BZ166" i="7" s="1"/>
  <c r="AC162" i="7"/>
  <c r="AC166" i="7" s="1"/>
  <c r="AS162" i="7"/>
  <c r="AS166" i="7" s="1"/>
  <c r="BI162" i="7"/>
  <c r="BI166" i="7" s="1"/>
  <c r="BW162" i="7"/>
  <c r="BW166" i="7" s="1"/>
  <c r="AG162" i="7"/>
  <c r="AG166" i="7" s="1"/>
  <c r="AU162" i="7"/>
  <c r="AU166" i="7" s="1"/>
  <c r="BJ162" i="7"/>
  <c r="BJ166" i="7" s="1"/>
  <c r="BY162" i="7"/>
  <c r="BY166" i="7" s="1"/>
  <c r="U162" i="7"/>
  <c r="U166" i="7" s="1"/>
  <c r="AK162" i="7"/>
  <c r="AK166" i="7" s="1"/>
  <c r="BA162" i="7"/>
  <c r="BA166" i="7" s="1"/>
  <c r="BP162" i="7"/>
  <c r="BP166" i="7" s="1"/>
  <c r="CD162" i="7"/>
  <c r="CD166" i="7" s="1"/>
  <c r="AA162" i="7"/>
  <c r="AA166" i="7" s="1"/>
  <c r="BB162" i="7"/>
  <c r="BB166" i="7" s="1"/>
  <c r="CA162" i="7"/>
  <c r="CA166" i="7" s="1"/>
  <c r="AI162" i="7"/>
  <c r="AI166" i="7" s="1"/>
  <c r="Q162" i="7"/>
  <c r="Q166" i="7" s="1"/>
  <c r="BK162" i="7"/>
  <c r="BK166" i="7" s="1"/>
  <c r="AH162" i="7"/>
  <c r="AH166" i="7" s="1"/>
  <c r="BE162" i="7"/>
  <c r="BE166" i="7" s="1"/>
  <c r="CC162" i="7"/>
  <c r="CC166" i="7" s="1"/>
  <c r="BG162" i="7"/>
  <c r="BG166" i="7" s="1"/>
  <c r="AO162" i="7"/>
  <c r="AO166" i="7" s="1"/>
  <c r="BU162" i="7"/>
  <c r="BU166" i="7" s="1"/>
  <c r="AZ162" i="7"/>
  <c r="AZ166" i="7" s="1"/>
  <c r="AQ162" i="7"/>
  <c r="AQ166" i="7" s="1"/>
  <c r="BN162" i="7"/>
  <c r="BN166" i="7" s="1"/>
  <c r="S162" i="7"/>
  <c r="S166" i="7" s="1"/>
  <c r="AR162" i="7"/>
  <c r="AR166" i="7" s="1"/>
  <c r="BR162" i="7"/>
  <c r="BR166" i="7" s="1"/>
  <c r="W162" i="7"/>
  <c r="W166" i="7" s="1"/>
  <c r="AX162" i="7"/>
  <c r="AX166" i="7" s="1"/>
  <c r="BS162" i="7"/>
  <c r="BS166" i="7" s="1"/>
  <c r="Y162" i="7"/>
  <c r="Y166" i="7" s="1"/>
  <c r="BV109" i="7"/>
  <c r="BV113" i="7" s="1"/>
  <c r="AQ113" i="10"/>
  <c r="AR112" i="10"/>
  <c r="Y127" i="7"/>
  <c r="AG127" i="7"/>
  <c r="AO127" i="7"/>
  <c r="AW127" i="7"/>
  <c r="BE127" i="7"/>
  <c r="BM127" i="7"/>
  <c r="BU127" i="7"/>
  <c r="CC127" i="7"/>
  <c r="CK127" i="7"/>
  <c r="W127" i="7"/>
  <c r="BK127" i="7"/>
  <c r="Z127" i="7"/>
  <c r="AH127" i="7"/>
  <c r="AP127" i="7"/>
  <c r="AX127" i="7"/>
  <c r="BF127" i="7"/>
  <c r="BN127" i="7"/>
  <c r="BV127" i="7"/>
  <c r="CD127" i="7"/>
  <c r="CL127" i="7"/>
  <c r="AE127" i="7"/>
  <c r="BS127" i="7"/>
  <c r="AA127" i="7"/>
  <c r="AI127" i="7"/>
  <c r="AQ127" i="7"/>
  <c r="AY127" i="7"/>
  <c r="BG127" i="7"/>
  <c r="BO127" i="7"/>
  <c r="BW127" i="7"/>
  <c r="CE127" i="7"/>
  <c r="CM127" i="7"/>
  <c r="CA127" i="7"/>
  <c r="AB127" i="7"/>
  <c r="AJ127" i="7"/>
  <c r="AR127" i="7"/>
  <c r="AZ127" i="7"/>
  <c r="BH127" i="7"/>
  <c r="BP127" i="7"/>
  <c r="BX127" i="7"/>
  <c r="CF127" i="7"/>
  <c r="CN127" i="7"/>
  <c r="AM127" i="7"/>
  <c r="CI127" i="7"/>
  <c r="U127" i="7"/>
  <c r="AC127" i="7"/>
  <c r="AK127" i="7"/>
  <c r="AS127" i="7"/>
  <c r="BA127" i="7"/>
  <c r="BI127" i="7"/>
  <c r="BQ127" i="7"/>
  <c r="BY127" i="7"/>
  <c r="CG127" i="7"/>
  <c r="CO127" i="7"/>
  <c r="BC127" i="7"/>
  <c r="V127" i="7"/>
  <c r="AD127" i="7"/>
  <c r="AL127" i="7"/>
  <c r="AT127" i="7"/>
  <c r="BB127" i="7"/>
  <c r="BJ127" i="7"/>
  <c r="BR127" i="7"/>
  <c r="BZ127" i="7"/>
  <c r="CH127" i="7"/>
  <c r="CP127" i="7"/>
  <c r="AU127" i="7"/>
  <c r="CQ127" i="7"/>
  <c r="X127" i="7"/>
  <c r="AF127" i="7"/>
  <c r="AN127" i="7"/>
  <c r="AV127" i="7"/>
  <c r="BD127" i="7"/>
  <c r="BL127" i="7"/>
  <c r="BT127" i="7"/>
  <c r="CB127" i="7"/>
  <c r="CJ127" i="7"/>
  <c r="AB128" i="7"/>
  <c r="AJ128" i="7"/>
  <c r="AR128" i="7"/>
  <c r="AZ128" i="7"/>
  <c r="BH128" i="7"/>
  <c r="BP128" i="7"/>
  <c r="BX128" i="7"/>
  <c r="CF128" i="7"/>
  <c r="CN128" i="7"/>
  <c r="Z128" i="7"/>
  <c r="BV128" i="7"/>
  <c r="U128" i="7"/>
  <c r="AC128" i="7"/>
  <c r="AK128" i="7"/>
  <c r="AS128" i="7"/>
  <c r="BA128" i="7"/>
  <c r="BI128" i="7"/>
  <c r="BQ128" i="7"/>
  <c r="BY128" i="7"/>
  <c r="CG128" i="7"/>
  <c r="CO128" i="7"/>
  <c r="AH128" i="7"/>
  <c r="BF128" i="7"/>
  <c r="V128" i="7"/>
  <c r="AD128" i="7"/>
  <c r="AL128" i="7"/>
  <c r="AT128" i="7"/>
  <c r="BB128" i="7"/>
  <c r="BJ128" i="7"/>
  <c r="BR128" i="7"/>
  <c r="BZ128" i="7"/>
  <c r="CH128" i="7"/>
  <c r="CP128" i="7"/>
  <c r="W128" i="7"/>
  <c r="AE128" i="7"/>
  <c r="AM128" i="7"/>
  <c r="AU128" i="7"/>
  <c r="BC128" i="7"/>
  <c r="BK128" i="7"/>
  <c r="BS128" i="7"/>
  <c r="CA128" i="7"/>
  <c r="CI128" i="7"/>
  <c r="CQ128" i="7"/>
  <c r="BN128" i="7"/>
  <c r="X128" i="7"/>
  <c r="AF128" i="7"/>
  <c r="AN128" i="7"/>
  <c r="AV128" i="7"/>
  <c r="BD128" i="7"/>
  <c r="BL128" i="7"/>
  <c r="BT128" i="7"/>
  <c r="CB128" i="7"/>
  <c r="CJ128" i="7"/>
  <c r="AP128" i="7"/>
  <c r="CL128" i="7"/>
  <c r="Y128" i="7"/>
  <c r="AG128" i="7"/>
  <c r="AO128" i="7"/>
  <c r="AW128" i="7"/>
  <c r="BE128" i="7"/>
  <c r="BM128" i="7"/>
  <c r="BU128" i="7"/>
  <c r="CC128" i="7"/>
  <c r="CK128" i="7"/>
  <c r="CD128" i="7"/>
  <c r="AA128" i="7"/>
  <c r="AI128" i="7"/>
  <c r="AQ128" i="7"/>
  <c r="AY128" i="7"/>
  <c r="BG128" i="7"/>
  <c r="BO128" i="7"/>
  <c r="BW128" i="7"/>
  <c r="CE128" i="7"/>
  <c r="CM128" i="7"/>
  <c r="AX128" i="7"/>
  <c r="W129" i="7"/>
  <c r="AE129" i="7"/>
  <c r="AM129" i="7"/>
  <c r="AU129" i="7"/>
  <c r="BC129" i="7"/>
  <c r="BK129" i="7"/>
  <c r="BS129" i="7"/>
  <c r="CA129" i="7"/>
  <c r="CI129" i="7"/>
  <c r="CQ129" i="7"/>
  <c r="AS129" i="7"/>
  <c r="CO129" i="7"/>
  <c r="X129" i="7"/>
  <c r="AF129" i="7"/>
  <c r="AN129" i="7"/>
  <c r="AV129" i="7"/>
  <c r="BD129" i="7"/>
  <c r="BL129" i="7"/>
  <c r="BT129" i="7"/>
  <c r="CB129" i="7"/>
  <c r="CJ129" i="7"/>
  <c r="AC129" i="7"/>
  <c r="BY129" i="7"/>
  <c r="Y129" i="7"/>
  <c r="AG129" i="7"/>
  <c r="AO129" i="7"/>
  <c r="AW129" i="7"/>
  <c r="BE129" i="7"/>
  <c r="BM129" i="7"/>
  <c r="BU129" i="7"/>
  <c r="CC129" i="7"/>
  <c r="CK129" i="7"/>
  <c r="U129" i="7"/>
  <c r="CG129" i="7"/>
  <c r="Z129" i="7"/>
  <c r="AH129" i="7"/>
  <c r="AP129" i="7"/>
  <c r="AX129" i="7"/>
  <c r="BF129" i="7"/>
  <c r="BN129" i="7"/>
  <c r="BV129" i="7"/>
  <c r="CD129" i="7"/>
  <c r="CL129" i="7"/>
  <c r="AK129" i="7"/>
  <c r="AA129" i="7"/>
  <c r="AI129" i="7"/>
  <c r="AQ129" i="7"/>
  <c r="AY129" i="7"/>
  <c r="BG129" i="7"/>
  <c r="BO129" i="7"/>
  <c r="BW129" i="7"/>
  <c r="CE129" i="7"/>
  <c r="CM129" i="7"/>
  <c r="BI129" i="7"/>
  <c r="AB129" i="7"/>
  <c r="AJ129" i="7"/>
  <c r="AR129" i="7"/>
  <c r="AZ129" i="7"/>
  <c r="BH129" i="7"/>
  <c r="BP129" i="7"/>
  <c r="BX129" i="7"/>
  <c r="CF129" i="7"/>
  <c r="CN129" i="7"/>
  <c r="BA129" i="7"/>
  <c r="V129" i="7"/>
  <c r="AD129" i="7"/>
  <c r="AL129" i="7"/>
  <c r="AT129" i="7"/>
  <c r="BB129" i="7"/>
  <c r="BJ129" i="7"/>
  <c r="BR129" i="7"/>
  <c r="BZ129" i="7"/>
  <c r="CH129" i="7"/>
  <c r="CP129" i="7"/>
  <c r="BQ129" i="7"/>
  <c r="BN109" i="7"/>
  <c r="BN113" i="7" s="1"/>
  <c r="AS108" i="7"/>
  <c r="AS112" i="7" s="1"/>
  <c r="AP109" i="7"/>
  <c r="AP113" i="7" s="1"/>
  <c r="BW109" i="7"/>
  <c r="BW113" i="7" s="1"/>
  <c r="BP108" i="7"/>
  <c r="BP112" i="7" s="1"/>
  <c r="AQ109" i="7"/>
  <c r="AQ113" i="7" s="1"/>
  <c r="AJ108" i="7"/>
  <c r="AJ112" i="7" s="1"/>
  <c r="AH109" i="7"/>
  <c r="AH113" i="7" s="1"/>
  <c r="AR108" i="7"/>
  <c r="AR112" i="7" s="1"/>
  <c r="BY108" i="7"/>
  <c r="BY112" i="7" s="1"/>
  <c r="BX108" i="7"/>
  <c r="BX112" i="7" s="1"/>
  <c r="BU110" i="7"/>
  <c r="BU114" i="7" s="1"/>
  <c r="BM110" i="7"/>
  <c r="BM114" i="7" s="1"/>
  <c r="AG110" i="7"/>
  <c r="AG114" i="7" s="1"/>
  <c r="BO109" i="7"/>
  <c r="BO113" i="7" s="1"/>
  <c r="AI109" i="7"/>
  <c r="AI113" i="7" s="1"/>
  <c r="BQ108" i="7"/>
  <c r="BQ112" i="7" s="1"/>
  <c r="AK108" i="7"/>
  <c r="AK112" i="7" s="1"/>
  <c r="Q108" i="7"/>
  <c r="Q112" i="7" s="1"/>
  <c r="BE110" i="7"/>
  <c r="BE114" i="7" s="1"/>
  <c r="Y110" i="7"/>
  <c r="Y114" i="7" s="1"/>
  <c r="BG109" i="7"/>
  <c r="BG113" i="7" s="1"/>
  <c r="AA109" i="7"/>
  <c r="AA113" i="7" s="1"/>
  <c r="BI108" i="7"/>
  <c r="BI112" i="7" s="1"/>
  <c r="AC108" i="7"/>
  <c r="AC112" i="7" s="1"/>
  <c r="BT110" i="7"/>
  <c r="BT114" i="7" s="1"/>
  <c r="BL110" i="7"/>
  <c r="BL114" i="7" s="1"/>
  <c r="CC110" i="7"/>
  <c r="CC114" i="7" s="1"/>
  <c r="BD110" i="7"/>
  <c r="BD114" i="7" s="1"/>
  <c r="X110" i="7"/>
  <c r="X114" i="7" s="1"/>
  <c r="BF109" i="7"/>
  <c r="BF113" i="7" s="1"/>
  <c r="Z109" i="7"/>
  <c r="Z113" i="7" s="1"/>
  <c r="BH108" i="7"/>
  <c r="BH112" i="7" s="1"/>
  <c r="AB108" i="7"/>
  <c r="AB112" i="7" s="1"/>
  <c r="AO110" i="7"/>
  <c r="AO114" i="7" s="1"/>
  <c r="CB110" i="7"/>
  <c r="CB114" i="7" s="1"/>
  <c r="AW110" i="7"/>
  <c r="AW114" i="7" s="1"/>
  <c r="CE109" i="7"/>
  <c r="CE113" i="7" s="1"/>
  <c r="AY109" i="7"/>
  <c r="AY113" i="7" s="1"/>
  <c r="S109" i="7"/>
  <c r="S113" i="7" s="1"/>
  <c r="BA108" i="7"/>
  <c r="BA112" i="7" s="1"/>
  <c r="U108" i="7"/>
  <c r="U112" i="7" s="1"/>
  <c r="AN110" i="7"/>
  <c r="AN114" i="7" s="1"/>
  <c r="AF110" i="7"/>
  <c r="AF114" i="7" s="1"/>
  <c r="BZ110" i="7"/>
  <c r="BZ114" i="7" s="1"/>
  <c r="AV110" i="7"/>
  <c r="AV114" i="7" s="1"/>
  <c r="CD109" i="7"/>
  <c r="CD113" i="7" s="1"/>
  <c r="AX109" i="7"/>
  <c r="AX113" i="7" s="1"/>
  <c r="R109" i="7"/>
  <c r="R113" i="7" s="1"/>
  <c r="AZ108" i="7"/>
  <c r="AZ112" i="7" s="1"/>
  <c r="T108" i="7"/>
  <c r="T112" i="7" s="1"/>
  <c r="CA110" i="7"/>
  <c r="CA114" i="7" s="1"/>
  <c r="BS110" i="7"/>
  <c r="BS114" i="7" s="1"/>
  <c r="BK110" i="7"/>
  <c r="BK114" i="7" s="1"/>
  <c r="BC110" i="7"/>
  <c r="BC114" i="7" s="1"/>
  <c r="AU110" i="7"/>
  <c r="AU114" i="7" s="1"/>
  <c r="AM110" i="7"/>
  <c r="AM114" i="7" s="1"/>
  <c r="AE110" i="7"/>
  <c r="AE114" i="7" s="1"/>
  <c r="W110" i="7"/>
  <c r="W114" i="7" s="1"/>
  <c r="CC109" i="7"/>
  <c r="CC113" i="7" s="1"/>
  <c r="BU109" i="7"/>
  <c r="BU113" i="7" s="1"/>
  <c r="BM109" i="7"/>
  <c r="BM113" i="7" s="1"/>
  <c r="BE109" i="7"/>
  <c r="BE113" i="7" s="1"/>
  <c r="AW109" i="7"/>
  <c r="AW113" i="7" s="1"/>
  <c r="AO109" i="7"/>
  <c r="AO113" i="7" s="1"/>
  <c r="AG109" i="7"/>
  <c r="AG113" i="7" s="1"/>
  <c r="Y109" i="7"/>
  <c r="Y113" i="7" s="1"/>
  <c r="CE108" i="7"/>
  <c r="CE112" i="7" s="1"/>
  <c r="BW108" i="7"/>
  <c r="BW112" i="7" s="1"/>
  <c r="BO108" i="7"/>
  <c r="BO112" i="7" s="1"/>
  <c r="BG108" i="7"/>
  <c r="BG112" i="7" s="1"/>
  <c r="AY108" i="7"/>
  <c r="AY112" i="7" s="1"/>
  <c r="AQ108" i="7"/>
  <c r="AQ112" i="7" s="1"/>
  <c r="AI108" i="7"/>
  <c r="AI112" i="7" s="1"/>
  <c r="AA108" i="7"/>
  <c r="AA112" i="7" s="1"/>
  <c r="S108" i="7"/>
  <c r="S112" i="7" s="1"/>
  <c r="BR110" i="7"/>
  <c r="BR114" i="7" s="1"/>
  <c r="BJ110" i="7"/>
  <c r="BJ114" i="7" s="1"/>
  <c r="BB110" i="7"/>
  <c r="BB114" i="7" s="1"/>
  <c r="AT110" i="7"/>
  <c r="AT114" i="7" s="1"/>
  <c r="AL110" i="7"/>
  <c r="AL114" i="7" s="1"/>
  <c r="AD110" i="7"/>
  <c r="AD114" i="7" s="1"/>
  <c r="V110" i="7"/>
  <c r="V114" i="7" s="1"/>
  <c r="CB109" i="7"/>
  <c r="CB113" i="7" s="1"/>
  <c r="BT109" i="7"/>
  <c r="BT113" i="7" s="1"/>
  <c r="BL109" i="7"/>
  <c r="BL113" i="7" s="1"/>
  <c r="BD109" i="7"/>
  <c r="BD113" i="7" s="1"/>
  <c r="AV109" i="7"/>
  <c r="AV113" i="7" s="1"/>
  <c r="AN109" i="7"/>
  <c r="AN113" i="7" s="1"/>
  <c r="AF109" i="7"/>
  <c r="AF113" i="7" s="1"/>
  <c r="X109" i="7"/>
  <c r="X113" i="7" s="1"/>
  <c r="CD108" i="7"/>
  <c r="CD112" i="7" s="1"/>
  <c r="BV108" i="7"/>
  <c r="BV112" i="7" s="1"/>
  <c r="BN108" i="7"/>
  <c r="BN112" i="7" s="1"/>
  <c r="BF108" i="7"/>
  <c r="BF112" i="7" s="1"/>
  <c r="AX108" i="7"/>
  <c r="AX112" i="7" s="1"/>
  <c r="AP108" i="7"/>
  <c r="AP112" i="7" s="1"/>
  <c r="AH108" i="7"/>
  <c r="AH112" i="7" s="1"/>
  <c r="Z108" i="7"/>
  <c r="Z112" i="7" s="1"/>
  <c r="R108" i="7"/>
  <c r="R112" i="7" s="1"/>
  <c r="Q109" i="7"/>
  <c r="Q113" i="7" s="1"/>
  <c r="BY110" i="7"/>
  <c r="BY114" i="7" s="1"/>
  <c r="BQ110" i="7"/>
  <c r="BQ114" i="7" s="1"/>
  <c r="BI110" i="7"/>
  <c r="BI114" i="7" s="1"/>
  <c r="BA110" i="7"/>
  <c r="BA114" i="7" s="1"/>
  <c r="AS110" i="7"/>
  <c r="AS114" i="7" s="1"/>
  <c r="AK110" i="7"/>
  <c r="AK114" i="7" s="1"/>
  <c r="AC110" i="7"/>
  <c r="AC114" i="7" s="1"/>
  <c r="U110" i="7"/>
  <c r="U114" i="7" s="1"/>
  <c r="CA109" i="7"/>
  <c r="CA113" i="7" s="1"/>
  <c r="BS109" i="7"/>
  <c r="BS113" i="7" s="1"/>
  <c r="BK109" i="7"/>
  <c r="BK113" i="7" s="1"/>
  <c r="BC109" i="7"/>
  <c r="BC113" i="7" s="1"/>
  <c r="AU109" i="7"/>
  <c r="AU113" i="7" s="1"/>
  <c r="AM109" i="7"/>
  <c r="AM113" i="7" s="1"/>
  <c r="AE109" i="7"/>
  <c r="AE113" i="7" s="1"/>
  <c r="W109" i="7"/>
  <c r="W113" i="7" s="1"/>
  <c r="CC108" i="7"/>
  <c r="CC112" i="7" s="1"/>
  <c r="BU108" i="7"/>
  <c r="BU112" i="7" s="1"/>
  <c r="BM108" i="7"/>
  <c r="BM112" i="7" s="1"/>
  <c r="BE108" i="7"/>
  <c r="BE112" i="7" s="1"/>
  <c r="AW108" i="7"/>
  <c r="AW112" i="7" s="1"/>
  <c r="AO108" i="7"/>
  <c r="AO112" i="7" s="1"/>
  <c r="AG108" i="7"/>
  <c r="AG112" i="7" s="1"/>
  <c r="Y108" i="7"/>
  <c r="Y112" i="7" s="1"/>
  <c r="Q110" i="7"/>
  <c r="Q114" i="7" s="1"/>
  <c r="BX110" i="7"/>
  <c r="BX114" i="7" s="1"/>
  <c r="BP110" i="7"/>
  <c r="BP114" i="7" s="1"/>
  <c r="BH110" i="7"/>
  <c r="BH114" i="7" s="1"/>
  <c r="AZ110" i="7"/>
  <c r="AZ114" i="7" s="1"/>
  <c r="AR110" i="7"/>
  <c r="AR114" i="7" s="1"/>
  <c r="AJ110" i="7"/>
  <c r="AJ114" i="7" s="1"/>
  <c r="AB110" i="7"/>
  <c r="AB114" i="7" s="1"/>
  <c r="T110" i="7"/>
  <c r="T114" i="7" s="1"/>
  <c r="BZ109" i="7"/>
  <c r="BZ113" i="7" s="1"/>
  <c r="BR109" i="7"/>
  <c r="BR113" i="7" s="1"/>
  <c r="BJ109" i="7"/>
  <c r="BJ113" i="7" s="1"/>
  <c r="BB109" i="7"/>
  <c r="BB113" i="7" s="1"/>
  <c r="AT109" i="7"/>
  <c r="AT113" i="7" s="1"/>
  <c r="AL109" i="7"/>
  <c r="AL113" i="7" s="1"/>
  <c r="AD109" i="7"/>
  <c r="AD113" i="7" s="1"/>
  <c r="V109" i="7"/>
  <c r="V113" i="7" s="1"/>
  <c r="CB108" i="7"/>
  <c r="CB112" i="7" s="1"/>
  <c r="BT108" i="7"/>
  <c r="BT112" i="7" s="1"/>
  <c r="BL108" i="7"/>
  <c r="BL112" i="7" s="1"/>
  <c r="BD108" i="7"/>
  <c r="BD112" i="7" s="1"/>
  <c r="AV108" i="7"/>
  <c r="AV112" i="7" s="1"/>
  <c r="AN108" i="7"/>
  <c r="AN112" i="7" s="1"/>
  <c r="AF108" i="7"/>
  <c r="AF112" i="7" s="1"/>
  <c r="X108" i="7"/>
  <c r="X112" i="7" s="1"/>
  <c r="CE110" i="7"/>
  <c r="CE114" i="7" s="1"/>
  <c r="BW110" i="7"/>
  <c r="BW114" i="7" s="1"/>
  <c r="BO110" i="7"/>
  <c r="BO114" i="7" s="1"/>
  <c r="BG110" i="7"/>
  <c r="BG114" i="7" s="1"/>
  <c r="AY110" i="7"/>
  <c r="AY114" i="7" s="1"/>
  <c r="AQ110" i="7"/>
  <c r="AQ114" i="7" s="1"/>
  <c r="AI110" i="7"/>
  <c r="AI114" i="7" s="1"/>
  <c r="AA110" i="7"/>
  <c r="AA114" i="7" s="1"/>
  <c r="S110" i="7"/>
  <c r="S114" i="7" s="1"/>
  <c r="BY109" i="7"/>
  <c r="BY113" i="7" s="1"/>
  <c r="BQ109" i="7"/>
  <c r="BQ113" i="7" s="1"/>
  <c r="BI109" i="7"/>
  <c r="BI113" i="7" s="1"/>
  <c r="BA109" i="7"/>
  <c r="BA113" i="7" s="1"/>
  <c r="AS109" i="7"/>
  <c r="AS113" i="7" s="1"/>
  <c r="AK109" i="7"/>
  <c r="AK113" i="7" s="1"/>
  <c r="AC109" i="7"/>
  <c r="AC113" i="7" s="1"/>
  <c r="U109" i="7"/>
  <c r="U113" i="7" s="1"/>
  <c r="CA108" i="7"/>
  <c r="CA112" i="7" s="1"/>
  <c r="BS108" i="7"/>
  <c r="BS112" i="7" s="1"/>
  <c r="BK108" i="7"/>
  <c r="BK112" i="7" s="1"/>
  <c r="BC108" i="7"/>
  <c r="BC112" i="7" s="1"/>
  <c r="AU108" i="7"/>
  <c r="AU112" i="7" s="1"/>
  <c r="AM108" i="7"/>
  <c r="AM112" i="7" s="1"/>
  <c r="AE108" i="7"/>
  <c r="AE112" i="7" s="1"/>
  <c r="W108" i="7"/>
  <c r="W112" i="7" s="1"/>
  <c r="CD110" i="7"/>
  <c r="CD114" i="7" s="1"/>
  <c r="BV110" i="7"/>
  <c r="BV114" i="7" s="1"/>
  <c r="BN110" i="7"/>
  <c r="BN114" i="7" s="1"/>
  <c r="BF110" i="7"/>
  <c r="BF114" i="7" s="1"/>
  <c r="AX110" i="7"/>
  <c r="AX114" i="7" s="1"/>
  <c r="AP110" i="7"/>
  <c r="AP114" i="7" s="1"/>
  <c r="AH110" i="7"/>
  <c r="AH114" i="7" s="1"/>
  <c r="Z110" i="7"/>
  <c r="Z114" i="7" s="1"/>
  <c r="BX109" i="7"/>
  <c r="BX113" i="7" s="1"/>
  <c r="BP109" i="7"/>
  <c r="BP113" i="7" s="1"/>
  <c r="BH109" i="7"/>
  <c r="BH113" i="7" s="1"/>
  <c r="AZ109" i="7"/>
  <c r="AZ113" i="7" s="1"/>
  <c r="AR109" i="7"/>
  <c r="AR113" i="7" s="1"/>
  <c r="AJ109" i="7"/>
  <c r="AJ113" i="7" s="1"/>
  <c r="AB109" i="7"/>
  <c r="AB113" i="7" s="1"/>
  <c r="BZ108" i="7"/>
  <c r="BZ112" i="7" s="1"/>
  <c r="BR108" i="7"/>
  <c r="BR112" i="7" s="1"/>
  <c r="BJ108" i="7"/>
  <c r="BJ112" i="7" s="1"/>
  <c r="BB108" i="7"/>
  <c r="BB112" i="7" s="1"/>
  <c r="AT108" i="7"/>
  <c r="AT112" i="7" s="1"/>
  <c r="AL108" i="7"/>
  <c r="AL112" i="7" s="1"/>
  <c r="AD108" i="7"/>
  <c r="AD112" i="7" s="1"/>
  <c r="BV66" i="10"/>
  <c r="BS66" i="10"/>
  <c r="BU66" i="10"/>
  <c r="BT66" i="10"/>
  <c r="BK66" i="10"/>
  <c r="BN66" i="10"/>
  <c r="BM66" i="10"/>
  <c r="BJ66" i="10"/>
  <c r="BL66" i="10"/>
  <c r="BX66" i="10"/>
  <c r="CA66" i="10"/>
  <c r="BZ66" i="10"/>
  <c r="BW66" i="10"/>
  <c r="BY66" i="10"/>
  <c r="CO66" i="10"/>
  <c r="CP66" i="10"/>
  <c r="CR66" i="10"/>
  <c r="CQ66" i="10"/>
  <c r="AS66" i="10"/>
  <c r="AT66" i="10"/>
  <c r="AU66" i="10"/>
  <c r="AV66" i="10"/>
  <c r="BH66" i="10"/>
  <c r="BG66" i="10"/>
  <c r="BF66" i="10"/>
  <c r="BI66" i="10"/>
  <c r="AR66" i="10"/>
  <c r="AQ66" i="10"/>
  <c r="AP66" i="10"/>
  <c r="AO66" i="10"/>
  <c r="BP66" i="10"/>
  <c r="BO66" i="10"/>
  <c r="BR66" i="10"/>
  <c r="BQ66" i="10"/>
  <c r="CE66" i="10"/>
  <c r="CD66" i="10"/>
  <c r="CC66" i="10"/>
  <c r="CB66" i="10"/>
  <c r="CV66" i="10"/>
  <c r="CU66" i="10"/>
  <c r="CT66" i="10"/>
  <c r="CS66" i="10"/>
  <c r="AZ66" i="10"/>
  <c r="BA66" i="10"/>
  <c r="AY66" i="10"/>
  <c r="AX66" i="10"/>
  <c r="AW66" i="10"/>
  <c r="CN66" i="10"/>
  <c r="CM66" i="10"/>
  <c r="CL66" i="10"/>
  <c r="CK66" i="10"/>
  <c r="CJ66" i="10"/>
  <c r="AJ66" i="10"/>
  <c r="AJ83" i="10" s="1"/>
  <c r="AM66" i="10"/>
  <c r="AL66" i="10"/>
  <c r="AK66" i="10"/>
  <c r="AN66" i="10"/>
  <c r="BE66" i="10"/>
  <c r="BB66" i="10"/>
  <c r="BD66" i="10"/>
  <c r="BC66" i="10"/>
  <c r="CF66" i="10"/>
  <c r="CG66" i="10"/>
  <c r="CH66" i="10"/>
  <c r="CI66" i="10"/>
  <c r="P44" i="10"/>
  <c r="S45" i="10"/>
  <c r="T47" i="10" s="1"/>
  <c r="U51" i="10" s="1"/>
  <c r="AR113" i="10" l="1"/>
  <c r="AS112" i="10"/>
  <c r="AJ84" i="10"/>
  <c r="AK83" i="10"/>
  <c r="AS113" i="10" l="1"/>
  <c r="AT112" i="10"/>
  <c r="AL83" i="10"/>
  <c r="AK84" i="10"/>
  <c r="AT113" i="10" l="1"/>
  <c r="AU112" i="10"/>
  <c r="AL84" i="10"/>
  <c r="AM83" i="10"/>
  <c r="AU113" i="10" l="1"/>
  <c r="AV112" i="10"/>
  <c r="AN83" i="10"/>
  <c r="AM84" i="10"/>
  <c r="AV113" i="10" l="1"/>
  <c r="AW112" i="10"/>
  <c r="AN84" i="10"/>
  <c r="AO83" i="10"/>
  <c r="AX112" i="10" l="1"/>
  <c r="AW113" i="10"/>
  <c r="AP83" i="10"/>
  <c r="AO84" i="10"/>
  <c r="AX113" i="10" l="1"/>
  <c r="AY112" i="10"/>
  <c r="AP84" i="10"/>
  <c r="AQ83" i="10"/>
  <c r="AY113" i="10" l="1"/>
  <c r="AZ112" i="10"/>
  <c r="AQ84" i="10"/>
  <c r="AR83" i="10"/>
  <c r="AZ113" i="10" l="1"/>
  <c r="BA112" i="10"/>
  <c r="AR84" i="10"/>
  <c r="AS83" i="10"/>
  <c r="BA113" i="10" l="1"/>
  <c r="BB112" i="10"/>
  <c r="AT83" i="10"/>
  <c r="AS84" i="10"/>
  <c r="BB113" i="10" l="1"/>
  <c r="BC112" i="10"/>
  <c r="AT84" i="10"/>
  <c r="AU83" i="10"/>
  <c r="BC113" i="10" l="1"/>
  <c r="BD112" i="10"/>
  <c r="AU84" i="10"/>
  <c r="AV83" i="10"/>
  <c r="BD113" i="10" l="1"/>
  <c r="BE112" i="10"/>
  <c r="AW83" i="10"/>
  <c r="AV84" i="10"/>
  <c r="BE113" i="10" l="1"/>
  <c r="BF112" i="10"/>
  <c r="AW84" i="10"/>
  <c r="AX83" i="10"/>
  <c r="BF113" i="10" l="1"/>
  <c r="BG112" i="10"/>
  <c r="AX84" i="10"/>
  <c r="AY83" i="10"/>
  <c r="BG113" i="10" l="1"/>
  <c r="BH112" i="10"/>
  <c r="AY84" i="10"/>
  <c r="AZ83" i="10"/>
  <c r="BH113" i="10" l="1"/>
  <c r="BI112" i="10"/>
  <c r="AZ84" i="10"/>
  <c r="BA83" i="10"/>
  <c r="BI113" i="10" l="1"/>
  <c r="BJ112" i="10"/>
  <c r="BB83" i="10"/>
  <c r="BA84" i="10"/>
  <c r="BJ113" i="10" l="1"/>
  <c r="BK112" i="10"/>
  <c r="BB84" i="10"/>
  <c r="BC83" i="10"/>
  <c r="BK113" i="10" l="1"/>
  <c r="BL112" i="10"/>
  <c r="BC84" i="10"/>
  <c r="BD83" i="10"/>
  <c r="BL113" i="10" l="1"/>
  <c r="BM112" i="10"/>
  <c r="BE83" i="10"/>
  <c r="BD84" i="10"/>
  <c r="BM113" i="10" l="1"/>
  <c r="BN112" i="10"/>
  <c r="BE84" i="10"/>
  <c r="BF83" i="10"/>
  <c r="BN113" i="10" l="1"/>
  <c r="BO112" i="10"/>
  <c r="BF84" i="10"/>
  <c r="BG83" i="10"/>
  <c r="BO113" i="10" l="1"/>
  <c r="BP112" i="10"/>
  <c r="BG84" i="10"/>
  <c r="BH83" i="10"/>
  <c r="BP113" i="10" l="1"/>
  <c r="BQ112" i="10"/>
  <c r="BH84" i="10"/>
  <c r="BI83" i="10"/>
  <c r="BQ113" i="10" l="1"/>
  <c r="BR112" i="10"/>
  <c r="BJ83" i="10"/>
  <c r="BI84" i="10"/>
  <c r="BR113" i="10" l="1"/>
  <c r="BS112" i="10"/>
  <c r="BJ84" i="10"/>
  <c r="BK83" i="10"/>
  <c r="BS113" i="10" l="1"/>
  <c r="BT112" i="10"/>
  <c r="BK84" i="10"/>
  <c r="BL83" i="10"/>
  <c r="BT113" i="10" l="1"/>
  <c r="BU112" i="10"/>
  <c r="BM83" i="10"/>
  <c r="BL84" i="10"/>
  <c r="BU113" i="10" l="1"/>
  <c r="BV112" i="10"/>
  <c r="BM84" i="10"/>
  <c r="BN83" i="10"/>
  <c r="BV113" i="10" l="1"/>
  <c r="BW112" i="10"/>
  <c r="BN84" i="10"/>
  <c r="BO83" i="10"/>
  <c r="BW113" i="10" l="1"/>
  <c r="BX112" i="10"/>
  <c r="BO84" i="10"/>
  <c r="BP83" i="10"/>
  <c r="BX113" i="10" l="1"/>
  <c r="BY112" i="10"/>
  <c r="BP84" i="10"/>
  <c r="BQ83" i="10"/>
  <c r="BY113" i="10" l="1"/>
  <c r="BZ112" i="10"/>
  <c r="BR83" i="10"/>
  <c r="BQ84" i="10"/>
  <c r="BZ113" i="10" l="1"/>
  <c r="CA112" i="10"/>
  <c r="BR84" i="10"/>
  <c r="BS83" i="10"/>
  <c r="CA113" i="10" l="1"/>
  <c r="CB112" i="10"/>
  <c r="BS84" i="10"/>
  <c r="BT83" i="10"/>
  <c r="CB113" i="10" l="1"/>
  <c r="CC112" i="10"/>
  <c r="BU83" i="10"/>
  <c r="BT84" i="10"/>
  <c r="CC113" i="10" l="1"/>
  <c r="CD112" i="10"/>
  <c r="BU84" i="10"/>
  <c r="BV83" i="10"/>
  <c r="CD113" i="10" l="1"/>
  <c r="CE112" i="10"/>
  <c r="BV84" i="10"/>
  <c r="BW83" i="10"/>
  <c r="CE113" i="10" l="1"/>
  <c r="CF112" i="10"/>
  <c r="BX83" i="10"/>
  <c r="BW84" i="10"/>
  <c r="CF113" i="10" l="1"/>
  <c r="CG112" i="10"/>
  <c r="BX84" i="10"/>
  <c r="BY83" i="10"/>
  <c r="CG113" i="10" l="1"/>
  <c r="CH112" i="10"/>
  <c r="BY84" i="10"/>
  <c r="BZ83" i="10"/>
  <c r="CH113" i="10" l="1"/>
  <c r="CI112" i="10"/>
  <c r="CA83" i="10"/>
  <c r="BZ84" i="10"/>
  <c r="CI113" i="10" l="1"/>
  <c r="CJ112" i="10"/>
  <c r="CJ113" i="10" s="1"/>
  <c r="CA84" i="10"/>
  <c r="CB83" i="10"/>
  <c r="CC83" i="10" l="1"/>
  <c r="CB84" i="10"/>
  <c r="CC84" i="10" l="1"/>
  <c r="CD83" i="10"/>
  <c r="CD84" i="10" l="1"/>
  <c r="CE83" i="10"/>
  <c r="CE84" i="10" l="1"/>
  <c r="CF83" i="10"/>
  <c r="CF84" i="10" l="1"/>
  <c r="CG83" i="10"/>
  <c r="CH83" i="10" l="1"/>
  <c r="CG84" i="10"/>
  <c r="CI83" i="10" l="1"/>
  <c r="CH84" i="10"/>
  <c r="CJ83" i="10" l="1"/>
  <c r="CI84" i="10"/>
  <c r="CK83" i="10" l="1"/>
  <c r="CJ84" i="10"/>
  <c r="CK84" i="10" l="1"/>
  <c r="CL83" i="10"/>
  <c r="CL84" i="10" l="1"/>
  <c r="CM83" i="10"/>
  <c r="CM84" i="10" l="1"/>
  <c r="CN83" i="10"/>
  <c r="CN84" i="10" l="1"/>
  <c r="CO83" i="10"/>
  <c r="CP83" i="10" l="1"/>
  <c r="CO84" i="10"/>
  <c r="CP84" i="10" l="1"/>
  <c r="CQ83" i="10"/>
  <c r="CQ84" i="10" l="1"/>
  <c r="CR83" i="10"/>
  <c r="CR84" i="10" l="1"/>
  <c r="CS83" i="10"/>
  <c r="CS84" i="10" l="1"/>
  <c r="CT83" i="10"/>
  <c r="CT84" i="10" l="1"/>
  <c r="CU83" i="10"/>
  <c r="CV83" i="10" l="1"/>
  <c r="CV84" i="10" s="1"/>
  <c r="CU84" i="10"/>
  <c r="O41" i="10" l="1"/>
  <c r="R43" i="10" s="1"/>
  <c r="P41" i="10"/>
  <c r="S43" i="10" s="1"/>
  <c r="V45" i="10" s="1"/>
  <c r="W47" i="10" s="1"/>
  <c r="S41" i="10"/>
  <c r="V43" i="10" s="1"/>
  <c r="T41" i="10"/>
  <c r="W43" i="10" s="1"/>
  <c r="U41" i="10"/>
  <c r="X43" i="10" s="1"/>
  <c r="V41" i="10"/>
  <c r="Y43" i="10" s="1"/>
  <c r="AB45" i="10" s="1"/>
  <c r="AC47" i="10" s="1"/>
  <c r="W41" i="10"/>
  <c r="Z43" i="10" s="1"/>
  <c r="X41" i="10"/>
  <c r="AA43" i="10" s="1"/>
  <c r="Z41" i="10"/>
  <c r="AC43" i="10" s="1"/>
  <c r="AA41" i="10"/>
  <c r="AD43" i="10" s="1"/>
  <c r="AB41" i="10"/>
  <c r="AE43" i="10" s="1"/>
  <c r="AC41" i="10"/>
  <c r="AF43" i="10" s="1"/>
  <c r="AD41" i="10"/>
  <c r="AG43" i="10" s="1"/>
  <c r="AJ45" i="10" s="1"/>
  <c r="AK47" i="10" s="1"/>
  <c r="AE41" i="10"/>
  <c r="AH43" i="10" s="1"/>
  <c r="AF41" i="10"/>
  <c r="AI43" i="10" s="1"/>
  <c r="AG41" i="10"/>
  <c r="AJ43" i="10" s="1"/>
  <c r="AI41" i="10"/>
  <c r="AL43" i="10" s="1"/>
  <c r="AK41" i="10"/>
  <c r="AN43" i="10" s="1"/>
  <c r="AL41" i="10"/>
  <c r="AO43" i="10" s="1"/>
  <c r="AQ43" i="10"/>
  <c r="AQ41" i="10"/>
  <c r="AT43" i="10" s="1"/>
  <c r="AS41" i="10"/>
  <c r="AV43" i="10" s="1"/>
  <c r="AY45" i="10" s="1"/>
  <c r="AZ47" i="10" s="1"/>
  <c r="AT41" i="10"/>
  <c r="AW43" i="10" s="1"/>
  <c r="AX41" i="10"/>
  <c r="BA43" i="10" s="1"/>
  <c r="BD45" i="10" s="1"/>
  <c r="BE47" i="10" s="1"/>
  <c r="AY41" i="10"/>
  <c r="BB43" i="10" s="1"/>
  <c r="BA41" i="10"/>
  <c r="BD43" i="10" s="1"/>
  <c r="BG45" i="10" s="1"/>
  <c r="BH47" i="10" s="1"/>
  <c r="BB41" i="10"/>
  <c r="BE43" i="10" s="1"/>
  <c r="BG41" i="10"/>
  <c r="BJ43" i="10" s="1"/>
  <c r="BI41" i="10"/>
  <c r="BL43" i="10" s="1"/>
  <c r="BJ41" i="10"/>
  <c r="BM43" i="10" s="1"/>
  <c r="BP45" i="10" s="1"/>
  <c r="BQ47" i="10" s="1"/>
  <c r="BL41" i="10"/>
  <c r="BO43" i="10" s="1"/>
  <c r="BN41" i="10"/>
  <c r="BQ43" i="10" s="1"/>
  <c r="BT45" i="10" s="1"/>
  <c r="BU47" i="10" s="1"/>
  <c r="BO41" i="10"/>
  <c r="BR43" i="10" s="1"/>
  <c r="BQ41" i="10"/>
  <c r="BT43" i="10" s="1"/>
  <c r="BR41" i="10"/>
  <c r="BU43" i="10" s="1"/>
  <c r="BV41" i="10"/>
  <c r="BY43" i="10" s="1"/>
  <c r="BW41" i="10"/>
  <c r="BZ43" i="10" s="1"/>
  <c r="BY41" i="10"/>
  <c r="CB43" i="10" s="1"/>
  <c r="BZ41" i="10"/>
  <c r="CC43" i="10" s="1"/>
  <c r="CB41" i="10"/>
  <c r="CE43" i="10" s="1"/>
  <c r="CH45" i="10" s="1"/>
  <c r="CI47" i="10" s="1"/>
  <c r="N41" i="10"/>
  <c r="Q43" i="10" s="1"/>
  <c r="BC34" i="10"/>
  <c r="AK34" i="10"/>
  <c r="AG34" i="10"/>
  <c r="Y34" i="10"/>
  <c r="Z34" i="10"/>
  <c r="AT34" i="10"/>
  <c r="AZ34" i="10"/>
  <c r="BF34" i="10"/>
  <c r="BI34" i="10"/>
  <c r="BL34" i="10"/>
  <c r="BS34" i="10"/>
  <c r="BU34" i="10"/>
  <c r="CB34" i="10"/>
  <c r="CD34" i="10"/>
  <c r="CJ34" i="10"/>
  <c r="AQ34" i="10"/>
  <c r="AD34" i="10"/>
  <c r="AH34" i="10"/>
  <c r="AL34" i="10"/>
  <c r="AA34" i="10"/>
  <c r="CJ39" i="10"/>
  <c r="CI39" i="10"/>
  <c r="CH39" i="10"/>
  <c r="CG39" i="10"/>
  <c r="CF39" i="10"/>
  <c r="CE39" i="10"/>
  <c r="CD39" i="10"/>
  <c r="CC39" i="10"/>
  <c r="CJ41" i="10" s="1"/>
  <c r="CB39" i="10"/>
  <c r="CI41" i="10" s="1"/>
  <c r="CA39" i="10"/>
  <c r="CH41" i="10" s="1"/>
  <c r="BZ39" i="10"/>
  <c r="CG41" i="10" s="1"/>
  <c r="CJ43" i="10" s="1"/>
  <c r="BY39" i="10"/>
  <c r="CF41" i="10" s="1"/>
  <c r="CI43" i="10" s="1"/>
  <c r="BX39" i="10"/>
  <c r="CE41" i="10" s="1"/>
  <c r="CH43" i="10" s="1"/>
  <c r="BW39" i="10"/>
  <c r="CD41" i="10" s="1"/>
  <c r="CG43" i="10" s="1"/>
  <c r="BV39" i="10"/>
  <c r="CC41" i="10" s="1"/>
  <c r="CF43" i="10" s="1"/>
  <c r="CA41" i="10"/>
  <c r="CD43" i="10" s="1"/>
  <c r="BX41" i="10"/>
  <c r="CA43" i="10" s="1"/>
  <c r="BU41" i="10"/>
  <c r="BX43" i="10" s="1"/>
  <c r="CA45" i="10" s="1"/>
  <c r="CB47" i="10" s="1"/>
  <c r="BT41" i="10"/>
  <c r="BW43" i="10" s="1"/>
  <c r="BS41" i="10"/>
  <c r="BV43" i="10" s="1"/>
  <c r="BP41" i="10"/>
  <c r="BS43" i="10" s="1"/>
  <c r="BM41" i="10"/>
  <c r="BP43" i="10" s="1"/>
  <c r="BK41" i="10"/>
  <c r="BN43" i="10" s="1"/>
  <c r="BH41" i="10"/>
  <c r="BK43" i="10" s="1"/>
  <c r="BF41" i="10"/>
  <c r="BI43" i="10" s="1"/>
  <c r="BL45" i="10" s="1"/>
  <c r="BM47" i="10" s="1"/>
  <c r="BE41" i="10"/>
  <c r="BH43" i="10" s="1"/>
  <c r="BD41" i="10"/>
  <c r="BG43" i="10" s="1"/>
  <c r="BC41" i="10"/>
  <c r="BF43" i="10" s="1"/>
  <c r="AZ41" i="10"/>
  <c r="BC43" i="10" s="1"/>
  <c r="AW41" i="10"/>
  <c r="AZ43" i="10" s="1"/>
  <c r="BC45" i="10" s="1"/>
  <c r="BD47" i="10" s="1"/>
  <c r="AV41" i="10"/>
  <c r="AY43" i="10" s="1"/>
  <c r="BB45" i="10" s="1"/>
  <c r="BC47" i="10" s="1"/>
  <c r="AU41" i="10"/>
  <c r="AX43" i="10" s="1"/>
  <c r="AR41" i="10"/>
  <c r="AU43" i="10" s="1"/>
  <c r="AP41" i="10"/>
  <c r="AS43" i="10" s="1"/>
  <c r="AO41" i="10"/>
  <c r="AR43" i="10" s="1"/>
  <c r="AM41" i="10"/>
  <c r="AP43" i="10" s="1"/>
  <c r="AJ41" i="10"/>
  <c r="AM43" i="10" s="1"/>
  <c r="AH41" i="10"/>
  <c r="AK43" i="10" s="1"/>
  <c r="Y41" i="10"/>
  <c r="AB43" i="10" s="1"/>
  <c r="R41" i="10"/>
  <c r="U43" i="10" s="1"/>
  <c r="X45" i="10" s="1"/>
  <c r="Y47" i="10" s="1"/>
  <c r="Q41" i="10"/>
  <c r="T43" i="10" s="1"/>
  <c r="W45" i="10" s="1"/>
  <c r="X47" i="10" s="1"/>
  <c r="CI34" i="10" l="1"/>
  <c r="BH34" i="10"/>
  <c r="CH34" i="10"/>
  <c r="BR34" i="10"/>
  <c r="BQ34" i="10"/>
  <c r="AW34" i="10"/>
  <c r="BT34" i="10"/>
  <c r="AV34" i="10"/>
  <c r="CA34" i="10"/>
  <c r="AU34" i="10"/>
  <c r="BZ34" i="10"/>
  <c r="AY34" i="10"/>
  <c r="BY34" i="10"/>
  <c r="BE34" i="10"/>
  <c r="BN34" i="10"/>
  <c r="BW34" i="10"/>
  <c r="CC34" i="10"/>
  <c r="BK34" i="10"/>
  <c r="BO34" i="10"/>
  <c r="AP34" i="10"/>
  <c r="AX34" i="10"/>
  <c r="BD34" i="10"/>
  <c r="BM34" i="10"/>
  <c r="BV34" i="10"/>
  <c r="CF34" i="10"/>
  <c r="AS34" i="10"/>
  <c r="BB34" i="10"/>
  <c r="BG34" i="10"/>
  <c r="CE34" i="10"/>
  <c r="AR34" i="10"/>
  <c r="BA34" i="10"/>
  <c r="BJ34" i="10"/>
  <c r="BP34" i="10"/>
  <c r="BX34" i="10"/>
  <c r="CG34" i="10"/>
  <c r="AC34" i="10"/>
  <c r="AO34" i="10"/>
  <c r="AN34" i="10"/>
  <c r="AM34" i="10"/>
  <c r="AF34" i="10"/>
  <c r="AE34" i="10"/>
  <c r="X34" i="10"/>
  <c r="AB34" i="10"/>
  <c r="AJ34" i="10"/>
  <c r="AI34" i="10"/>
  <c r="AW44" i="10"/>
  <c r="CF44" i="10"/>
  <c r="CJ44" i="10"/>
  <c r="CB44" i="10"/>
  <c r="CE45" i="10"/>
  <c r="CF47" i="10" s="1"/>
  <c r="CC44" i="10"/>
  <c r="CH44" i="10"/>
  <c r="CI44" i="10"/>
  <c r="AA44" i="10"/>
  <c r="AD45" i="10"/>
  <c r="AE47" i="10" s="1"/>
  <c r="BF44" i="10"/>
  <c r="BI45" i="10"/>
  <c r="BJ47" i="10" s="1"/>
  <c r="Y45" i="10"/>
  <c r="Z47" i="10" s="1"/>
  <c r="V44" i="10"/>
  <c r="AG45" i="10"/>
  <c r="AH47" i="10" s="1"/>
  <c r="AD44" i="10"/>
  <c r="AO45" i="10"/>
  <c r="AP47" i="10" s="1"/>
  <c r="AL44" i="10"/>
  <c r="AW45" i="10"/>
  <c r="AX47" i="10" s="1"/>
  <c r="AT44" i="10"/>
  <c r="BE45" i="10"/>
  <c r="BF47" i="10" s="1"/>
  <c r="BB44" i="10"/>
  <c r="BM45" i="10"/>
  <c r="BN47" i="10" s="1"/>
  <c r="BJ44" i="10"/>
  <c r="BU45" i="10"/>
  <c r="BV47" i="10" s="1"/>
  <c r="BR44" i="10"/>
  <c r="CC45" i="10"/>
  <c r="CD47" i="10" s="1"/>
  <c r="BZ44" i="10"/>
  <c r="T44" i="10"/>
  <c r="AA45" i="10"/>
  <c r="AB47" i="10" s="1"/>
  <c r="X44" i="10"/>
  <c r="BG44" i="10"/>
  <c r="BJ45" i="10"/>
  <c r="BK47" i="10" s="1"/>
  <c r="BZ45" i="10"/>
  <c r="CA47" i="10" s="1"/>
  <c r="BW44" i="10"/>
  <c r="AG44" i="10"/>
  <c r="BC44" i="10"/>
  <c r="BF45" i="10"/>
  <c r="BG47" i="10" s="1"/>
  <c r="AQ44" i="10"/>
  <c r="AT45" i="10"/>
  <c r="AU47" i="10" s="1"/>
  <c r="W44" i="10"/>
  <c r="Z45" i="10"/>
  <c r="AA47" i="10" s="1"/>
  <c r="BK44" i="10"/>
  <c r="BN45" i="10"/>
  <c r="BO47" i="10" s="1"/>
  <c r="CD45" i="10"/>
  <c r="CE47" i="10" s="1"/>
  <c r="CA44" i="10"/>
  <c r="AP45" i="10"/>
  <c r="AQ47" i="10" s="1"/>
  <c r="AM44" i="10"/>
  <c r="BV45" i="10"/>
  <c r="BW47" i="10" s="1"/>
  <c r="BS44" i="10"/>
  <c r="BO44" i="10"/>
  <c r="BR45" i="10"/>
  <c r="BS47" i="10" s="1"/>
  <c r="AE44" i="10"/>
  <c r="AH45" i="10"/>
  <c r="AI47" i="10" s="1"/>
  <c r="BL44" i="10"/>
  <c r="BO45" i="10"/>
  <c r="BP47" i="10" s="1"/>
  <c r="T45" i="10"/>
  <c r="U47" i="10" s="1"/>
  <c r="V51" i="10" s="1"/>
  <c r="Q44" i="10"/>
  <c r="AI44" i="10"/>
  <c r="AL45" i="10"/>
  <c r="AM47" i="10" s="1"/>
  <c r="AX45" i="10"/>
  <c r="AY47" i="10" s="1"/>
  <c r="AU44" i="10"/>
  <c r="AF44" i="10"/>
  <c r="AI45" i="10"/>
  <c r="AJ47" i="10" s="1"/>
  <c r="R44" i="10"/>
  <c r="U45" i="10"/>
  <c r="V47" i="10" s="1"/>
  <c r="AC45" i="10"/>
  <c r="AD47" i="10" s="1"/>
  <c r="Z44" i="10"/>
  <c r="AH44" i="10"/>
  <c r="AK45" i="10"/>
  <c r="AL47" i="10" s="1"/>
  <c r="AS45" i="10"/>
  <c r="AT47" i="10" s="1"/>
  <c r="AP44" i="10"/>
  <c r="AX44" i="10"/>
  <c r="BA45" i="10"/>
  <c r="BB47" i="10" s="1"/>
  <c r="BN44" i="10"/>
  <c r="BQ45" i="10"/>
  <c r="BR47" i="10" s="1"/>
  <c r="BY45" i="10"/>
  <c r="BZ47" i="10" s="1"/>
  <c r="BV44" i="10"/>
  <c r="CD44" i="10"/>
  <c r="CG45" i="10"/>
  <c r="CH47" i="10" s="1"/>
  <c r="S44" i="10"/>
  <c r="BT44" i="10"/>
  <c r="BW45" i="10"/>
  <c r="BX47" i="10" s="1"/>
  <c r="BQ44" i="10"/>
  <c r="AZ45" i="10"/>
  <c r="BA47" i="10" s="1"/>
  <c r="Y44" i="10"/>
  <c r="AV44" i="10"/>
  <c r="CF45" i="10"/>
  <c r="CG47" i="10" s="1"/>
  <c r="AO44" i="10"/>
  <c r="AR45" i="10"/>
  <c r="AS47" i="10" s="1"/>
  <c r="BH45" i="10"/>
  <c r="BI47" i="10" s="1"/>
  <c r="BE44" i="10"/>
  <c r="BU44" i="10"/>
  <c r="BX45" i="10"/>
  <c r="BY47" i="10" s="1"/>
  <c r="AY44" i="10"/>
  <c r="CI45" i="10"/>
  <c r="CJ47" i="10" s="1"/>
  <c r="BA44" i="10"/>
  <c r="AN44" i="10"/>
  <c r="BD44" i="10"/>
  <c r="AE45" i="10"/>
  <c r="AF47" i="10" s="1"/>
  <c r="AB44" i="10"/>
  <c r="AJ44" i="10"/>
  <c r="AR44" i="10"/>
  <c r="AU45" i="10"/>
  <c r="AV47" i="10" s="1"/>
  <c r="AZ44" i="10"/>
  <c r="BK45" i="10"/>
  <c r="BL47" i="10" s="1"/>
  <c r="BH44" i="10"/>
  <c r="BP44" i="10"/>
  <c r="BS45" i="10"/>
  <c r="BT47" i="10" s="1"/>
  <c r="BX44" i="10"/>
  <c r="BI44" i="10"/>
  <c r="CE44" i="10"/>
  <c r="AM45" i="10"/>
  <c r="AN47" i="10" s="1"/>
  <c r="U44" i="10"/>
  <c r="AC44" i="10"/>
  <c r="AF45" i="10"/>
  <c r="AG47" i="10" s="1"/>
  <c r="AN45" i="10"/>
  <c r="AO47" i="10" s="1"/>
  <c r="AK44" i="10"/>
  <c r="AS44" i="10"/>
  <c r="AV45" i="10"/>
  <c r="AW47" i="10" s="1"/>
  <c r="BY44" i="10"/>
  <c r="CB45" i="10"/>
  <c r="CC47" i="10" s="1"/>
  <c r="CG44" i="10"/>
  <c r="CJ45" i="10"/>
  <c r="AQ45" i="10"/>
  <c r="AR47" i="10" s="1"/>
  <c r="BM44" i="10"/>
  <c r="W51" i="10" l="1"/>
  <c r="X51" i="10" s="1"/>
  <c r="Y51" i="10" s="1"/>
  <c r="X52" i="10" l="1"/>
  <c r="Y52" i="10"/>
  <c r="Z51" i="10"/>
  <c r="Z52" i="10" l="1"/>
  <c r="AA51" i="10"/>
  <c r="AB51" i="10" l="1"/>
  <c r="AA52" i="10"/>
  <c r="AC51" i="10" l="1"/>
  <c r="AB52" i="10"/>
  <c r="AC52" i="10" l="1"/>
  <c r="AD51" i="10"/>
  <c r="AD52" i="10" l="1"/>
  <c r="AE51" i="10"/>
  <c r="AF51" i="10" l="1"/>
  <c r="AE52" i="10"/>
  <c r="AG51" i="10" l="1"/>
  <c r="AF52" i="10"/>
  <c r="AG52" i="10" l="1"/>
  <c r="AH51" i="10"/>
  <c r="AH52" i="10" l="1"/>
  <c r="AI51" i="10"/>
  <c r="AJ51" i="10" l="1"/>
  <c r="AI52" i="10"/>
  <c r="AK51" i="10" l="1"/>
  <c r="AJ52" i="10"/>
  <c r="AK52" i="10" l="1"/>
  <c r="AL51" i="10"/>
  <c r="AL52" i="10" l="1"/>
  <c r="AM51" i="10"/>
  <c r="AM52" i="10" l="1"/>
  <c r="AN51" i="10"/>
  <c r="AO51" i="10" l="1"/>
  <c r="AN52" i="10"/>
  <c r="AP51" i="10" l="1"/>
  <c r="AO52" i="10"/>
  <c r="AP52" i="10" l="1"/>
  <c r="AQ51" i="10"/>
  <c r="AQ52" i="10" l="1"/>
  <c r="AR51" i="10"/>
  <c r="AR52" i="10" l="1"/>
  <c r="AS51" i="10"/>
  <c r="AS52" i="10" l="1"/>
  <c r="AT51" i="10"/>
  <c r="AU51" i="10" l="1"/>
  <c r="AT52" i="10"/>
  <c r="AU52" i="10" l="1"/>
  <c r="AV51" i="10"/>
  <c r="AW51" i="10" l="1"/>
  <c r="AV52" i="10"/>
  <c r="AW52" i="10" l="1"/>
  <c r="AX51" i="10"/>
  <c r="AX52" i="10" l="1"/>
  <c r="AY51" i="10"/>
  <c r="AY52" i="10" l="1"/>
  <c r="AZ51" i="10"/>
  <c r="AZ52" i="10" l="1"/>
  <c r="BA51" i="10"/>
  <c r="BA52" i="10" l="1"/>
  <c r="BB51" i="10"/>
  <c r="BC51" i="10" l="1"/>
  <c r="BB52" i="10"/>
  <c r="BD51" i="10" l="1"/>
  <c r="BC52" i="10"/>
  <c r="BE51" i="10" l="1"/>
  <c r="BD52" i="10"/>
  <c r="BE52" i="10" l="1"/>
  <c r="BF51" i="10"/>
  <c r="BG51" i="10" l="1"/>
  <c r="BF52" i="10"/>
  <c r="BH51" i="10" l="1"/>
  <c r="BG52" i="10"/>
  <c r="BH52" i="10" l="1"/>
  <c r="BI51" i="10"/>
  <c r="BI52" i="10" l="1"/>
  <c r="BJ51" i="10"/>
  <c r="BJ52" i="10" l="1"/>
  <c r="BK51" i="10"/>
  <c r="BL51" i="10" l="1"/>
  <c r="BK52" i="10"/>
  <c r="BM51" i="10" l="1"/>
  <c r="BL52" i="10"/>
  <c r="BN51" i="10" l="1"/>
  <c r="BM52" i="10"/>
  <c r="BN52" i="10" l="1"/>
  <c r="BO51" i="10"/>
  <c r="BO52" i="10" l="1"/>
  <c r="BP51" i="10"/>
  <c r="BP52" i="10" l="1"/>
  <c r="BQ51" i="10"/>
  <c r="BQ52" i="10" l="1"/>
  <c r="BR51" i="10"/>
  <c r="BR52" i="10" l="1"/>
  <c r="BS51" i="10"/>
  <c r="BS52" i="10" l="1"/>
  <c r="BT51" i="10"/>
  <c r="BU51" i="10" l="1"/>
  <c r="BT52" i="10"/>
  <c r="BV51" i="10" l="1"/>
  <c r="BU52" i="10"/>
  <c r="BW51" i="10" l="1"/>
  <c r="BV52" i="10"/>
  <c r="BW52" i="10" l="1"/>
  <c r="BX51" i="10"/>
  <c r="BX52" i="10" l="1"/>
  <c r="BY51" i="10"/>
  <c r="BY52" i="10" l="1"/>
  <c r="BZ51" i="10"/>
  <c r="CA51" i="10" l="1"/>
  <c r="BZ52" i="10"/>
  <c r="CA52" i="10" l="1"/>
  <c r="CB51" i="10"/>
  <c r="CC51" i="10" l="1"/>
  <c r="CB52" i="10"/>
  <c r="CD51" i="10" l="1"/>
  <c r="CC52" i="10"/>
  <c r="CE51" i="10" l="1"/>
  <c r="CD52" i="10"/>
  <c r="CF51" i="10" l="1"/>
  <c r="CE52" i="10"/>
  <c r="CF52" i="10" l="1"/>
  <c r="CG51" i="10"/>
  <c r="CG52" i="10" l="1"/>
  <c r="CH51" i="10"/>
  <c r="CH52" i="10" l="1"/>
  <c r="CI51" i="10"/>
  <c r="CJ51" i="10" l="1"/>
  <c r="CJ52" i="10" s="1"/>
  <c r="CI52" i="10"/>
  <c r="H42" i="7" l="1"/>
  <c r="H41" i="7"/>
  <c r="AM77" i="7" s="1"/>
  <c r="G42" i="7"/>
  <c r="G41" i="7"/>
  <c r="F42" i="7"/>
  <c r="F41" i="7"/>
  <c r="BC75" i="7" s="1"/>
  <c r="CI70" i="7"/>
  <c r="CJ70" i="7"/>
  <c r="CH70" i="7"/>
  <c r="CG70" i="7"/>
  <c r="CJ73" i="7" s="1"/>
  <c r="CF70" i="7"/>
  <c r="CI73" i="7" s="1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CJ69" i="7"/>
  <c r="CI69" i="7"/>
  <c r="CH69" i="7"/>
  <c r="CG69" i="7"/>
  <c r="CF69" i="7"/>
  <c r="BX76" i="7"/>
  <c r="BQ76" i="7"/>
  <c r="BK77" i="7"/>
  <c r="BJ76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P64" i="7"/>
  <c r="BK64" i="7"/>
  <c r="BG64" i="7"/>
  <c r="BC64" i="7"/>
  <c r="AX64" i="7"/>
  <c r="AT64" i="7"/>
  <c r="AP64" i="7"/>
  <c r="AO64" i="7"/>
  <c r="AN64" i="7"/>
  <c r="AM64" i="7"/>
  <c r="AL64" i="7"/>
  <c r="AK64" i="7"/>
  <c r="AG64" i="7"/>
  <c r="AC64" i="7"/>
  <c r="AB64" i="7"/>
  <c r="AA64" i="7"/>
  <c r="Z64" i="7"/>
  <c r="Y64" i="7"/>
  <c r="X64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P63" i="7"/>
  <c r="BK63" i="7"/>
  <c r="BG63" i="7"/>
  <c r="BC63" i="7"/>
  <c r="AX63" i="7"/>
  <c r="AT63" i="7"/>
  <c r="AP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L41" i="7"/>
  <c r="BB76" i="7" l="1"/>
  <c r="Q76" i="7"/>
  <c r="CC76" i="7"/>
  <c r="AD76" i="7"/>
  <c r="AK76" i="7"/>
  <c r="AO76" i="7"/>
  <c r="AW76" i="7"/>
  <c r="X75" i="7"/>
  <c r="AA15" i="7"/>
  <c r="AI15" i="7"/>
  <c r="AQ15" i="7"/>
  <c r="AY15" i="7"/>
  <c r="BG15" i="7"/>
  <c r="BO15" i="7"/>
  <c r="BW15" i="7"/>
  <c r="CE15" i="7"/>
  <c r="CM15" i="7"/>
  <c r="AC15" i="7"/>
  <c r="AK15" i="7"/>
  <c r="AS15" i="7"/>
  <c r="BA15" i="7"/>
  <c r="BI15" i="7"/>
  <c r="BQ15" i="7"/>
  <c r="BY15" i="7"/>
  <c r="CG15" i="7"/>
  <c r="CO15" i="7"/>
  <c r="W15" i="7"/>
  <c r="AE15" i="7"/>
  <c r="AM15" i="7"/>
  <c r="AU15" i="7"/>
  <c r="BC15" i="7"/>
  <c r="BK15" i="7"/>
  <c r="BS15" i="7"/>
  <c r="CA15" i="7"/>
  <c r="CI15" i="7"/>
  <c r="CQ15" i="7"/>
  <c r="Y15" i="7"/>
  <c r="AL15" i="7"/>
  <c r="AX15" i="7"/>
  <c r="BL15" i="7"/>
  <c r="BX15" i="7"/>
  <c r="CK15" i="7"/>
  <c r="U15" i="7"/>
  <c r="Z15" i="7"/>
  <c r="AN15" i="7"/>
  <c r="AZ15" i="7"/>
  <c r="BM15" i="7"/>
  <c r="BZ15" i="7"/>
  <c r="CL15" i="7"/>
  <c r="AF15" i="7"/>
  <c r="AR15" i="7"/>
  <c r="BE15" i="7"/>
  <c r="BR15" i="7"/>
  <c r="CD15" i="7"/>
  <c r="AH15" i="7"/>
  <c r="BD15" i="7"/>
  <c r="BV15" i="7"/>
  <c r="BH15" i="7"/>
  <c r="V15" i="7"/>
  <c r="BJ15" i="7"/>
  <c r="BU15" i="7"/>
  <c r="AJ15" i="7"/>
  <c r="BF15" i="7"/>
  <c r="CB15" i="7"/>
  <c r="AO15" i="7"/>
  <c r="CC15" i="7"/>
  <c r="AP15" i="7"/>
  <c r="CF15" i="7"/>
  <c r="BB15" i="7"/>
  <c r="CP15" i="7"/>
  <c r="X15" i="7"/>
  <c r="AT15" i="7"/>
  <c r="BN15" i="7"/>
  <c r="CH15" i="7"/>
  <c r="AB15" i="7"/>
  <c r="AV15" i="7"/>
  <c r="BP15" i="7"/>
  <c r="CJ15" i="7"/>
  <c r="AD15" i="7"/>
  <c r="AW15" i="7"/>
  <c r="BT15" i="7"/>
  <c r="CN15" i="7"/>
  <c r="AG15" i="7"/>
  <c r="AC18" i="7"/>
  <c r="AK18" i="7"/>
  <c r="AS18" i="7"/>
  <c r="BA18" i="7"/>
  <c r="BI18" i="7"/>
  <c r="BQ18" i="7"/>
  <c r="BY18" i="7"/>
  <c r="CG18" i="7"/>
  <c r="CO18" i="7"/>
  <c r="AA18" i="7"/>
  <c r="AJ18" i="7"/>
  <c r="AT18" i="7"/>
  <c r="BC18" i="7"/>
  <c r="BL18" i="7"/>
  <c r="BU18" i="7"/>
  <c r="CD18" i="7"/>
  <c r="CM18" i="7"/>
  <c r="AB18" i="7"/>
  <c r="AL18" i="7"/>
  <c r="AU18" i="7"/>
  <c r="BD18" i="7"/>
  <c r="BM18" i="7"/>
  <c r="BV18" i="7"/>
  <c r="CE18" i="7"/>
  <c r="CN18" i="7"/>
  <c r="W18" i="7"/>
  <c r="AF18" i="7"/>
  <c r="AO18" i="7"/>
  <c r="AX18" i="7"/>
  <c r="BG18" i="7"/>
  <c r="BP18" i="7"/>
  <c r="BZ18" i="7"/>
  <c r="CI18" i="7"/>
  <c r="AE18" i="7"/>
  <c r="AR18" i="7"/>
  <c r="BH18" i="7"/>
  <c r="BW18" i="7"/>
  <c r="CK18" i="7"/>
  <c r="BJ18" i="7"/>
  <c r="AH18" i="7"/>
  <c r="BK18" i="7"/>
  <c r="CP18" i="7"/>
  <c r="AI18" i="7"/>
  <c r="BN18" i="7"/>
  <c r="CQ18" i="7"/>
  <c r="AD18" i="7"/>
  <c r="BT18" i="7"/>
  <c r="AG18" i="7"/>
  <c r="AV18" i="7"/>
  <c r="BX18" i="7"/>
  <c r="CL18" i="7"/>
  <c r="AW18" i="7"/>
  <c r="CA18" i="7"/>
  <c r="V18" i="7"/>
  <c r="AY18" i="7"/>
  <c r="CB18" i="7"/>
  <c r="AQ18" i="7"/>
  <c r="X18" i="7"/>
  <c r="AM18" i="7"/>
  <c r="AZ18" i="7"/>
  <c r="BO18" i="7"/>
  <c r="CC18" i="7"/>
  <c r="Y18" i="7"/>
  <c r="AN18" i="7"/>
  <c r="BB18" i="7"/>
  <c r="BR18" i="7"/>
  <c r="CF18" i="7"/>
  <c r="Z18" i="7"/>
  <c r="AP18" i="7"/>
  <c r="BE18" i="7"/>
  <c r="BS18" i="7"/>
  <c r="CH18" i="7"/>
  <c r="U18" i="7"/>
  <c r="BF18" i="7"/>
  <c r="CJ18" i="7"/>
  <c r="Y16" i="7"/>
  <c r="AG16" i="7"/>
  <c r="AO16" i="7"/>
  <c r="AW16" i="7"/>
  <c r="BE16" i="7"/>
  <c r="BM16" i="7"/>
  <c r="BU16" i="7"/>
  <c r="CC16" i="7"/>
  <c r="CK16" i="7"/>
  <c r="AA16" i="7"/>
  <c r="AI16" i="7"/>
  <c r="AQ16" i="7"/>
  <c r="AY16" i="7"/>
  <c r="BG16" i="7"/>
  <c r="BO16" i="7"/>
  <c r="BW16" i="7"/>
  <c r="CE16" i="7"/>
  <c r="CM16" i="7"/>
  <c r="AC16" i="7"/>
  <c r="AK16" i="7"/>
  <c r="AS16" i="7"/>
  <c r="BA16" i="7"/>
  <c r="BI16" i="7"/>
  <c r="BQ16" i="7"/>
  <c r="BY16" i="7"/>
  <c r="CG16" i="7"/>
  <c r="CO16" i="7"/>
  <c r="AB16" i="7"/>
  <c r="AN16" i="7"/>
  <c r="BB16" i="7"/>
  <c r="BN16" i="7"/>
  <c r="CA16" i="7"/>
  <c r="CN16" i="7"/>
  <c r="AD16" i="7"/>
  <c r="AP16" i="7"/>
  <c r="BC16" i="7"/>
  <c r="BP16" i="7"/>
  <c r="CB16" i="7"/>
  <c r="CP16" i="7"/>
  <c r="V16" i="7"/>
  <c r="AH16" i="7"/>
  <c r="AU16" i="7"/>
  <c r="BH16" i="7"/>
  <c r="BT16" i="7"/>
  <c r="CH16" i="7"/>
  <c r="W16" i="7"/>
  <c r="AR16" i="7"/>
  <c r="BK16" i="7"/>
  <c r="CF16" i="7"/>
  <c r="U16" i="7"/>
  <c r="Z16" i="7"/>
  <c r="BR16" i="7"/>
  <c r="AE16" i="7"/>
  <c r="BS16" i="7"/>
  <c r="BJ16" i="7"/>
  <c r="X16" i="7"/>
  <c r="AT16" i="7"/>
  <c r="BL16" i="7"/>
  <c r="CI16" i="7"/>
  <c r="AV16" i="7"/>
  <c r="CJ16" i="7"/>
  <c r="AX16" i="7"/>
  <c r="CL16" i="7"/>
  <c r="CD16" i="7"/>
  <c r="AF16" i="7"/>
  <c r="AZ16" i="7"/>
  <c r="BV16" i="7"/>
  <c r="CQ16" i="7"/>
  <c r="AJ16" i="7"/>
  <c r="BD16" i="7"/>
  <c r="BX16" i="7"/>
  <c r="AL16" i="7"/>
  <c r="BF16" i="7"/>
  <c r="BZ16" i="7"/>
  <c r="AM16" i="7"/>
  <c r="AA19" i="7"/>
  <c r="AI19" i="7"/>
  <c r="AQ19" i="7"/>
  <c r="AY19" i="7"/>
  <c r="BG19" i="7"/>
  <c r="Z19" i="7"/>
  <c r="AJ19" i="7"/>
  <c r="AS19" i="7"/>
  <c r="BB19" i="7"/>
  <c r="BK19" i="7"/>
  <c r="BS19" i="7"/>
  <c r="CA19" i="7"/>
  <c r="CI19" i="7"/>
  <c r="CQ19" i="7"/>
  <c r="AB19" i="7"/>
  <c r="AK19" i="7"/>
  <c r="AT19" i="7"/>
  <c r="BC19" i="7"/>
  <c r="BL19" i="7"/>
  <c r="BT19" i="7"/>
  <c r="CB19" i="7"/>
  <c r="CJ19" i="7"/>
  <c r="V19" i="7"/>
  <c r="AE19" i="7"/>
  <c r="AN19" i="7"/>
  <c r="AW19" i="7"/>
  <c r="BF19" i="7"/>
  <c r="BO19" i="7"/>
  <c r="BW19" i="7"/>
  <c r="CE19" i="7"/>
  <c r="CM19" i="7"/>
  <c r="U19" i="7"/>
  <c r="AD19" i="7"/>
  <c r="AR19" i="7"/>
  <c r="BH19" i="7"/>
  <c r="BU19" i="7"/>
  <c r="CG19" i="7"/>
  <c r="BI19" i="7"/>
  <c r="CH19" i="7"/>
  <c r="AV19" i="7"/>
  <c r="BX19" i="7"/>
  <c r="CK19" i="7"/>
  <c r="AX19" i="7"/>
  <c r="BY19" i="7"/>
  <c r="AC19" i="7"/>
  <c r="CF19" i="7"/>
  <c r="AF19" i="7"/>
  <c r="AU19" i="7"/>
  <c r="BV19" i="7"/>
  <c r="AG19" i="7"/>
  <c r="BJ19" i="7"/>
  <c r="AH19" i="7"/>
  <c r="BM19" i="7"/>
  <c r="CL19" i="7"/>
  <c r="BE19" i="7"/>
  <c r="AP19" i="7"/>
  <c r="W19" i="7"/>
  <c r="AL19" i="7"/>
  <c r="AZ19" i="7"/>
  <c r="BN19" i="7"/>
  <c r="BZ19" i="7"/>
  <c r="CN19" i="7"/>
  <c r="X19" i="7"/>
  <c r="AM19" i="7"/>
  <c r="BA19" i="7"/>
  <c r="BP19" i="7"/>
  <c r="CC19" i="7"/>
  <c r="CO19" i="7"/>
  <c r="Y19" i="7"/>
  <c r="AO19" i="7"/>
  <c r="BD19" i="7"/>
  <c r="BQ19" i="7"/>
  <c r="CD19" i="7"/>
  <c r="CP19" i="7"/>
  <c r="BR19" i="7"/>
  <c r="CE75" i="7"/>
  <c r="CO77" i="7"/>
  <c r="W17" i="7"/>
  <c r="AE17" i="7"/>
  <c r="AM17" i="7"/>
  <c r="AU17" i="7"/>
  <c r="BC17" i="7"/>
  <c r="BK17" i="7"/>
  <c r="BS17" i="7"/>
  <c r="CA17" i="7"/>
  <c r="CI17" i="7"/>
  <c r="CQ17" i="7"/>
  <c r="Y17" i="7"/>
  <c r="AG17" i="7"/>
  <c r="AO17" i="7"/>
  <c r="AW17" i="7"/>
  <c r="BE17" i="7"/>
  <c r="BM17" i="7"/>
  <c r="BU17" i="7"/>
  <c r="AA17" i="7"/>
  <c r="AI17" i="7"/>
  <c r="AQ17" i="7"/>
  <c r="AY17" i="7"/>
  <c r="BG17" i="7"/>
  <c r="BO17" i="7"/>
  <c r="BW17" i="7"/>
  <c r="CE17" i="7"/>
  <c r="CM17" i="7"/>
  <c r="AD17" i="7"/>
  <c r="AR17" i="7"/>
  <c r="BD17" i="7"/>
  <c r="BQ17" i="7"/>
  <c r="CC17" i="7"/>
  <c r="CN17" i="7"/>
  <c r="AF17" i="7"/>
  <c r="AS17" i="7"/>
  <c r="BF17" i="7"/>
  <c r="BR17" i="7"/>
  <c r="CD17" i="7"/>
  <c r="CO17" i="7"/>
  <c r="X17" i="7"/>
  <c r="AK17" i="7"/>
  <c r="AX17" i="7"/>
  <c r="BJ17" i="7"/>
  <c r="BX17" i="7"/>
  <c r="CH17" i="7"/>
  <c r="AC17" i="7"/>
  <c r="AZ17" i="7"/>
  <c r="BT17" i="7"/>
  <c r="CK17" i="7"/>
  <c r="AJ17" i="7"/>
  <c r="BY17" i="7"/>
  <c r="AL17" i="7"/>
  <c r="BZ17" i="7"/>
  <c r="AV17" i="7"/>
  <c r="AH17" i="7"/>
  <c r="BA17" i="7"/>
  <c r="BV17" i="7"/>
  <c r="CL17" i="7"/>
  <c r="BB17" i="7"/>
  <c r="CP17" i="7"/>
  <c r="BH17" i="7"/>
  <c r="BP17" i="7"/>
  <c r="AN17" i="7"/>
  <c r="BI17" i="7"/>
  <c r="CB17" i="7"/>
  <c r="V17" i="7"/>
  <c r="AP17" i="7"/>
  <c r="BL17" i="7"/>
  <c r="CF17" i="7"/>
  <c r="Z17" i="7"/>
  <c r="AT17" i="7"/>
  <c r="BN17" i="7"/>
  <c r="CG17" i="7"/>
  <c r="AB17" i="7"/>
  <c r="CJ17" i="7"/>
  <c r="U17" i="7"/>
  <c r="AC20" i="7"/>
  <c r="AK20" i="7"/>
  <c r="AS20" i="7"/>
  <c r="BA20" i="7"/>
  <c r="BI20" i="7"/>
  <c r="BQ20" i="7"/>
  <c r="BY20" i="7"/>
  <c r="CG20" i="7"/>
  <c r="CO20" i="7"/>
  <c r="V20" i="7"/>
  <c r="AD20" i="7"/>
  <c r="AL20" i="7"/>
  <c r="AT20" i="7"/>
  <c r="BB20" i="7"/>
  <c r="BJ20" i="7"/>
  <c r="BR20" i="7"/>
  <c r="BZ20" i="7"/>
  <c r="CH20" i="7"/>
  <c r="CP20" i="7"/>
  <c r="Y20" i="7"/>
  <c r="AG20" i="7"/>
  <c r="AO20" i="7"/>
  <c r="AW20" i="7"/>
  <c r="BE20" i="7"/>
  <c r="BM20" i="7"/>
  <c r="BU20" i="7"/>
  <c r="CC20" i="7"/>
  <c r="CK20" i="7"/>
  <c r="X20" i="7"/>
  <c r="AJ20" i="7"/>
  <c r="AX20" i="7"/>
  <c r="BK20" i="7"/>
  <c r="BW20" i="7"/>
  <c r="CJ20" i="7"/>
  <c r="Z20" i="7"/>
  <c r="AY20" i="7"/>
  <c r="BL20" i="7"/>
  <c r="CL20" i="7"/>
  <c r="AN20" i="7"/>
  <c r="BN20" i="7"/>
  <c r="CM20" i="7"/>
  <c r="AB20" i="7"/>
  <c r="BC20" i="7"/>
  <c r="CB20" i="7"/>
  <c r="AV20" i="7"/>
  <c r="BV20" i="7"/>
  <c r="AM20" i="7"/>
  <c r="BX20" i="7"/>
  <c r="AA20" i="7"/>
  <c r="AZ20" i="7"/>
  <c r="CA20" i="7"/>
  <c r="AP20" i="7"/>
  <c r="BO20" i="7"/>
  <c r="CN20" i="7"/>
  <c r="AI20" i="7"/>
  <c r="CI20" i="7"/>
  <c r="AE20" i="7"/>
  <c r="AQ20" i="7"/>
  <c r="BD20" i="7"/>
  <c r="BP20" i="7"/>
  <c r="CD20" i="7"/>
  <c r="CQ20" i="7"/>
  <c r="AF20" i="7"/>
  <c r="AR20" i="7"/>
  <c r="BF20" i="7"/>
  <c r="BS20" i="7"/>
  <c r="CE20" i="7"/>
  <c r="U20" i="7"/>
  <c r="AH20" i="7"/>
  <c r="AU20" i="7"/>
  <c r="BG20" i="7"/>
  <c r="BT20" i="7"/>
  <c r="CF20" i="7"/>
  <c r="W20" i="7"/>
  <c r="BH20" i="7"/>
  <c r="Q75" i="7"/>
  <c r="AR75" i="7"/>
  <c r="BI75" i="7"/>
  <c r="BU79" i="7"/>
  <c r="AU77" i="7"/>
  <c r="Z77" i="7"/>
  <c r="Y77" i="7"/>
  <c r="AX77" i="7"/>
  <c r="BT77" i="7"/>
  <c r="AA77" i="7"/>
  <c r="AY77" i="7"/>
  <c r="BG77" i="7"/>
  <c r="BW77" i="7"/>
  <c r="AH77" i="7"/>
  <c r="BP76" i="7"/>
  <c r="CC79" i="7"/>
  <c r="V77" i="7"/>
  <c r="AL77" i="7"/>
  <c r="BZ77" i="7"/>
  <c r="BL77" i="7"/>
  <c r="U80" i="7"/>
  <c r="BX80" i="7"/>
  <c r="BX83" i="7" s="1"/>
  <c r="BX87" i="7" s="1"/>
  <c r="BP80" i="7"/>
  <c r="BH80" i="7"/>
  <c r="W75" i="7"/>
  <c r="BD76" i="7"/>
  <c r="CO76" i="7"/>
  <c r="BM79" i="7"/>
  <c r="T76" i="7"/>
  <c r="AR76" i="7"/>
  <c r="CB76" i="7"/>
  <c r="CQ76" i="7"/>
  <c r="AC76" i="7"/>
  <c r="Q80" i="7"/>
  <c r="T80" i="7"/>
  <c r="Y79" i="7"/>
  <c r="V78" i="7"/>
  <c r="S75" i="7"/>
  <c r="CQ75" i="7"/>
  <c r="AZ80" i="7"/>
  <c r="BE79" i="7"/>
  <c r="AN75" i="7"/>
  <c r="AR80" i="7"/>
  <c r="AW79" i="7"/>
  <c r="X76" i="7"/>
  <c r="AJ80" i="7"/>
  <c r="AO79" i="7"/>
  <c r="X77" i="7"/>
  <c r="CH71" i="7"/>
  <c r="AB80" i="7"/>
  <c r="AG79" i="7"/>
  <c r="R79" i="7"/>
  <c r="BA78" i="7"/>
  <c r="AA78" i="7"/>
  <c r="BY78" i="7"/>
  <c r="AY78" i="7"/>
  <c r="Z78" i="7"/>
  <c r="S78" i="7"/>
  <c r="BE78" i="7"/>
  <c r="BZ78" i="7"/>
  <c r="BR78" i="7"/>
  <c r="AS78" i="7"/>
  <c r="CO78" i="7"/>
  <c r="BN78" i="7"/>
  <c r="AO78" i="7"/>
  <c r="CD78" i="7"/>
  <c r="CN78" i="7"/>
  <c r="BQ78" i="7"/>
  <c r="AQ78" i="7"/>
  <c r="BM78" i="7"/>
  <c r="AL78" i="7"/>
  <c r="AD78" i="7"/>
  <c r="CE78" i="7"/>
  <c r="BF78" i="7"/>
  <c r="AG78" i="7"/>
  <c r="AY75" i="7"/>
  <c r="BX75" i="7"/>
  <c r="AG75" i="7"/>
  <c r="BT75" i="7"/>
  <c r="AC75" i="7"/>
  <c r="BM75" i="7"/>
  <c r="BW80" i="7"/>
  <c r="BG80" i="7"/>
  <c r="AQ80" i="7"/>
  <c r="AA80" i="7"/>
  <c r="S80" i="7"/>
  <c r="BN80" i="7"/>
  <c r="AX80" i="7"/>
  <c r="AH80" i="7"/>
  <c r="R80" i="7"/>
  <c r="CC80" i="7"/>
  <c r="CC83" i="7" s="1"/>
  <c r="CC87" i="7" s="1"/>
  <c r="BM80" i="7"/>
  <c r="AW80" i="7"/>
  <c r="AW83" i="7" s="1"/>
  <c r="AW87" i="7" s="1"/>
  <c r="AG80" i="7"/>
  <c r="CN80" i="7"/>
  <c r="CB80" i="7"/>
  <c r="BT80" i="7"/>
  <c r="BT84" i="7" s="1"/>
  <c r="BT88" i="7" s="1"/>
  <c r="BL80" i="7"/>
  <c r="BD80" i="7"/>
  <c r="AV80" i="7"/>
  <c r="AN80" i="7"/>
  <c r="AF80" i="7"/>
  <c r="X80" i="7"/>
  <c r="CE80" i="7"/>
  <c r="BO80" i="7"/>
  <c r="AY80" i="7"/>
  <c r="AI80" i="7"/>
  <c r="CD80" i="7"/>
  <c r="BF80" i="7"/>
  <c r="Z80" i="7"/>
  <c r="Z84" i="7" s="1"/>
  <c r="Z88" i="7" s="1"/>
  <c r="BU80" i="7"/>
  <c r="BE80" i="7"/>
  <c r="AO80" i="7"/>
  <c r="AO83" i="7" s="1"/>
  <c r="AO87" i="7" s="1"/>
  <c r="Y80" i="7"/>
  <c r="CO80" i="7"/>
  <c r="CO84" i="7" s="1"/>
  <c r="CA80" i="7"/>
  <c r="BS80" i="7"/>
  <c r="BK80" i="7"/>
  <c r="BK84" i="7" s="1"/>
  <c r="BK88" i="7" s="1"/>
  <c r="BC80" i="7"/>
  <c r="AU80" i="7"/>
  <c r="AU84" i="7" s="1"/>
  <c r="AU88" i="7" s="1"/>
  <c r="AM80" i="7"/>
  <c r="AM84" i="7" s="1"/>
  <c r="AM88" i="7" s="1"/>
  <c r="AE80" i="7"/>
  <c r="W80" i="7"/>
  <c r="BZ80" i="7"/>
  <c r="BV80" i="7"/>
  <c r="AP80" i="7"/>
  <c r="CP80" i="7"/>
  <c r="BR80" i="7"/>
  <c r="BJ80" i="7"/>
  <c r="BJ83" i="7" s="1"/>
  <c r="BJ87" i="7" s="1"/>
  <c r="BB80" i="7"/>
  <c r="BB83" i="7" s="1"/>
  <c r="BB87" i="7" s="1"/>
  <c r="AT80" i="7"/>
  <c r="AL80" i="7"/>
  <c r="AD80" i="7"/>
  <c r="V80" i="7"/>
  <c r="V84" i="7" s="1"/>
  <c r="V88" i="7" s="1"/>
  <c r="CQ80" i="7"/>
  <c r="BY80" i="7"/>
  <c r="BQ80" i="7"/>
  <c r="BQ83" i="7" s="1"/>
  <c r="BQ87" i="7" s="1"/>
  <c r="BI80" i="7"/>
  <c r="BA80" i="7"/>
  <c r="AS80" i="7"/>
  <c r="AK80" i="7"/>
  <c r="AK83" i="7" s="1"/>
  <c r="AK87" i="7" s="1"/>
  <c r="AC80" i="7"/>
  <c r="BV77" i="7"/>
  <c r="BJ77" i="7"/>
  <c r="AV77" i="7"/>
  <c r="AI77" i="7"/>
  <c r="W77" i="7"/>
  <c r="CP77" i="7"/>
  <c r="CE77" i="7"/>
  <c r="BS77" i="7"/>
  <c r="BF77" i="7"/>
  <c r="AT77" i="7"/>
  <c r="AF77" i="7"/>
  <c r="S77" i="7"/>
  <c r="CQ77" i="7"/>
  <c r="Q77" i="7"/>
  <c r="CD77" i="7"/>
  <c r="BR77" i="7"/>
  <c r="BD77" i="7"/>
  <c r="AQ77" i="7"/>
  <c r="AE77" i="7"/>
  <c r="R77" i="7"/>
  <c r="CB77" i="7"/>
  <c r="BO77" i="7"/>
  <c r="BC77" i="7"/>
  <c r="AP77" i="7"/>
  <c r="AD77" i="7"/>
  <c r="CA77" i="7"/>
  <c r="BN77" i="7"/>
  <c r="BB77" i="7"/>
  <c r="BB84" i="7" s="1"/>
  <c r="BB88" i="7" s="1"/>
  <c r="AN77" i="7"/>
  <c r="AN79" i="7"/>
  <c r="X79" i="7"/>
  <c r="CO79" i="7"/>
  <c r="CA79" i="7"/>
  <c r="BS79" i="7"/>
  <c r="BK79" i="7"/>
  <c r="BC79" i="7"/>
  <c r="BC82" i="7" s="1"/>
  <c r="BC86" i="7" s="1"/>
  <c r="AU79" i="7"/>
  <c r="AM79" i="7"/>
  <c r="AE79" i="7"/>
  <c r="W79" i="7"/>
  <c r="CN79" i="7"/>
  <c r="Q79" i="7"/>
  <c r="CB79" i="7"/>
  <c r="BT79" i="7"/>
  <c r="BL79" i="7"/>
  <c r="BD79" i="7"/>
  <c r="AV79" i="7"/>
  <c r="AF79" i="7"/>
  <c r="CP79" i="7"/>
  <c r="BZ79" i="7"/>
  <c r="BR79" i="7"/>
  <c r="BJ79" i="7"/>
  <c r="BB79" i="7"/>
  <c r="AT79" i="7"/>
  <c r="AL79" i="7"/>
  <c r="AD79" i="7"/>
  <c r="V79" i="7"/>
  <c r="AS79" i="7"/>
  <c r="AJ79" i="7"/>
  <c r="BY79" i="7"/>
  <c r="BI79" i="7"/>
  <c r="BI82" i="7" s="1"/>
  <c r="BI86" i="7" s="1"/>
  <c r="AK79" i="7"/>
  <c r="U79" i="7"/>
  <c r="BX79" i="7"/>
  <c r="BX82" i="7" s="1"/>
  <c r="BX86" i="7" s="1"/>
  <c r="BH79" i="7"/>
  <c r="AZ79" i="7"/>
  <c r="T79" i="7"/>
  <c r="CE79" i="7"/>
  <c r="CE82" i="7" s="1"/>
  <c r="CE86" i="7" s="1"/>
  <c r="BW79" i="7"/>
  <c r="BO79" i="7"/>
  <c r="BG79" i="7"/>
  <c r="AY79" i="7"/>
  <c r="AQ79" i="7"/>
  <c r="AI79" i="7"/>
  <c r="AA79" i="7"/>
  <c r="S79" i="7"/>
  <c r="CQ79" i="7"/>
  <c r="BQ79" i="7"/>
  <c r="BA79" i="7"/>
  <c r="AC79" i="7"/>
  <c r="BP79" i="7"/>
  <c r="AR79" i="7"/>
  <c r="AB79" i="7"/>
  <c r="CD79" i="7"/>
  <c r="BV79" i="7"/>
  <c r="BN79" i="7"/>
  <c r="BF79" i="7"/>
  <c r="AX79" i="7"/>
  <c r="AP79" i="7"/>
  <c r="AH79" i="7"/>
  <c r="Z79" i="7"/>
  <c r="BZ76" i="7"/>
  <c r="BM76" i="7"/>
  <c r="BA76" i="7"/>
  <c r="AN76" i="7"/>
  <c r="AB76" i="7"/>
  <c r="R76" i="7"/>
  <c r="CN76" i="7"/>
  <c r="BY76" i="7"/>
  <c r="BL76" i="7"/>
  <c r="AZ76" i="7"/>
  <c r="AL76" i="7"/>
  <c r="Y76" i="7"/>
  <c r="BU76" i="7"/>
  <c r="AV76" i="7"/>
  <c r="BT76" i="7"/>
  <c r="BH76" i="7"/>
  <c r="AT76" i="7"/>
  <c r="AG76" i="7"/>
  <c r="U76" i="7"/>
  <c r="U83" i="7" s="1"/>
  <c r="U87" i="7" s="1"/>
  <c r="BI76" i="7"/>
  <c r="AJ76" i="7"/>
  <c r="V76" i="7"/>
  <c r="BR76" i="7"/>
  <c r="BE76" i="7"/>
  <c r="AS76" i="7"/>
  <c r="AF76" i="7"/>
  <c r="CC78" i="7"/>
  <c r="BO78" i="7"/>
  <c r="BB78" i="7"/>
  <c r="AP78" i="7"/>
  <c r="AC78" i="7"/>
  <c r="BW78" i="7"/>
  <c r="BJ78" i="7"/>
  <c r="AX78" i="7"/>
  <c r="AK78" i="7"/>
  <c r="Y78" i="7"/>
  <c r="BV78" i="7"/>
  <c r="BI78" i="7"/>
  <c r="AW78" i="7"/>
  <c r="AI78" i="7"/>
  <c r="U78" i="7"/>
  <c r="BU78" i="7"/>
  <c r="BG78" i="7"/>
  <c r="AT78" i="7"/>
  <c r="AH78" i="7"/>
  <c r="BW75" i="7"/>
  <c r="BL75" i="7"/>
  <c r="BA75" i="7"/>
  <c r="AQ75" i="7"/>
  <c r="AF75" i="7"/>
  <c r="U75" i="7"/>
  <c r="U82" i="7" s="1"/>
  <c r="BU75" i="7"/>
  <c r="BK75" i="7"/>
  <c r="AZ75" i="7"/>
  <c r="AO75" i="7"/>
  <c r="AE75" i="7"/>
  <c r="AE82" i="7" s="1"/>
  <c r="T75" i="7"/>
  <c r="R75" i="7"/>
  <c r="CC75" i="7"/>
  <c r="BS75" i="7"/>
  <c r="BH75" i="7"/>
  <c r="AW75" i="7"/>
  <c r="AM75" i="7"/>
  <c r="AB75" i="7"/>
  <c r="CN75" i="7"/>
  <c r="CB75" i="7"/>
  <c r="BQ75" i="7"/>
  <c r="BQ82" i="7" s="1"/>
  <c r="BQ86" i="7" s="1"/>
  <c r="BG75" i="7"/>
  <c r="AV75" i="7"/>
  <c r="AK75" i="7"/>
  <c r="AA75" i="7"/>
  <c r="CO75" i="7"/>
  <c r="CA75" i="7"/>
  <c r="BP75" i="7"/>
  <c r="BE75" i="7"/>
  <c r="AU75" i="7"/>
  <c r="AJ75" i="7"/>
  <c r="Y75" i="7"/>
  <c r="CP75" i="7"/>
  <c r="BY75" i="7"/>
  <c r="BO75" i="7"/>
  <c r="BD75" i="7"/>
  <c r="AS75" i="7"/>
  <c r="AI75" i="7"/>
  <c r="AD83" i="7"/>
  <c r="AD87" i="7" s="1"/>
  <c r="BY77" i="7"/>
  <c r="BQ77" i="7"/>
  <c r="BI77" i="7"/>
  <c r="BA77" i="7"/>
  <c r="AS77" i="7"/>
  <c r="AK77" i="7"/>
  <c r="AC77" i="7"/>
  <c r="U77" i="7"/>
  <c r="U84" i="7" s="1"/>
  <c r="U88" i="7" s="1"/>
  <c r="BX77" i="7"/>
  <c r="BP77" i="7"/>
  <c r="BH77" i="7"/>
  <c r="AZ77" i="7"/>
  <c r="AR77" i="7"/>
  <c r="AJ77" i="7"/>
  <c r="AJ84" i="7" s="1"/>
  <c r="AJ88" i="7" s="1"/>
  <c r="AB77" i="7"/>
  <c r="T77" i="7"/>
  <c r="CN77" i="7"/>
  <c r="CC77" i="7"/>
  <c r="BU77" i="7"/>
  <c r="BM77" i="7"/>
  <c r="BE77" i="7"/>
  <c r="AW77" i="7"/>
  <c r="AO77" i="7"/>
  <c r="AG77" i="7"/>
  <c r="CP76" i="7"/>
  <c r="CA76" i="7"/>
  <c r="BS76" i="7"/>
  <c r="BS83" i="7" s="1"/>
  <c r="BS87" i="7" s="1"/>
  <c r="BK76" i="7"/>
  <c r="BC76" i="7"/>
  <c r="AU76" i="7"/>
  <c r="AM76" i="7"/>
  <c r="AE76" i="7"/>
  <c r="W76" i="7"/>
  <c r="CE76" i="7"/>
  <c r="BW76" i="7"/>
  <c r="BO76" i="7"/>
  <c r="BG76" i="7"/>
  <c r="AY76" i="7"/>
  <c r="AQ76" i="7"/>
  <c r="AI76" i="7"/>
  <c r="AA76" i="7"/>
  <c r="S76" i="7"/>
  <c r="CD76" i="7"/>
  <c r="BV76" i="7"/>
  <c r="BV83" i="7" s="1"/>
  <c r="BV87" i="7" s="1"/>
  <c r="BN76" i="7"/>
  <c r="BF76" i="7"/>
  <c r="AX76" i="7"/>
  <c r="AP76" i="7"/>
  <c r="AH76" i="7"/>
  <c r="Z76" i="7"/>
  <c r="Q78" i="7"/>
  <c r="BX78" i="7"/>
  <c r="BP78" i="7"/>
  <c r="BH78" i="7"/>
  <c r="AZ78" i="7"/>
  <c r="AR78" i="7"/>
  <c r="AJ78" i="7"/>
  <c r="AB78" i="7"/>
  <c r="T78" i="7"/>
  <c r="R78" i="7"/>
  <c r="CP78" i="7"/>
  <c r="CB78" i="7"/>
  <c r="BT78" i="7"/>
  <c r="BL78" i="7"/>
  <c r="BD78" i="7"/>
  <c r="AV78" i="7"/>
  <c r="AN78" i="7"/>
  <c r="AF78" i="7"/>
  <c r="X78" i="7"/>
  <c r="CQ78" i="7"/>
  <c r="CA78" i="7"/>
  <c r="BS78" i="7"/>
  <c r="BK78" i="7"/>
  <c r="BC78" i="7"/>
  <c r="AU78" i="7"/>
  <c r="AM78" i="7"/>
  <c r="AE78" i="7"/>
  <c r="W78" i="7"/>
  <c r="BZ75" i="7"/>
  <c r="BR75" i="7"/>
  <c r="BJ75" i="7"/>
  <c r="BB75" i="7"/>
  <c r="AT75" i="7"/>
  <c r="AL75" i="7"/>
  <c r="AL82" i="7" s="1"/>
  <c r="AD75" i="7"/>
  <c r="V75" i="7"/>
  <c r="CD75" i="7"/>
  <c r="BV75" i="7"/>
  <c r="BN75" i="7"/>
  <c r="BF75" i="7"/>
  <c r="BF82" i="7" s="1"/>
  <c r="BF86" i="7" s="1"/>
  <c r="AX75" i="7"/>
  <c r="AP75" i="7"/>
  <c r="AH75" i="7"/>
  <c r="Z75" i="7"/>
  <c r="BF72" i="7"/>
  <c r="V72" i="7"/>
  <c r="AL72" i="7"/>
  <c r="BZ72" i="7"/>
  <c r="W72" i="7"/>
  <c r="BC72" i="7"/>
  <c r="CA72" i="7"/>
  <c r="AP72" i="7"/>
  <c r="BI72" i="7"/>
  <c r="X72" i="7"/>
  <c r="AF72" i="7"/>
  <c r="AN72" i="7"/>
  <c r="AV72" i="7"/>
  <c r="BD72" i="7"/>
  <c r="BL72" i="7"/>
  <c r="BT72" i="7"/>
  <c r="CB72" i="7"/>
  <c r="CJ72" i="7"/>
  <c r="CG71" i="7"/>
  <c r="U72" i="7"/>
  <c r="AQ72" i="7"/>
  <c r="BN72" i="7"/>
  <c r="CG72" i="7"/>
  <c r="BY72" i="7"/>
  <c r="AD72" i="7"/>
  <c r="BJ72" i="7"/>
  <c r="CH72" i="7"/>
  <c r="CD72" i="7"/>
  <c r="AE72" i="7"/>
  <c r="BK72" i="7"/>
  <c r="CF71" i="7"/>
  <c r="CI72" i="7"/>
  <c r="AW72" i="7"/>
  <c r="BU72" i="7"/>
  <c r="CC72" i="7"/>
  <c r="Z72" i="7"/>
  <c r="AS72" i="7"/>
  <c r="BO72" i="7"/>
  <c r="CI71" i="7"/>
  <c r="BB72" i="7"/>
  <c r="AK72" i="7"/>
  <c r="BG72" i="7"/>
  <c r="AM72" i="7"/>
  <c r="Y72" i="7"/>
  <c r="AO72" i="7"/>
  <c r="BM72" i="7"/>
  <c r="AA72" i="7"/>
  <c r="AX72" i="7"/>
  <c r="BQ72" i="7"/>
  <c r="CJ71" i="7"/>
  <c r="AI72" i="7"/>
  <c r="AT72" i="7"/>
  <c r="BR72" i="7"/>
  <c r="AU72" i="7"/>
  <c r="BS72" i="7"/>
  <c r="CE72" i="7"/>
  <c r="AG72" i="7"/>
  <c r="BE72" i="7"/>
  <c r="AC72" i="7"/>
  <c r="AY72" i="7"/>
  <c r="BV72" i="7"/>
  <c r="T72" i="7"/>
  <c r="AB72" i="7"/>
  <c r="AJ72" i="7"/>
  <c r="AR72" i="7"/>
  <c r="AZ72" i="7"/>
  <c r="BH72" i="7"/>
  <c r="BP72" i="7"/>
  <c r="BX72" i="7"/>
  <c r="CF72" i="7"/>
  <c r="AH72" i="7"/>
  <c r="BA72" i="7"/>
  <c r="BW72" i="7"/>
  <c r="AK6" i="7"/>
  <c r="AL6" i="7"/>
  <c r="AM6" i="7"/>
  <c r="AN6" i="7"/>
  <c r="AO7" i="7"/>
  <c r="AS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AV6" i="7"/>
  <c r="AU6" i="7"/>
  <c r="AT6" i="7"/>
  <c r="AS6" i="7"/>
  <c r="AR6" i="7"/>
  <c r="AQ6" i="7"/>
  <c r="AP6" i="7"/>
  <c r="AO6" i="7"/>
  <c r="AJ6" i="7"/>
  <c r="X82" i="7" l="1"/>
  <c r="CE83" i="7"/>
  <c r="CE87" i="7" s="1"/>
  <c r="AI82" i="7"/>
  <c r="AS82" i="7"/>
  <c r="AS86" i="7" s="1"/>
  <c r="BE82" i="7"/>
  <c r="BE86" i="7" s="1"/>
  <c r="CC82" i="7"/>
  <c r="CC86" i="7" s="1"/>
  <c r="T82" i="7"/>
  <c r="W82" i="7"/>
  <c r="BM83" i="7"/>
  <c r="BM87" i="7" s="1"/>
  <c r="BO82" i="7"/>
  <c r="BO86" i="7" s="1"/>
  <c r="BU82" i="7"/>
  <c r="BU86" i="7" s="1"/>
  <c r="BK83" i="7"/>
  <c r="BK87" i="7" s="1"/>
  <c r="AF83" i="7"/>
  <c r="AF87" i="7" s="1"/>
  <c r="U23" i="7"/>
  <c r="U27" i="7" s="1"/>
  <c r="Z83" i="7"/>
  <c r="Z87" i="7" s="1"/>
  <c r="S82" i="7"/>
  <c r="BX84" i="7"/>
  <c r="BX88" i="7" s="1"/>
  <c r="AJ83" i="7"/>
  <c r="AJ87" i="7" s="1"/>
  <c r="AD84" i="7"/>
  <c r="AD88" i="7" s="1"/>
  <c r="BF84" i="7"/>
  <c r="BF88" i="7" s="1"/>
  <c r="BV84" i="7"/>
  <c r="BV88" i="7" s="1"/>
  <c r="U22" i="7"/>
  <c r="U26" i="7" s="1"/>
  <c r="BG83" i="7"/>
  <c r="BG87" i="7" s="1"/>
  <c r="AF82" i="7"/>
  <c r="BO84" i="7"/>
  <c r="BO88" i="7" s="1"/>
  <c r="CE84" i="7"/>
  <c r="CE88" i="7" s="1"/>
  <c r="BP83" i="7"/>
  <c r="BP87" i="7" s="1"/>
  <c r="BL84" i="7"/>
  <c r="BL88" i="7" s="1"/>
  <c r="AB83" i="7"/>
  <c r="AB87" i="7" s="1"/>
  <c r="AR82" i="7"/>
  <c r="AR86" i="7" s="1"/>
  <c r="CB83" i="7"/>
  <c r="CB87" i="7" s="1"/>
  <c r="BD83" i="7"/>
  <c r="BD87" i="7" s="1"/>
  <c r="BG84" i="7"/>
  <c r="BG88" i="7" s="1"/>
  <c r="R84" i="7"/>
  <c r="R88" i="7" s="1"/>
  <c r="AF84" i="7"/>
  <c r="AF88" i="7" s="1"/>
  <c r="AH84" i="7"/>
  <c r="AH88" i="7" s="1"/>
  <c r="BP84" i="7"/>
  <c r="BP88" i="7" s="1"/>
  <c r="CN84" i="7"/>
  <c r="BH83" i="7"/>
  <c r="BH87" i="7" s="1"/>
  <c r="AG82" i="7"/>
  <c r="AR83" i="7"/>
  <c r="AR87" i="7" s="1"/>
  <c r="T83" i="7"/>
  <c r="T87" i="7" s="1"/>
  <c r="AX84" i="7"/>
  <c r="AX88" i="7" s="1"/>
  <c r="AV82" i="7"/>
  <c r="AV86" i="7" s="1"/>
  <c r="Y84" i="7"/>
  <c r="Y88" i="7" s="1"/>
  <c r="BW84" i="7"/>
  <c r="BW88" i="7" s="1"/>
  <c r="AY84" i="7"/>
  <c r="AY88" i="7" s="1"/>
  <c r="BI83" i="7"/>
  <c r="BI87" i="7" s="1"/>
  <c r="BH84" i="7"/>
  <c r="BH88" i="7" s="1"/>
  <c r="CQ83" i="7"/>
  <c r="AZ83" i="7"/>
  <c r="AZ87" i="7" s="1"/>
  <c r="AN82" i="7"/>
  <c r="Q84" i="7"/>
  <c r="Q88" i="7" s="1"/>
  <c r="AL84" i="7"/>
  <c r="AL88" i="7" s="1"/>
  <c r="BZ84" i="7"/>
  <c r="BZ88" i="7" s="1"/>
  <c r="BC84" i="7"/>
  <c r="BC88" i="7" s="1"/>
  <c r="AS83" i="7"/>
  <c r="AS87" i="7" s="1"/>
  <c r="AA84" i="7"/>
  <c r="AA88" i="7" s="1"/>
  <c r="AT82" i="7"/>
  <c r="AT86" i="7" s="1"/>
  <c r="AB84" i="7"/>
  <c r="AB88" i="7" s="1"/>
  <c r="BM82" i="7"/>
  <c r="BM86" i="7" s="1"/>
  <c r="BB82" i="7"/>
  <c r="BB86" i="7" s="1"/>
  <c r="BY82" i="7"/>
  <c r="BY86" i="7" s="1"/>
  <c r="R83" i="7"/>
  <c r="R87" i="7" s="1"/>
  <c r="AQ82" i="7"/>
  <c r="AQ86" i="7" s="1"/>
  <c r="CA84" i="7"/>
  <c r="CA88" i="7" s="1"/>
  <c r="AQ84" i="7"/>
  <c r="AQ88" i="7" s="1"/>
  <c r="AT84" i="7"/>
  <c r="AT88" i="7" s="1"/>
  <c r="BJ84" i="7"/>
  <c r="BJ88" i="7" s="1"/>
  <c r="X84" i="7"/>
  <c r="X88" i="7" s="1"/>
  <c r="AV83" i="7"/>
  <c r="AV87" i="7" s="1"/>
  <c r="T84" i="7"/>
  <c r="T88" i="7" s="1"/>
  <c r="R82" i="7"/>
  <c r="BJ82" i="7"/>
  <c r="BJ86" i="7" s="1"/>
  <c r="Q83" i="7"/>
  <c r="Q87" i="7" s="1"/>
  <c r="CA83" i="7"/>
  <c r="CA87" i="7" s="1"/>
  <c r="AR84" i="7"/>
  <c r="AR88" i="7" s="1"/>
  <c r="AA82" i="7"/>
  <c r="AM82" i="7"/>
  <c r="CQ82" i="7"/>
  <c r="BV82" i="7"/>
  <c r="BV86" i="7" s="1"/>
  <c r="BM84" i="7"/>
  <c r="BM88" i="7" s="1"/>
  <c r="BA84" i="7"/>
  <c r="BA88" i="7" s="1"/>
  <c r="Y82" i="7"/>
  <c r="AW82" i="7"/>
  <c r="AW86" i="7" s="1"/>
  <c r="AC83" i="7"/>
  <c r="AC87" i="7" s="1"/>
  <c r="BD82" i="7"/>
  <c r="BD86" i="7" s="1"/>
  <c r="CD82" i="7"/>
  <c r="CD86" i="7" s="1"/>
  <c r="AQ83" i="7"/>
  <c r="AQ87" i="7" s="1"/>
  <c r="BI84" i="7"/>
  <c r="BI88" i="7" s="1"/>
  <c r="X83" i="7"/>
  <c r="X87" i="7" s="1"/>
  <c r="CA82" i="7"/>
  <c r="CA86" i="7" s="1"/>
  <c r="CN82" i="7"/>
  <c r="AO84" i="7"/>
  <c r="AO88" i="7" s="1"/>
  <c r="AH83" i="7"/>
  <c r="AH87" i="7" s="1"/>
  <c r="CN83" i="7"/>
  <c r="BT83" i="7"/>
  <c r="BT87" i="7" s="1"/>
  <c r="V82" i="7"/>
  <c r="AM83" i="7"/>
  <c r="AM87" i="7" s="1"/>
  <c r="AS84" i="7"/>
  <c r="AS88" i="7" s="1"/>
  <c r="AK82" i="7"/>
  <c r="BW82" i="7"/>
  <c r="BW86" i="7" s="1"/>
  <c r="BL82" i="7"/>
  <c r="BL86" i="7" s="1"/>
  <c r="AV84" i="7"/>
  <c r="AV88" i="7" s="1"/>
  <c r="AD82" i="7"/>
  <c r="BN83" i="7"/>
  <c r="BN87" i="7" s="1"/>
  <c r="AU83" i="7"/>
  <c r="AU87" i="7" s="1"/>
  <c r="AZ84" i="7"/>
  <c r="AZ88" i="7" s="1"/>
  <c r="AI84" i="7"/>
  <c r="AI88" i="7" s="1"/>
  <c r="BY84" i="7"/>
  <c r="BY88" i="7" s="1"/>
  <c r="AX83" i="7"/>
  <c r="AX87" i="7" s="1"/>
  <c r="CP82" i="7"/>
  <c r="AO82" i="7"/>
  <c r="BO83" i="7"/>
  <c r="BO87" i="7" s="1"/>
  <c r="BC83" i="7"/>
  <c r="BC87" i="7" s="1"/>
  <c r="BU84" i="7"/>
  <c r="BU88" i="7" s="1"/>
  <c r="BG82" i="7"/>
  <c r="BG86" i="7" s="1"/>
  <c r="BN84" i="7"/>
  <c r="BN88" i="7" s="1"/>
  <c r="Y83" i="7"/>
  <c r="Y87" i="7" s="1"/>
  <c r="BF83" i="7"/>
  <c r="BF87" i="7" s="1"/>
  <c r="AY83" i="7"/>
  <c r="AY87" i="7" s="1"/>
  <c r="AT83" i="7"/>
  <c r="AT87" i="7" s="1"/>
  <c r="BW83" i="7"/>
  <c r="BW87" i="7" s="1"/>
  <c r="BQ84" i="7"/>
  <c r="BQ88" i="7" s="1"/>
  <c r="BD84" i="7"/>
  <c r="BD88" i="7" s="1"/>
  <c r="BR84" i="7"/>
  <c r="BR88" i="7" s="1"/>
  <c r="BS84" i="7"/>
  <c r="BS88" i="7" s="1"/>
  <c r="CP84" i="7"/>
  <c r="BR83" i="7"/>
  <c r="BR87" i="7" s="1"/>
  <c r="CB84" i="7"/>
  <c r="CB88" i="7" s="1"/>
  <c r="CQ84" i="7"/>
  <c r="AE84" i="7"/>
  <c r="AE88" i="7" s="1"/>
  <c r="BZ82" i="7"/>
  <c r="BZ86" i="7" s="1"/>
  <c r="BS82" i="7"/>
  <c r="BS86" i="7" s="1"/>
  <c r="CO82" i="7"/>
  <c r="BA82" i="7"/>
  <c r="BA86" i="7" s="1"/>
  <c r="BN82" i="7"/>
  <c r="BN86" i="7" s="1"/>
  <c r="BR82" i="7"/>
  <c r="BR86" i="7" s="1"/>
  <c r="AJ82" i="7"/>
  <c r="BE83" i="7"/>
  <c r="BE87" i="7" s="1"/>
  <c r="BK82" i="7"/>
  <c r="BK86" i="7" s="1"/>
  <c r="AZ82" i="7"/>
  <c r="AZ86" i="7" s="1"/>
  <c r="BT82" i="7"/>
  <c r="BT86" i="7" s="1"/>
  <c r="AC82" i="7"/>
  <c r="AY82" i="7"/>
  <c r="AY86" i="7" s="1"/>
  <c r="AU82" i="7"/>
  <c r="AU86" i="7" s="1"/>
  <c r="CO83" i="7"/>
  <c r="AN84" i="7"/>
  <c r="AN88" i="7" s="1"/>
  <c r="W84" i="7"/>
  <c r="W88" i="7" s="1"/>
  <c r="CD83" i="7"/>
  <c r="CD87" i="7" s="1"/>
  <c r="CC84" i="7"/>
  <c r="CC88" i="7" s="1"/>
  <c r="AG83" i="7"/>
  <c r="AG87" i="7" s="1"/>
  <c r="S84" i="7"/>
  <c r="S88" i="7" s="1"/>
  <c r="S83" i="7"/>
  <c r="S87" i="7" s="1"/>
  <c r="AA83" i="7"/>
  <c r="AA87" i="7" s="1"/>
  <c r="AG84" i="7"/>
  <c r="AG88" i="7" s="1"/>
  <c r="AL83" i="7"/>
  <c r="AL87" i="7" s="1"/>
  <c r="AN83" i="7"/>
  <c r="AN87" i="7" s="1"/>
  <c r="AP83" i="7"/>
  <c r="AP87" i="7" s="1"/>
  <c r="AI83" i="7"/>
  <c r="AI87" i="7" s="1"/>
  <c r="W83" i="7"/>
  <c r="W87" i="7" s="1"/>
  <c r="CP83" i="7"/>
  <c r="AC84" i="7"/>
  <c r="AC88" i="7" s="1"/>
  <c r="BA83" i="7"/>
  <c r="BA87" i="7" s="1"/>
  <c r="AE83" i="7"/>
  <c r="AE87" i="7" s="1"/>
  <c r="AW84" i="7"/>
  <c r="AW88" i="7" s="1"/>
  <c r="AK84" i="7"/>
  <c r="AK88" i="7" s="1"/>
  <c r="V83" i="7"/>
  <c r="V87" i="7" s="1"/>
  <c r="BL83" i="7"/>
  <c r="BL87" i="7" s="1"/>
  <c r="AP84" i="7"/>
  <c r="AP88" i="7" s="1"/>
  <c r="BE84" i="7"/>
  <c r="BE88" i="7" s="1"/>
  <c r="BU83" i="7"/>
  <c r="BU87" i="7" s="1"/>
  <c r="BY83" i="7"/>
  <c r="BY87" i="7" s="1"/>
  <c r="BZ83" i="7"/>
  <c r="BZ87" i="7" s="1"/>
  <c r="CD84" i="7"/>
  <c r="CD88" i="7" s="1"/>
  <c r="Z82" i="7"/>
  <c r="AB82" i="7"/>
  <c r="AH82" i="7"/>
  <c r="AP82" i="7"/>
  <c r="BP82" i="7"/>
  <c r="BP86" i="7" s="1"/>
  <c r="CB82" i="7"/>
  <c r="CB86" i="7" s="1"/>
  <c r="AX82" i="7"/>
  <c r="AX86" i="7" s="1"/>
  <c r="BH82" i="7"/>
  <c r="BH86" i="7" s="1"/>
  <c r="Q82" i="7"/>
  <c r="CI23" i="7"/>
  <c r="CI27" i="7" s="1"/>
  <c r="AO24" i="7"/>
  <c r="AO28" i="7" s="1"/>
  <c r="R23" i="7"/>
  <c r="Z22" i="7"/>
  <c r="Z26" i="7" s="1"/>
  <c r="AH24" i="7"/>
  <c r="AH28" i="7" s="1"/>
  <c r="AX24" i="7"/>
  <c r="AX28" i="7" s="1"/>
  <c r="BF22" i="7"/>
  <c r="BF26" i="7" s="1"/>
  <c r="BV22" i="7"/>
  <c r="BV26" i="7" s="1"/>
  <c r="CL24" i="7"/>
  <c r="CL28" i="7" s="1"/>
  <c r="AK22" i="7"/>
  <c r="AK26" i="7" s="1"/>
  <c r="BL22" i="7"/>
  <c r="BL26" i="7" s="1"/>
  <c r="BL24" i="7"/>
  <c r="BL28" i="7" s="1"/>
  <c r="AY24" i="7"/>
  <c r="AY28" i="7" s="1"/>
  <c r="CK24" i="7"/>
  <c r="CK28" i="7" s="1"/>
  <c r="CE24" i="7"/>
  <c r="CE28" i="7" s="1"/>
  <c r="BF24" i="7"/>
  <c r="BF28" i="7" s="1"/>
  <c r="V36" i="5"/>
  <c r="Y39" i="5" s="1"/>
  <c r="AB42" i="5" s="1"/>
  <c r="AC45" i="5" s="1"/>
  <c r="O37" i="5"/>
  <c r="R40" i="5" s="1"/>
  <c r="U43" i="5" s="1"/>
  <c r="V46" i="5" s="1"/>
  <c r="P37" i="5"/>
  <c r="S40" i="5" s="1"/>
  <c r="V43" i="5" s="1"/>
  <c r="W46" i="5" s="1"/>
  <c r="Q37" i="5"/>
  <c r="T40" i="5" s="1"/>
  <c r="W43" i="5" s="1"/>
  <c r="X46" i="5" s="1"/>
  <c r="K34" i="5"/>
  <c r="R37" i="5" s="1"/>
  <c r="U40" i="5" s="1"/>
  <c r="X43" i="5" s="1"/>
  <c r="Y46" i="5" s="1"/>
  <c r="L34" i="5"/>
  <c r="S37" i="5" s="1"/>
  <c r="V40" i="5" s="1"/>
  <c r="Y43" i="5" s="1"/>
  <c r="Z46" i="5" s="1"/>
  <c r="M34" i="5"/>
  <c r="T37" i="5" s="1"/>
  <c r="W40" i="5" s="1"/>
  <c r="Z43" i="5" s="1"/>
  <c r="AA46" i="5" s="1"/>
  <c r="N34" i="5"/>
  <c r="U37" i="5" s="1"/>
  <c r="X40" i="5" s="1"/>
  <c r="O34" i="5"/>
  <c r="V37" i="5" s="1"/>
  <c r="Y40" i="5" s="1"/>
  <c r="AB43" i="5" s="1"/>
  <c r="AC46" i="5" s="1"/>
  <c r="P34" i="5"/>
  <c r="W37" i="5" s="1"/>
  <c r="Z40" i="5" s="1"/>
  <c r="AC43" i="5" s="1"/>
  <c r="AD46" i="5" s="1"/>
  <c r="Q34" i="5"/>
  <c r="X37" i="5" s="1"/>
  <c r="AA40" i="5" s="1"/>
  <c r="AD43" i="5" s="1"/>
  <c r="AE46" i="5" s="1"/>
  <c r="R34" i="5"/>
  <c r="Y37" i="5" s="1"/>
  <c r="AB40" i="5" s="1"/>
  <c r="AE43" i="5" s="1"/>
  <c r="AF46" i="5" s="1"/>
  <c r="O36" i="5"/>
  <c r="R39" i="5" s="1"/>
  <c r="P36" i="5"/>
  <c r="S39" i="5" s="1"/>
  <c r="Q36" i="5"/>
  <c r="T39" i="5" s="1"/>
  <c r="K33" i="5"/>
  <c r="R36" i="5" s="1"/>
  <c r="U39" i="5" s="1"/>
  <c r="L33" i="5"/>
  <c r="S36" i="5" s="1"/>
  <c r="V39" i="5" s="1"/>
  <c r="M33" i="5"/>
  <c r="T36" i="5" s="1"/>
  <c r="W39" i="5" s="1"/>
  <c r="N33" i="5"/>
  <c r="U36" i="5" s="1"/>
  <c r="X39" i="5" s="1"/>
  <c r="AA42" i="5" s="1"/>
  <c r="AB45" i="5" s="1"/>
  <c r="O33" i="5"/>
  <c r="P33" i="5"/>
  <c r="W36" i="5" s="1"/>
  <c r="Z39" i="5" s="1"/>
  <c r="Q33" i="5"/>
  <c r="X36" i="5" s="1"/>
  <c r="AA39" i="5" s="1"/>
  <c r="AD42" i="5" s="1"/>
  <c r="AE45" i="5" s="1"/>
  <c r="R33" i="5"/>
  <c r="Y36" i="5" s="1"/>
  <c r="AB39" i="5" s="1"/>
  <c r="CO36" i="5"/>
  <c r="CR39" i="5" s="1"/>
  <c r="CU42" i="5" s="1"/>
  <c r="CV45" i="5" s="1"/>
  <c r="CV34" i="5"/>
  <c r="CU34" i="5"/>
  <c r="CT34" i="5"/>
  <c r="CS34" i="5"/>
  <c r="CR34" i="5"/>
  <c r="CQ34" i="5"/>
  <c r="CP34" i="5"/>
  <c r="CO34" i="5"/>
  <c r="CV37" i="5" s="1"/>
  <c r="CN34" i="5"/>
  <c r="CU37" i="5" s="1"/>
  <c r="CM34" i="5"/>
  <c r="CT37" i="5" s="1"/>
  <c r="CL34" i="5"/>
  <c r="CS37" i="5" s="1"/>
  <c r="CV40" i="5" s="1"/>
  <c r="CK34" i="5"/>
  <c r="CR37" i="5" s="1"/>
  <c r="CU40" i="5" s="1"/>
  <c r="CJ34" i="5"/>
  <c r="CQ37" i="5" s="1"/>
  <c r="CT40" i="5" s="1"/>
  <c r="CI34" i="5"/>
  <c r="CP37" i="5" s="1"/>
  <c r="CS40" i="5" s="1"/>
  <c r="CV43" i="5" s="1"/>
  <c r="CH34" i="5"/>
  <c r="CO37" i="5" s="1"/>
  <c r="CR40" i="5" s="1"/>
  <c r="CU43" i="5" s="1"/>
  <c r="CV46" i="5" s="1"/>
  <c r="CG34" i="5"/>
  <c r="CN37" i="5" s="1"/>
  <c r="CQ40" i="5" s="1"/>
  <c r="CT43" i="5" s="1"/>
  <c r="CU46" i="5" s="1"/>
  <c r="CF34" i="5"/>
  <c r="CM37" i="5" s="1"/>
  <c r="CP40" i="5" s="1"/>
  <c r="CS43" i="5" s="1"/>
  <c r="CT46" i="5" s="1"/>
  <c r="CE34" i="5"/>
  <c r="CL37" i="5" s="1"/>
  <c r="CO40" i="5" s="1"/>
  <c r="CR43" i="5" s="1"/>
  <c r="CS46" i="5" s="1"/>
  <c r="CD34" i="5"/>
  <c r="CK37" i="5" s="1"/>
  <c r="CN40" i="5" s="1"/>
  <c r="CQ43" i="5" s="1"/>
  <c r="CR46" i="5" s="1"/>
  <c r="CC34" i="5"/>
  <c r="CJ37" i="5" s="1"/>
  <c r="CM40" i="5" s="1"/>
  <c r="CP43" i="5" s="1"/>
  <c r="CQ46" i="5" s="1"/>
  <c r="CB34" i="5"/>
  <c r="CI37" i="5" s="1"/>
  <c r="CL40" i="5" s="1"/>
  <c r="CO43" i="5" s="1"/>
  <c r="CP46" i="5" s="1"/>
  <c r="CA34" i="5"/>
  <c r="CH37" i="5" s="1"/>
  <c r="CK40" i="5" s="1"/>
  <c r="CN43" i="5" s="1"/>
  <c r="CO46" i="5" s="1"/>
  <c r="BZ34" i="5"/>
  <c r="CG37" i="5" s="1"/>
  <c r="CJ40" i="5" s="1"/>
  <c r="CM43" i="5" s="1"/>
  <c r="CN46" i="5" s="1"/>
  <c r="BY34" i="5"/>
  <c r="CF37" i="5" s="1"/>
  <c r="CI40" i="5" s="1"/>
  <c r="CL43" i="5" s="1"/>
  <c r="CM46" i="5" s="1"/>
  <c r="BX34" i="5"/>
  <c r="CE37" i="5" s="1"/>
  <c r="CH40" i="5" s="1"/>
  <c r="CK43" i="5" s="1"/>
  <c r="CL46" i="5" s="1"/>
  <c r="BW34" i="5"/>
  <c r="CD37" i="5" s="1"/>
  <c r="CG40" i="5" s="1"/>
  <c r="CJ43" i="5" s="1"/>
  <c r="CK46" i="5" s="1"/>
  <c r="BV34" i="5"/>
  <c r="CC37" i="5" s="1"/>
  <c r="CF40" i="5" s="1"/>
  <c r="CI43" i="5" s="1"/>
  <c r="CJ46" i="5" s="1"/>
  <c r="BU34" i="5"/>
  <c r="CB37" i="5" s="1"/>
  <c r="CE40" i="5" s="1"/>
  <c r="CH43" i="5" s="1"/>
  <c r="CI46" i="5" s="1"/>
  <c r="BT34" i="5"/>
  <c r="CA37" i="5" s="1"/>
  <c r="CD40" i="5" s="1"/>
  <c r="CG43" i="5" s="1"/>
  <c r="CH46" i="5" s="1"/>
  <c r="BS34" i="5"/>
  <c r="BZ37" i="5" s="1"/>
  <c r="CC40" i="5" s="1"/>
  <c r="CF43" i="5" s="1"/>
  <c r="CG46" i="5" s="1"/>
  <c r="BR34" i="5"/>
  <c r="BY37" i="5" s="1"/>
  <c r="CB40" i="5" s="1"/>
  <c r="CE43" i="5" s="1"/>
  <c r="CF46" i="5" s="1"/>
  <c r="BQ34" i="5"/>
  <c r="BX37" i="5" s="1"/>
  <c r="CA40" i="5" s="1"/>
  <c r="CD43" i="5" s="1"/>
  <c r="CE46" i="5" s="1"/>
  <c r="BP34" i="5"/>
  <c r="BW37" i="5" s="1"/>
  <c r="BZ40" i="5" s="1"/>
  <c r="CC43" i="5" s="1"/>
  <c r="CD46" i="5" s="1"/>
  <c r="BO34" i="5"/>
  <c r="BV37" i="5" s="1"/>
  <c r="BY40" i="5" s="1"/>
  <c r="CB43" i="5" s="1"/>
  <c r="CC46" i="5" s="1"/>
  <c r="BN34" i="5"/>
  <c r="BU37" i="5" s="1"/>
  <c r="BX40" i="5" s="1"/>
  <c r="CA43" i="5" s="1"/>
  <c r="CB46" i="5" s="1"/>
  <c r="BM34" i="5"/>
  <c r="BT37" i="5" s="1"/>
  <c r="BW40" i="5" s="1"/>
  <c r="BZ43" i="5" s="1"/>
  <c r="CA46" i="5" s="1"/>
  <c r="BL34" i="5"/>
  <c r="BS37" i="5" s="1"/>
  <c r="BV40" i="5" s="1"/>
  <c r="BY43" i="5" s="1"/>
  <c r="BZ46" i="5" s="1"/>
  <c r="BK34" i="5"/>
  <c r="BR37" i="5" s="1"/>
  <c r="BU40" i="5" s="1"/>
  <c r="BX43" i="5" s="1"/>
  <c r="BY46" i="5" s="1"/>
  <c r="BJ34" i="5"/>
  <c r="BQ37" i="5" s="1"/>
  <c r="BT40" i="5" s="1"/>
  <c r="BW43" i="5" s="1"/>
  <c r="BX46" i="5" s="1"/>
  <c r="BI34" i="5"/>
  <c r="BP37" i="5" s="1"/>
  <c r="BS40" i="5" s="1"/>
  <c r="BV43" i="5" s="1"/>
  <c r="BW46" i="5" s="1"/>
  <c r="BH34" i="5"/>
  <c r="BO37" i="5" s="1"/>
  <c r="BR40" i="5" s="1"/>
  <c r="BU43" i="5" s="1"/>
  <c r="BV46" i="5" s="1"/>
  <c r="BG34" i="5"/>
  <c r="BN37" i="5" s="1"/>
  <c r="BQ40" i="5" s="1"/>
  <c r="BT43" i="5" s="1"/>
  <c r="BU46" i="5" s="1"/>
  <c r="BF34" i="5"/>
  <c r="BM37" i="5" s="1"/>
  <c r="BP40" i="5" s="1"/>
  <c r="BS43" i="5" s="1"/>
  <c r="BT46" i="5" s="1"/>
  <c r="BE34" i="5"/>
  <c r="BL37" i="5" s="1"/>
  <c r="BO40" i="5" s="1"/>
  <c r="BR43" i="5" s="1"/>
  <c r="BS46" i="5" s="1"/>
  <c r="BD34" i="5"/>
  <c r="BK37" i="5" s="1"/>
  <c r="BN40" i="5" s="1"/>
  <c r="BQ43" i="5" s="1"/>
  <c r="BR46" i="5" s="1"/>
  <c r="BC34" i="5"/>
  <c r="BJ37" i="5" s="1"/>
  <c r="BM40" i="5" s="1"/>
  <c r="BP43" i="5" s="1"/>
  <c r="BQ46" i="5" s="1"/>
  <c r="BB34" i="5"/>
  <c r="BI37" i="5" s="1"/>
  <c r="BL40" i="5" s="1"/>
  <c r="BO43" i="5" s="1"/>
  <c r="BP46" i="5" s="1"/>
  <c r="BA34" i="5"/>
  <c r="BH37" i="5" s="1"/>
  <c r="BK40" i="5" s="1"/>
  <c r="BN43" i="5" s="1"/>
  <c r="BO46" i="5" s="1"/>
  <c r="AZ34" i="5"/>
  <c r="BG37" i="5" s="1"/>
  <c r="BJ40" i="5" s="1"/>
  <c r="BM43" i="5" s="1"/>
  <c r="BN46" i="5" s="1"/>
  <c r="AY34" i="5"/>
  <c r="BF37" i="5" s="1"/>
  <c r="BI40" i="5" s="1"/>
  <c r="BL43" i="5" s="1"/>
  <c r="BM46" i="5" s="1"/>
  <c r="AX34" i="5"/>
  <c r="BE37" i="5" s="1"/>
  <c r="BH40" i="5" s="1"/>
  <c r="BK43" i="5" s="1"/>
  <c r="BL46" i="5" s="1"/>
  <c r="AW34" i="5"/>
  <c r="BD37" i="5" s="1"/>
  <c r="BG40" i="5" s="1"/>
  <c r="BJ43" i="5" s="1"/>
  <c r="BK46" i="5" s="1"/>
  <c r="AV34" i="5"/>
  <c r="BC37" i="5" s="1"/>
  <c r="BF40" i="5" s="1"/>
  <c r="BI43" i="5" s="1"/>
  <c r="BJ46" i="5" s="1"/>
  <c r="AU34" i="5"/>
  <c r="BB37" i="5" s="1"/>
  <c r="BE40" i="5" s="1"/>
  <c r="BH43" i="5" s="1"/>
  <c r="BI46" i="5" s="1"/>
  <c r="AT34" i="5"/>
  <c r="BA37" i="5" s="1"/>
  <c r="BD40" i="5" s="1"/>
  <c r="BG43" i="5" s="1"/>
  <c r="BH46" i="5" s="1"/>
  <c r="AS34" i="5"/>
  <c r="AZ37" i="5" s="1"/>
  <c r="BC40" i="5" s="1"/>
  <c r="BF43" i="5" s="1"/>
  <c r="BG46" i="5" s="1"/>
  <c r="AR34" i="5"/>
  <c r="AY37" i="5" s="1"/>
  <c r="BB40" i="5" s="1"/>
  <c r="BE43" i="5" s="1"/>
  <c r="BF46" i="5" s="1"/>
  <c r="AQ34" i="5"/>
  <c r="AX37" i="5" s="1"/>
  <c r="BA40" i="5" s="1"/>
  <c r="BD43" i="5" s="1"/>
  <c r="BE46" i="5" s="1"/>
  <c r="AP34" i="5"/>
  <c r="AW37" i="5" s="1"/>
  <c r="AZ40" i="5" s="1"/>
  <c r="BC43" i="5" s="1"/>
  <c r="BD46" i="5" s="1"/>
  <c r="AO34" i="5"/>
  <c r="AV37" i="5" s="1"/>
  <c r="AY40" i="5" s="1"/>
  <c r="BB43" i="5" s="1"/>
  <c r="BC46" i="5" s="1"/>
  <c r="AN34" i="5"/>
  <c r="AU37" i="5" s="1"/>
  <c r="AX40" i="5" s="1"/>
  <c r="BA43" i="5" s="1"/>
  <c r="BB46" i="5" s="1"/>
  <c r="AM34" i="5"/>
  <c r="AT37" i="5" s="1"/>
  <c r="AW40" i="5" s="1"/>
  <c r="AZ43" i="5" s="1"/>
  <c r="BA46" i="5" s="1"/>
  <c r="AL34" i="5"/>
  <c r="AS37" i="5" s="1"/>
  <c r="AV40" i="5" s="1"/>
  <c r="AY43" i="5" s="1"/>
  <c r="AZ46" i="5" s="1"/>
  <c r="AK34" i="5"/>
  <c r="AR37" i="5" s="1"/>
  <c r="AU40" i="5" s="1"/>
  <c r="AX43" i="5" s="1"/>
  <c r="AY46" i="5" s="1"/>
  <c r="AJ34" i="5"/>
  <c r="AQ37" i="5" s="1"/>
  <c r="AT40" i="5" s="1"/>
  <c r="AW43" i="5" s="1"/>
  <c r="AX46" i="5" s="1"/>
  <c r="AI34" i="5"/>
  <c r="AP37" i="5" s="1"/>
  <c r="AS40" i="5" s="1"/>
  <c r="AV43" i="5" s="1"/>
  <c r="AW46" i="5" s="1"/>
  <c r="AH34" i="5"/>
  <c r="AO37" i="5" s="1"/>
  <c r="AR40" i="5" s="1"/>
  <c r="AU43" i="5" s="1"/>
  <c r="AV46" i="5" s="1"/>
  <c r="AG34" i="5"/>
  <c r="AN37" i="5" s="1"/>
  <c r="AQ40" i="5" s="1"/>
  <c r="AT43" i="5" s="1"/>
  <c r="AU46" i="5" s="1"/>
  <c r="AF34" i="5"/>
  <c r="AM37" i="5" s="1"/>
  <c r="AP40" i="5" s="1"/>
  <c r="AS43" i="5" s="1"/>
  <c r="AT46" i="5" s="1"/>
  <c r="AE34" i="5"/>
  <c r="AL37" i="5" s="1"/>
  <c r="AO40" i="5" s="1"/>
  <c r="AR43" i="5" s="1"/>
  <c r="AS46" i="5" s="1"/>
  <c r="AD34" i="5"/>
  <c r="AK37" i="5" s="1"/>
  <c r="AN40" i="5" s="1"/>
  <c r="AQ43" i="5" s="1"/>
  <c r="AR46" i="5" s="1"/>
  <c r="AC34" i="5"/>
  <c r="AJ37" i="5" s="1"/>
  <c r="AM40" i="5" s="1"/>
  <c r="AP43" i="5" s="1"/>
  <c r="AQ46" i="5" s="1"/>
  <c r="AB34" i="5"/>
  <c r="AI37" i="5" s="1"/>
  <c r="AL40" i="5" s="1"/>
  <c r="AO43" i="5" s="1"/>
  <c r="AP46" i="5" s="1"/>
  <c r="AA34" i="5"/>
  <c r="AH37" i="5" s="1"/>
  <c r="AK40" i="5" s="1"/>
  <c r="AN43" i="5" s="1"/>
  <c r="AO46" i="5" s="1"/>
  <c r="Z34" i="5"/>
  <c r="AG37" i="5" s="1"/>
  <c r="AJ40" i="5" s="1"/>
  <c r="AM43" i="5" s="1"/>
  <c r="AN46" i="5" s="1"/>
  <c r="Y34" i="5"/>
  <c r="AF37" i="5" s="1"/>
  <c r="AI40" i="5" s="1"/>
  <c r="AL43" i="5" s="1"/>
  <c r="AM46" i="5" s="1"/>
  <c r="X34" i="5"/>
  <c r="AE37" i="5" s="1"/>
  <c r="AH40" i="5" s="1"/>
  <c r="AK43" i="5" s="1"/>
  <c r="AL46" i="5" s="1"/>
  <c r="W34" i="5"/>
  <c r="AD37" i="5" s="1"/>
  <c r="AG40" i="5" s="1"/>
  <c r="AJ43" i="5" s="1"/>
  <c r="AK46" i="5" s="1"/>
  <c r="V34" i="5"/>
  <c r="AC37" i="5" s="1"/>
  <c r="AF40" i="5" s="1"/>
  <c r="AI43" i="5" s="1"/>
  <c r="AJ46" i="5" s="1"/>
  <c r="U34" i="5"/>
  <c r="AB37" i="5" s="1"/>
  <c r="AE40" i="5" s="1"/>
  <c r="AH43" i="5" s="1"/>
  <c r="AI46" i="5" s="1"/>
  <c r="T34" i="5"/>
  <c r="AA37" i="5" s="1"/>
  <c r="AD40" i="5" s="1"/>
  <c r="AG43" i="5" s="1"/>
  <c r="AH46" i="5" s="1"/>
  <c r="S34" i="5"/>
  <c r="Z37" i="5" s="1"/>
  <c r="AC40" i="5" s="1"/>
  <c r="AF43" i="5" s="1"/>
  <c r="AG46" i="5" s="1"/>
  <c r="CV33" i="5"/>
  <c r="CU33" i="5"/>
  <c r="CT33" i="5"/>
  <c r="CS33" i="5"/>
  <c r="CR33" i="5"/>
  <c r="CQ33" i="5"/>
  <c r="CP33" i="5"/>
  <c r="CO33" i="5"/>
  <c r="CV36" i="5" s="1"/>
  <c r="CN33" i="5"/>
  <c r="CU36" i="5" s="1"/>
  <c r="CM33" i="5"/>
  <c r="CT36" i="5" s="1"/>
  <c r="CL33" i="5"/>
  <c r="CS36" i="5" s="1"/>
  <c r="CV39" i="5" s="1"/>
  <c r="CV41" i="5" s="1"/>
  <c r="CK33" i="5"/>
  <c r="CR36" i="5" s="1"/>
  <c r="CU39" i="5" s="1"/>
  <c r="CU41" i="5" s="1"/>
  <c r="CJ33" i="5"/>
  <c r="CQ36" i="5" s="1"/>
  <c r="CT39" i="5" s="1"/>
  <c r="CI33" i="5"/>
  <c r="CP36" i="5" s="1"/>
  <c r="CS39" i="5" s="1"/>
  <c r="CH33" i="5"/>
  <c r="CG33" i="5"/>
  <c r="CN36" i="5" s="1"/>
  <c r="CQ39" i="5" s="1"/>
  <c r="CF33" i="5"/>
  <c r="CM36" i="5" s="1"/>
  <c r="CP39" i="5" s="1"/>
  <c r="CE33" i="5"/>
  <c r="CL36" i="5" s="1"/>
  <c r="CO39" i="5" s="1"/>
  <c r="CD33" i="5"/>
  <c r="CK36" i="5" s="1"/>
  <c r="CN39" i="5" s="1"/>
  <c r="CC33" i="5"/>
  <c r="CJ36" i="5" s="1"/>
  <c r="CM39" i="5" s="1"/>
  <c r="CB33" i="5"/>
  <c r="CI36" i="5" s="1"/>
  <c r="CL39" i="5" s="1"/>
  <c r="CA33" i="5"/>
  <c r="CH36" i="5" s="1"/>
  <c r="CK39" i="5" s="1"/>
  <c r="BZ33" i="5"/>
  <c r="CG36" i="5" s="1"/>
  <c r="CJ39" i="5" s="1"/>
  <c r="BY33" i="5"/>
  <c r="CF36" i="5" s="1"/>
  <c r="CI39" i="5" s="1"/>
  <c r="BX33" i="5"/>
  <c r="CE36" i="5" s="1"/>
  <c r="CH39" i="5" s="1"/>
  <c r="BW33" i="5"/>
  <c r="CD36" i="5" s="1"/>
  <c r="CG39" i="5" s="1"/>
  <c r="BV33" i="5"/>
  <c r="CC36" i="5" s="1"/>
  <c r="CF39" i="5" s="1"/>
  <c r="BU33" i="5"/>
  <c r="CB36" i="5" s="1"/>
  <c r="CE39" i="5" s="1"/>
  <c r="BT33" i="5"/>
  <c r="CA36" i="5" s="1"/>
  <c r="CD39" i="5" s="1"/>
  <c r="BS33" i="5"/>
  <c r="BZ36" i="5" s="1"/>
  <c r="CC39" i="5" s="1"/>
  <c r="BR33" i="5"/>
  <c r="BY36" i="5" s="1"/>
  <c r="CB39" i="5" s="1"/>
  <c r="BQ33" i="5"/>
  <c r="BX36" i="5" s="1"/>
  <c r="CA39" i="5" s="1"/>
  <c r="BP33" i="5"/>
  <c r="BW36" i="5" s="1"/>
  <c r="BZ39" i="5" s="1"/>
  <c r="BO33" i="5"/>
  <c r="BV36" i="5" s="1"/>
  <c r="BY39" i="5" s="1"/>
  <c r="BN33" i="5"/>
  <c r="BU36" i="5" s="1"/>
  <c r="BX39" i="5" s="1"/>
  <c r="BM33" i="5"/>
  <c r="BT36" i="5" s="1"/>
  <c r="BW39" i="5" s="1"/>
  <c r="BL33" i="5"/>
  <c r="BS36" i="5" s="1"/>
  <c r="BV39" i="5" s="1"/>
  <c r="BK33" i="5"/>
  <c r="BR36" i="5" s="1"/>
  <c r="BU39" i="5" s="1"/>
  <c r="BJ33" i="5"/>
  <c r="BQ36" i="5" s="1"/>
  <c r="BT39" i="5" s="1"/>
  <c r="BI33" i="5"/>
  <c r="BP36" i="5" s="1"/>
  <c r="BS39" i="5" s="1"/>
  <c r="BH33" i="5"/>
  <c r="BO36" i="5" s="1"/>
  <c r="BR39" i="5" s="1"/>
  <c r="BG33" i="5"/>
  <c r="BN36" i="5" s="1"/>
  <c r="BQ39" i="5" s="1"/>
  <c r="BF33" i="5"/>
  <c r="BM36" i="5" s="1"/>
  <c r="BP39" i="5" s="1"/>
  <c r="BE33" i="5"/>
  <c r="BL36" i="5" s="1"/>
  <c r="BO39" i="5" s="1"/>
  <c r="BD33" i="5"/>
  <c r="BK36" i="5" s="1"/>
  <c r="BN39" i="5" s="1"/>
  <c r="BC33" i="5"/>
  <c r="BJ36" i="5" s="1"/>
  <c r="BM39" i="5" s="1"/>
  <c r="BB33" i="5"/>
  <c r="BI36" i="5" s="1"/>
  <c r="BL39" i="5" s="1"/>
  <c r="BO42" i="5" s="1"/>
  <c r="BP45" i="5" s="1"/>
  <c r="BA33" i="5"/>
  <c r="BH36" i="5" s="1"/>
  <c r="BK39" i="5" s="1"/>
  <c r="AZ33" i="5"/>
  <c r="BG36" i="5" s="1"/>
  <c r="BJ39" i="5" s="1"/>
  <c r="AY33" i="5"/>
  <c r="BF36" i="5" s="1"/>
  <c r="BI39" i="5" s="1"/>
  <c r="AX33" i="5"/>
  <c r="BE36" i="5" s="1"/>
  <c r="BH39" i="5" s="1"/>
  <c r="AW33" i="5"/>
  <c r="BD36" i="5" s="1"/>
  <c r="BG39" i="5" s="1"/>
  <c r="AV33" i="5"/>
  <c r="BC36" i="5" s="1"/>
  <c r="BF39" i="5" s="1"/>
  <c r="AU33" i="5"/>
  <c r="BB36" i="5" s="1"/>
  <c r="BE39" i="5" s="1"/>
  <c r="AT33" i="5"/>
  <c r="BA36" i="5" s="1"/>
  <c r="BD39" i="5" s="1"/>
  <c r="BG42" i="5" s="1"/>
  <c r="BH45" i="5" s="1"/>
  <c r="AS33" i="5"/>
  <c r="AZ36" i="5" s="1"/>
  <c r="BC39" i="5" s="1"/>
  <c r="BF42" i="5" s="1"/>
  <c r="BG45" i="5" s="1"/>
  <c r="AR33" i="5"/>
  <c r="AY36" i="5" s="1"/>
  <c r="BB39" i="5" s="1"/>
  <c r="AQ33" i="5"/>
  <c r="AX36" i="5" s="1"/>
  <c r="BA39" i="5" s="1"/>
  <c r="AP33" i="5"/>
  <c r="AW36" i="5" s="1"/>
  <c r="AZ39" i="5" s="1"/>
  <c r="AO33" i="5"/>
  <c r="AV36" i="5" s="1"/>
  <c r="AY39" i="5" s="1"/>
  <c r="AN33" i="5"/>
  <c r="AU36" i="5" s="1"/>
  <c r="AX39" i="5" s="1"/>
  <c r="AM33" i="5"/>
  <c r="AT36" i="5" s="1"/>
  <c r="AW39" i="5" s="1"/>
  <c r="AL33" i="5"/>
  <c r="AS36" i="5" s="1"/>
  <c r="AV39" i="5" s="1"/>
  <c r="AK33" i="5"/>
  <c r="AR36" i="5" s="1"/>
  <c r="AU39" i="5" s="1"/>
  <c r="AJ33" i="5"/>
  <c r="AQ36" i="5" s="1"/>
  <c r="AT39" i="5" s="1"/>
  <c r="AI33" i="5"/>
  <c r="AP36" i="5" s="1"/>
  <c r="AS39" i="5" s="1"/>
  <c r="AH33" i="5"/>
  <c r="AO36" i="5" s="1"/>
  <c r="AR39" i="5" s="1"/>
  <c r="AG33" i="5"/>
  <c r="AN36" i="5" s="1"/>
  <c r="AQ39" i="5" s="1"/>
  <c r="AF33" i="5"/>
  <c r="AM36" i="5" s="1"/>
  <c r="AP39" i="5" s="1"/>
  <c r="AE33" i="5"/>
  <c r="AL36" i="5" s="1"/>
  <c r="AO39" i="5" s="1"/>
  <c r="AD33" i="5"/>
  <c r="AK36" i="5" s="1"/>
  <c r="AN39" i="5" s="1"/>
  <c r="AC33" i="5"/>
  <c r="AJ36" i="5" s="1"/>
  <c r="AM39" i="5" s="1"/>
  <c r="AB33" i="5"/>
  <c r="AI36" i="5" s="1"/>
  <c r="AL39" i="5" s="1"/>
  <c r="AA33" i="5"/>
  <c r="AH36" i="5" s="1"/>
  <c r="AK39" i="5" s="1"/>
  <c r="Z33" i="5"/>
  <c r="AG36" i="5" s="1"/>
  <c r="AJ39" i="5" s="1"/>
  <c r="Y33" i="5"/>
  <c r="AF36" i="5" s="1"/>
  <c r="AI39" i="5" s="1"/>
  <c r="X33" i="5"/>
  <c r="AE36" i="5" s="1"/>
  <c r="AH39" i="5" s="1"/>
  <c r="AK42" i="5" s="1"/>
  <c r="AL45" i="5" s="1"/>
  <c r="W33" i="5"/>
  <c r="AD36" i="5" s="1"/>
  <c r="AG39" i="5" s="1"/>
  <c r="V33" i="5"/>
  <c r="AC36" i="5" s="1"/>
  <c r="AF39" i="5" s="1"/>
  <c r="AI42" i="5" s="1"/>
  <c r="AJ45" i="5" s="1"/>
  <c r="U33" i="5"/>
  <c r="AB36" i="5" s="1"/>
  <c r="AE39" i="5" s="1"/>
  <c r="T33" i="5"/>
  <c r="AA36" i="5" s="1"/>
  <c r="AD39" i="5" s="1"/>
  <c r="S33" i="5"/>
  <c r="Z36" i="5" s="1"/>
  <c r="AC39" i="5" s="1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B27" i="5"/>
  <c r="BW27" i="5"/>
  <c r="BS27" i="5"/>
  <c r="BO27" i="5"/>
  <c r="BJ27" i="5"/>
  <c r="BF27" i="5"/>
  <c r="BB27" i="5"/>
  <c r="BA27" i="5"/>
  <c r="AZ27" i="5"/>
  <c r="AY27" i="5"/>
  <c r="AX27" i="5"/>
  <c r="AW27" i="5"/>
  <c r="AS27" i="5"/>
  <c r="AO27" i="5"/>
  <c r="AN27" i="5"/>
  <c r="AM27" i="5"/>
  <c r="AL27" i="5"/>
  <c r="AK27" i="5"/>
  <c r="AJ27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B26" i="5"/>
  <c r="BW26" i="5"/>
  <c r="BS26" i="5"/>
  <c r="BO26" i="5"/>
  <c r="BJ26" i="5"/>
  <c r="BF26" i="5"/>
  <c r="BB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AN17" i="5" l="1"/>
  <c r="AO17" i="5" s="1"/>
  <c r="BV122" i="7"/>
  <c r="BU122" i="7"/>
  <c r="BS122" i="7"/>
  <c r="BT122" i="7"/>
  <c r="AN23" i="7"/>
  <c r="AN27" i="7" s="1"/>
  <c r="CH122" i="7"/>
  <c r="CG122" i="7"/>
  <c r="CF122" i="7"/>
  <c r="CI122" i="7"/>
  <c r="AV22" i="7"/>
  <c r="AV26" i="7" s="1"/>
  <c r="BZ122" i="7"/>
  <c r="BY122" i="7"/>
  <c r="BW122" i="7"/>
  <c r="BX122" i="7"/>
  <c r="CA122" i="7"/>
  <c r="CV122" i="7"/>
  <c r="CU122" i="7"/>
  <c r="CT122" i="7"/>
  <c r="CS122" i="7"/>
  <c r="CE122" i="7"/>
  <c r="CD122" i="7"/>
  <c r="CC122" i="7"/>
  <c r="CB122" i="7"/>
  <c r="CM122" i="7"/>
  <c r="CN122" i="7"/>
  <c r="CL122" i="7"/>
  <c r="CK122" i="7"/>
  <c r="CJ122" i="7"/>
  <c r="CP122" i="7"/>
  <c r="CO122" i="7"/>
  <c r="CQ122" i="7"/>
  <c r="CR122" i="7"/>
  <c r="BR122" i="7"/>
  <c r="BO122" i="7"/>
  <c r="BQ122" i="7"/>
  <c r="BP122" i="7"/>
  <c r="BJ122" i="7"/>
  <c r="BN122" i="7"/>
  <c r="BM122" i="7"/>
  <c r="BL122" i="7"/>
  <c r="BK122" i="7"/>
  <c r="BH122" i="7"/>
  <c r="BI122" i="7"/>
  <c r="BG122" i="7"/>
  <c r="BF122" i="7"/>
  <c r="BO23" i="7"/>
  <c r="BO27" i="7" s="1"/>
  <c r="CF23" i="7"/>
  <c r="CF27" i="7" s="1"/>
  <c r="CA22" i="7"/>
  <c r="CA26" i="7" s="1"/>
  <c r="BG23" i="7"/>
  <c r="BG27" i="7" s="1"/>
  <c r="BD22" i="7"/>
  <c r="BD26" i="7" s="1"/>
  <c r="BM24" i="7"/>
  <c r="BM28" i="7" s="1"/>
  <c r="BG24" i="7"/>
  <c r="BG28" i="7" s="1"/>
  <c r="BM23" i="7"/>
  <c r="BM27" i="7" s="1"/>
  <c r="CQ24" i="7"/>
  <c r="CQ28" i="7" s="1"/>
  <c r="BZ23" i="7"/>
  <c r="BZ27" i="7" s="1"/>
  <c r="AS24" i="7"/>
  <c r="AS28" i="7" s="1"/>
  <c r="AH23" i="7"/>
  <c r="AH27" i="7" s="1"/>
  <c r="CK22" i="7"/>
  <c r="CK26" i="7" s="1"/>
  <c r="CE22" i="7"/>
  <c r="CE26" i="7" s="1"/>
  <c r="Y22" i="7"/>
  <c r="Y26" i="7" s="1"/>
  <c r="AN22" i="7"/>
  <c r="AN26" i="7" s="1"/>
  <c r="AB24" i="7"/>
  <c r="AB28" i="7" s="1"/>
  <c r="AZ23" i="7"/>
  <c r="AZ27" i="7" s="1"/>
  <c r="BR24" i="7"/>
  <c r="BR28" i="7" s="1"/>
  <c r="CG24" i="7"/>
  <c r="CG28" i="7" s="1"/>
  <c r="BE22" i="7"/>
  <c r="BE26" i="7" s="1"/>
  <c r="CB100" i="7"/>
  <c r="CA100" i="7"/>
  <c r="BZ100" i="7"/>
  <c r="BY100" i="7"/>
  <c r="BX100" i="7"/>
  <c r="BE100" i="7"/>
  <c r="BC100" i="7"/>
  <c r="BF100" i="7"/>
  <c r="BD100" i="7"/>
  <c r="BO100" i="7"/>
  <c r="BK100" i="7"/>
  <c r="BN100" i="7"/>
  <c r="BM100" i="7"/>
  <c r="BL100" i="7"/>
  <c r="CP23" i="7"/>
  <c r="CP27" i="7" s="1"/>
  <c r="BW100" i="7"/>
  <c r="BT100" i="7"/>
  <c r="BV100" i="7"/>
  <c r="BU100" i="7"/>
  <c r="BS100" i="7"/>
  <c r="BR100" i="7"/>
  <c r="BQ100" i="7"/>
  <c r="BP100" i="7"/>
  <c r="Z24" i="7"/>
  <c r="Z28" i="7" s="1"/>
  <c r="CE100" i="7"/>
  <c r="CC100" i="7"/>
  <c r="CD100" i="7"/>
  <c r="CF100" i="7"/>
  <c r="AY100" i="7"/>
  <c r="AX100" i="7"/>
  <c r="BB100" i="7"/>
  <c r="BA100" i="7"/>
  <c r="AZ100" i="7"/>
  <c r="AV100" i="7"/>
  <c r="AW100" i="7"/>
  <c r="AU100" i="7"/>
  <c r="AT100" i="7"/>
  <c r="R22" i="7"/>
  <c r="AZ24" i="7"/>
  <c r="AZ28" i="7" s="1"/>
  <c r="W24" i="7"/>
  <c r="W28" i="7" s="1"/>
  <c r="BG100" i="7"/>
  <c r="BJ100" i="7"/>
  <c r="BI100" i="7"/>
  <c r="BH100" i="7"/>
  <c r="AF23" i="7"/>
  <c r="AF27" i="7" s="1"/>
  <c r="AP23" i="7"/>
  <c r="AP27" i="7" s="1"/>
  <c r="BO24" i="7"/>
  <c r="BO28" i="7" s="1"/>
  <c r="AV24" i="7"/>
  <c r="AV28" i="7" s="1"/>
  <c r="CK23" i="7"/>
  <c r="CK27" i="7" s="1"/>
  <c r="Y23" i="7"/>
  <c r="Y27" i="7" s="1"/>
  <c r="AN24" i="7"/>
  <c r="AN28" i="7" s="1"/>
  <c r="AS22" i="7"/>
  <c r="AS26" i="7" s="1"/>
  <c r="CJ100" i="7"/>
  <c r="CI100" i="7"/>
  <c r="CH100" i="7"/>
  <c r="CG100" i="7"/>
  <c r="CD24" i="7"/>
  <c r="CD28" i="7" s="1"/>
  <c r="S24" i="7"/>
  <c r="AF24" i="7"/>
  <c r="AF28" i="7" s="1"/>
  <c r="CD23" i="7"/>
  <c r="CD27" i="7" s="1"/>
  <c r="AR24" i="7"/>
  <c r="AR28" i="7" s="1"/>
  <c r="BI24" i="7"/>
  <c r="BI28" i="7" s="1"/>
  <c r="CQ23" i="7"/>
  <c r="CQ27" i="7" s="1"/>
  <c r="BZ24" i="7"/>
  <c r="BZ28" i="7" s="1"/>
  <c r="AW24" i="7"/>
  <c r="AW28" i="7" s="1"/>
  <c r="AP24" i="7"/>
  <c r="AP28" i="7" s="1"/>
  <c r="Y24" i="7"/>
  <c r="Y28" i="7" s="1"/>
  <c r="AV23" i="7"/>
  <c r="AV27" i="7" s="1"/>
  <c r="CE23" i="7"/>
  <c r="CE27" i="7" s="1"/>
  <c r="S23" i="7"/>
  <c r="W23" i="7"/>
  <c r="W27" i="7" s="1"/>
  <c r="AC23" i="7"/>
  <c r="AC27" i="7" s="1"/>
  <c r="BV24" i="7"/>
  <c r="BV28" i="7" s="1"/>
  <c r="AD24" i="7"/>
  <c r="AD28" i="7" s="1"/>
  <c r="X24" i="7"/>
  <c r="X28" i="7" s="1"/>
  <c r="CN24" i="7"/>
  <c r="CN28" i="7" s="1"/>
  <c r="BS24" i="7"/>
  <c r="BS28" i="7" s="1"/>
  <c r="CJ24" i="7"/>
  <c r="CJ28" i="7" s="1"/>
  <c r="AA24" i="7"/>
  <c r="AA28" i="7" s="1"/>
  <c r="CC23" i="7"/>
  <c r="CC27" i="7" s="1"/>
  <c r="CL23" i="7"/>
  <c r="CL27" i="7" s="1"/>
  <c r="Z23" i="7"/>
  <c r="Z27" i="7" s="1"/>
  <c r="BA23" i="7"/>
  <c r="BA27" i="7" s="1"/>
  <c r="BU23" i="7"/>
  <c r="BU27" i="7" s="1"/>
  <c r="BO22" i="7"/>
  <c r="BO26" i="7" s="1"/>
  <c r="AR22" i="7"/>
  <c r="AR26" i="7" s="1"/>
  <c r="BI22" i="7"/>
  <c r="BI26" i="7" s="1"/>
  <c r="AU22" i="7"/>
  <c r="AU26" i="7" s="1"/>
  <c r="BB22" i="7"/>
  <c r="BB26" i="7" s="1"/>
  <c r="CP22" i="7"/>
  <c r="CP26" i="7" s="1"/>
  <c r="BG22" i="7"/>
  <c r="BG26" i="7" s="1"/>
  <c r="CG22" i="7"/>
  <c r="CG26" i="7" s="1"/>
  <c r="BE23" i="7"/>
  <c r="BE27" i="7" s="1"/>
  <c r="BT23" i="7"/>
  <c r="BT27" i="7" s="1"/>
  <c r="AI23" i="7"/>
  <c r="AI27" i="7" s="1"/>
  <c r="CH24" i="7"/>
  <c r="CH28" i="7" s="1"/>
  <c r="X23" i="7"/>
  <c r="X27" i="7" s="1"/>
  <c r="BE24" i="7"/>
  <c r="BE28" i="7" s="1"/>
  <c r="BD24" i="7"/>
  <c r="BD28" i="7" s="1"/>
  <c r="CC24" i="7"/>
  <c r="CC28" i="7" s="1"/>
  <c r="AY23" i="7"/>
  <c r="AY27" i="7" s="1"/>
  <c r="AI24" i="7"/>
  <c r="AI28" i="7" s="1"/>
  <c r="BD23" i="7"/>
  <c r="BD27" i="7" s="1"/>
  <c r="AM23" i="7"/>
  <c r="AM27" i="7" s="1"/>
  <c r="BV23" i="7"/>
  <c r="BV27" i="7" s="1"/>
  <c r="AQ24" i="7"/>
  <c r="AQ28" i="7" s="1"/>
  <c r="AF22" i="7"/>
  <c r="AF26" i="7" s="1"/>
  <c r="CH22" i="7"/>
  <c r="CH26" i="7" s="1"/>
  <c r="CB22" i="7"/>
  <c r="CB26" i="7" s="1"/>
  <c r="BY22" i="7"/>
  <c r="BY26" i="7" s="1"/>
  <c r="CF22" i="7"/>
  <c r="CF26" i="7" s="1"/>
  <c r="S22" i="7"/>
  <c r="X22" i="7"/>
  <c r="X26" i="7" s="1"/>
  <c r="BX22" i="7"/>
  <c r="BX26" i="7" s="1"/>
  <c r="AG23" i="7"/>
  <c r="AG27" i="7" s="1"/>
  <c r="BC22" i="7"/>
  <c r="BC26" i="7" s="1"/>
  <c r="V22" i="7"/>
  <c r="V26" i="7" s="1"/>
  <c r="BN22" i="7"/>
  <c r="BN26" i="7" s="1"/>
  <c r="AH22" i="7"/>
  <c r="AH26" i="7" s="1"/>
  <c r="AW22" i="7"/>
  <c r="AW26" i="7" s="1"/>
  <c r="AM24" i="7"/>
  <c r="AM28" i="7" s="1"/>
  <c r="BH24" i="7"/>
  <c r="BH28" i="7" s="1"/>
  <c r="CA24" i="7"/>
  <c r="CA28" i="7" s="1"/>
  <c r="BK23" i="7"/>
  <c r="BK27" i="7" s="1"/>
  <c r="AR23" i="7"/>
  <c r="AR27" i="7" s="1"/>
  <c r="BJ24" i="7"/>
  <c r="BJ28" i="7" s="1"/>
  <c r="BI23" i="7"/>
  <c r="BI27" i="7" s="1"/>
  <c r="BH23" i="7"/>
  <c r="BH27" i="7" s="1"/>
  <c r="BW23" i="7"/>
  <c r="BW27" i="7" s="1"/>
  <c r="CB24" i="7"/>
  <c r="CB28" i="7" s="1"/>
  <c r="V24" i="7"/>
  <c r="V28" i="7" s="1"/>
  <c r="CM23" i="7"/>
  <c r="CM27" i="7" s="1"/>
  <c r="BW24" i="7"/>
  <c r="BW28" i="7" s="1"/>
  <c r="CB23" i="7"/>
  <c r="CB27" i="7" s="1"/>
  <c r="BU24" i="7"/>
  <c r="BU28" i="7" s="1"/>
  <c r="CM24" i="7"/>
  <c r="CM28" i="7" s="1"/>
  <c r="BS23" i="7"/>
  <c r="BS27" i="7" s="1"/>
  <c r="BN23" i="7"/>
  <c r="BN27" i="7" s="1"/>
  <c r="CI24" i="7"/>
  <c r="CI28" i="7" s="1"/>
  <c r="AU23" i="7"/>
  <c r="AU27" i="7" s="1"/>
  <c r="R24" i="7"/>
  <c r="BK24" i="7"/>
  <c r="BK28" i="7" s="1"/>
  <c r="BX24" i="7"/>
  <c r="BX28" i="7" s="1"/>
  <c r="BN24" i="7"/>
  <c r="BN28" i="7" s="1"/>
  <c r="BK22" i="7"/>
  <c r="BK26" i="7" s="1"/>
  <c r="W22" i="7"/>
  <c r="W26" i="7" s="1"/>
  <c r="BP22" i="7"/>
  <c r="BP26" i="7" s="1"/>
  <c r="BT22" i="7"/>
  <c r="BT26" i="7" s="1"/>
  <c r="AM22" i="7"/>
  <c r="AM26" i="7" s="1"/>
  <c r="CO22" i="7"/>
  <c r="CO26" i="7" s="1"/>
  <c r="BZ22" i="7"/>
  <c r="BZ26" i="7" s="1"/>
  <c r="BP23" i="7"/>
  <c r="BP27" i="7" s="1"/>
  <c r="CA23" i="7"/>
  <c r="CA27" i="7" s="1"/>
  <c r="BJ23" i="7"/>
  <c r="BJ27" i="7" s="1"/>
  <c r="AQ23" i="7"/>
  <c r="AQ27" i="7" s="1"/>
  <c r="BS22" i="7"/>
  <c r="BS26" i="7" s="1"/>
  <c r="CD22" i="7"/>
  <c r="CD26" i="7" s="1"/>
  <c r="AG22" i="7"/>
  <c r="AG26" i="7" s="1"/>
  <c r="AT22" i="7"/>
  <c r="AT26" i="7" s="1"/>
  <c r="BM22" i="7"/>
  <c r="BM26" i="7" s="1"/>
  <c r="CJ23" i="7"/>
  <c r="CJ27" i="7" s="1"/>
  <c r="AS23" i="7"/>
  <c r="AS27" i="7" s="1"/>
  <c r="BA24" i="7"/>
  <c r="BA28" i="7" s="1"/>
  <c r="CP24" i="7"/>
  <c r="CP28" i="7" s="1"/>
  <c r="BH22" i="7"/>
  <c r="BH26" i="7" s="1"/>
  <c r="BJ22" i="7"/>
  <c r="BJ26" i="7" s="1"/>
  <c r="AT24" i="7"/>
  <c r="AT28" i="7" s="1"/>
  <c r="AD23" i="7"/>
  <c r="AD27" i="7" s="1"/>
  <c r="CG23" i="7"/>
  <c r="CG27" i="7" s="1"/>
  <c r="AK24" i="7"/>
  <c r="AK28" i="7" s="1"/>
  <c r="CN23" i="7"/>
  <c r="CN27" i="7" s="1"/>
  <c r="CL22" i="7"/>
  <c r="CL26" i="7" s="1"/>
  <c r="AP22" i="7"/>
  <c r="AP26" i="7" s="1"/>
  <c r="AZ22" i="7"/>
  <c r="AZ26" i="7" s="1"/>
  <c r="AW23" i="7"/>
  <c r="AW27" i="7" s="1"/>
  <c r="CF24" i="7"/>
  <c r="CF28" i="7" s="1"/>
  <c r="AU24" i="7"/>
  <c r="AU28" i="7" s="1"/>
  <c r="AL24" i="7"/>
  <c r="AL28" i="7" s="1"/>
  <c r="AI22" i="7"/>
  <c r="AI26" i="7" s="1"/>
  <c r="AT23" i="7"/>
  <c r="AT27" i="7" s="1"/>
  <c r="BQ22" i="7"/>
  <c r="BQ26" i="7" s="1"/>
  <c r="AK23" i="7"/>
  <c r="AK27" i="7" s="1"/>
  <c r="CN22" i="7"/>
  <c r="CN26" i="7" s="1"/>
  <c r="AJ22" i="7"/>
  <c r="AJ26" i="7" s="1"/>
  <c r="T23" i="7"/>
  <c r="CJ22" i="7"/>
  <c r="CJ26" i="7" s="1"/>
  <c r="CQ22" i="7"/>
  <c r="CQ26" i="7" s="1"/>
  <c r="BF23" i="7"/>
  <c r="BF27" i="7" s="1"/>
  <c r="CC22" i="7"/>
  <c r="CC26" i="7" s="1"/>
  <c r="AL22" i="7"/>
  <c r="AL26" i="7" s="1"/>
  <c r="V23" i="7"/>
  <c r="V27" i="7" s="1"/>
  <c r="CM22" i="7"/>
  <c r="CM26" i="7" s="1"/>
  <c r="CO24" i="7"/>
  <c r="CO28" i="7" s="1"/>
  <c r="BQ23" i="7"/>
  <c r="BQ27" i="7" s="1"/>
  <c r="U24" i="7"/>
  <c r="U28" i="7" s="1"/>
  <c r="T22" i="7"/>
  <c r="BW22" i="7"/>
  <c r="BW26" i="7" s="1"/>
  <c r="AB23" i="7"/>
  <c r="AB27" i="7" s="1"/>
  <c r="AJ23" i="7"/>
  <c r="AJ27" i="7" s="1"/>
  <c r="BQ24" i="7"/>
  <c r="BQ28" i="7" s="1"/>
  <c r="BU22" i="7"/>
  <c r="BU26" i="7" s="1"/>
  <c r="BY24" i="7"/>
  <c r="BY28" i="7" s="1"/>
  <c r="AE23" i="7"/>
  <c r="AE27" i="7" s="1"/>
  <c r="BR22" i="7"/>
  <c r="BR26" i="7" s="1"/>
  <c r="BB24" i="7"/>
  <c r="BB28" i="7" s="1"/>
  <c r="AL23" i="7"/>
  <c r="AL27" i="7" s="1"/>
  <c r="CO23" i="7"/>
  <c r="CO27" i="7" s="1"/>
  <c r="BA22" i="7"/>
  <c r="BA26" i="7" s="1"/>
  <c r="T24" i="7"/>
  <c r="AA23" i="7"/>
  <c r="AA27" i="7" s="1"/>
  <c r="AB22" i="7"/>
  <c r="AB26" i="7" s="1"/>
  <c r="CI22" i="7"/>
  <c r="CI26" i="7" s="1"/>
  <c r="AX23" i="7"/>
  <c r="AX27" i="7" s="1"/>
  <c r="AO23" i="7"/>
  <c r="AO27" i="7" s="1"/>
  <c r="BY23" i="7"/>
  <c r="BY27" i="7" s="1"/>
  <c r="AQ22" i="7"/>
  <c r="AQ26" i="7" s="1"/>
  <c r="BC24" i="7"/>
  <c r="BC28" i="7" s="1"/>
  <c r="AE24" i="7"/>
  <c r="AE28" i="7" s="1"/>
  <c r="BR23" i="7"/>
  <c r="BR27" i="7" s="1"/>
  <c r="BB23" i="7"/>
  <c r="BB27" i="7" s="1"/>
  <c r="AC22" i="7"/>
  <c r="AC26" i="7" s="1"/>
  <c r="AA22" i="7"/>
  <c r="AA26" i="7" s="1"/>
  <c r="AG24" i="7"/>
  <c r="AG28" i="7" s="1"/>
  <c r="AJ24" i="7"/>
  <c r="AJ28" i="7" s="1"/>
  <c r="BT24" i="7"/>
  <c r="BT28" i="7" s="1"/>
  <c r="BL23" i="7"/>
  <c r="BL27" i="7" s="1"/>
  <c r="BX23" i="7"/>
  <c r="BX27" i="7" s="1"/>
  <c r="AX22" i="7"/>
  <c r="AX26" i="7" s="1"/>
  <c r="AO22" i="7"/>
  <c r="AO26" i="7" s="1"/>
  <c r="BC23" i="7"/>
  <c r="BC27" i="7" s="1"/>
  <c r="AE22" i="7"/>
  <c r="AE26" i="7" s="1"/>
  <c r="CH23" i="7"/>
  <c r="CH27" i="7" s="1"/>
  <c r="AD22" i="7"/>
  <c r="AD26" i="7" s="1"/>
  <c r="BP24" i="7"/>
  <c r="BP28" i="7" s="1"/>
  <c r="AY22" i="7"/>
  <c r="AY26" i="7" s="1"/>
  <c r="AC24" i="7"/>
  <c r="AC28" i="7" s="1"/>
  <c r="X41" i="5"/>
  <c r="AA43" i="5"/>
  <c r="AB46" i="5" s="1"/>
  <c r="AC42" i="5"/>
  <c r="AD45" i="5" s="1"/>
  <c r="Z41" i="5"/>
  <c r="AB41" i="5"/>
  <c r="AE42" i="5"/>
  <c r="AF45" i="5" s="1"/>
  <c r="Y41" i="5"/>
  <c r="AA41" i="5"/>
  <c r="Y42" i="5"/>
  <c r="Z45" i="5" s="1"/>
  <c r="V41" i="5"/>
  <c r="X42" i="5"/>
  <c r="Y45" i="5" s="1"/>
  <c r="U41" i="5"/>
  <c r="T41" i="5"/>
  <c r="W42" i="5"/>
  <c r="X45" i="5" s="1"/>
  <c r="S41" i="5"/>
  <c r="V42" i="5"/>
  <c r="W45" i="5" s="1"/>
  <c r="Z42" i="5"/>
  <c r="AA45" i="5" s="1"/>
  <c r="W41" i="5"/>
  <c r="U42" i="5"/>
  <c r="V45" i="5" s="1"/>
  <c r="W50" i="5" s="1"/>
  <c r="R41" i="5"/>
  <c r="W51" i="5"/>
  <c r="X51" i="5" s="1"/>
  <c r="BP42" i="5"/>
  <c r="BQ45" i="5" s="1"/>
  <c r="BM41" i="5"/>
  <c r="AL42" i="5"/>
  <c r="AM45" i="5" s="1"/>
  <c r="AI41" i="5"/>
  <c r="BB42" i="5"/>
  <c r="BC45" i="5" s="1"/>
  <c r="AY41" i="5"/>
  <c r="BZ42" i="5"/>
  <c r="CA45" i="5" s="1"/>
  <c r="BW41" i="5"/>
  <c r="CH42" i="5"/>
  <c r="CI45" i="5" s="1"/>
  <c r="CE41" i="5"/>
  <c r="CG41" i="5"/>
  <c r="CJ42" i="5"/>
  <c r="CK45" i="5" s="1"/>
  <c r="AU42" i="5"/>
  <c r="AV45" i="5" s="1"/>
  <c r="AR41" i="5"/>
  <c r="BS42" i="5"/>
  <c r="BT45" i="5" s="1"/>
  <c r="BP41" i="5"/>
  <c r="CI42" i="5"/>
  <c r="CJ45" i="5" s="1"/>
  <c r="CF41" i="5"/>
  <c r="BF41" i="5"/>
  <c r="BI42" i="5"/>
  <c r="BJ45" i="5" s="1"/>
  <c r="AK41" i="5"/>
  <c r="AN42" i="5"/>
  <c r="AO45" i="5" s="1"/>
  <c r="BA41" i="5"/>
  <c r="BD42" i="5"/>
  <c r="BE45" i="5" s="1"/>
  <c r="BQ41" i="5"/>
  <c r="BT42" i="5"/>
  <c r="BU45" i="5" s="1"/>
  <c r="CO41" i="5"/>
  <c r="CR42" i="5"/>
  <c r="CS45" i="5" s="1"/>
  <c r="AL41" i="5"/>
  <c r="AO42" i="5"/>
  <c r="AP45" i="5" s="1"/>
  <c r="BE42" i="5"/>
  <c r="BF45" i="5" s="1"/>
  <c r="BB41" i="5"/>
  <c r="BR41" i="5"/>
  <c r="BU42" i="5"/>
  <c r="BV45" i="5" s="1"/>
  <c r="CK42" i="5"/>
  <c r="CL45" i="5" s="1"/>
  <c r="CH41" i="5"/>
  <c r="AJ42" i="5"/>
  <c r="AK45" i="5" s="1"/>
  <c r="AG41" i="5"/>
  <c r="BJ42" i="5"/>
  <c r="BK45" i="5" s="1"/>
  <c r="BG41" i="5"/>
  <c r="BR42" i="5"/>
  <c r="BS45" i="5" s="1"/>
  <c r="BO41" i="5"/>
  <c r="CP42" i="5"/>
  <c r="CQ45" i="5" s="1"/>
  <c r="CM41" i="5"/>
  <c r="BC42" i="5"/>
  <c r="BD45" i="5" s="1"/>
  <c r="AZ41" i="5"/>
  <c r="AC41" i="5"/>
  <c r="AF42" i="5"/>
  <c r="AG45" i="5" s="1"/>
  <c r="AV42" i="5"/>
  <c r="AW45" i="5" s="1"/>
  <c r="AS41" i="5"/>
  <c r="BI41" i="5"/>
  <c r="BL42" i="5"/>
  <c r="BM45" i="5" s="1"/>
  <c r="AD41" i="5"/>
  <c r="AG42" i="5"/>
  <c r="AH45" i="5" s="1"/>
  <c r="AT41" i="5"/>
  <c r="AW42" i="5"/>
  <c r="AX45" i="5" s="1"/>
  <c r="BJ41" i="5"/>
  <c r="BM42" i="5"/>
  <c r="BN45" i="5" s="1"/>
  <c r="BZ41" i="5"/>
  <c r="CC42" i="5"/>
  <c r="CD45" i="5" s="1"/>
  <c r="AS42" i="5"/>
  <c r="AT45" i="5" s="1"/>
  <c r="AP41" i="5"/>
  <c r="BT41" i="5"/>
  <c r="BW42" i="5"/>
  <c r="BX45" i="5" s="1"/>
  <c r="CB41" i="5"/>
  <c r="CE42" i="5"/>
  <c r="CF45" i="5" s="1"/>
  <c r="AO41" i="5"/>
  <c r="AR42" i="5"/>
  <c r="AS45" i="5" s="1"/>
  <c r="AW41" i="5"/>
  <c r="AZ42" i="5"/>
  <c r="BA45" i="5" s="1"/>
  <c r="CC41" i="5"/>
  <c r="CF42" i="5"/>
  <c r="CG45" i="5" s="1"/>
  <c r="CK41" i="5"/>
  <c r="CN42" i="5"/>
  <c r="CO45" i="5" s="1"/>
  <c r="CV42" i="5"/>
  <c r="CS41" i="5"/>
  <c r="BY42" i="5"/>
  <c r="BZ45" i="5" s="1"/>
  <c r="BV41" i="5"/>
  <c r="CD41" i="5"/>
  <c r="CG42" i="5"/>
  <c r="CH45" i="5" s="1"/>
  <c r="CL41" i="5"/>
  <c r="CO42" i="5"/>
  <c r="CP45" i="5" s="1"/>
  <c r="BE41" i="5"/>
  <c r="BH42" i="5"/>
  <c r="BI45" i="5" s="1"/>
  <c r="AT42" i="5"/>
  <c r="AU45" i="5" s="1"/>
  <c r="AQ41" i="5"/>
  <c r="AM42" i="5"/>
  <c r="AN45" i="5" s="1"/>
  <c r="AJ41" i="5"/>
  <c r="BK42" i="5"/>
  <c r="BL45" i="5" s="1"/>
  <c r="BH41" i="5"/>
  <c r="CA42" i="5"/>
  <c r="CB45" i="5" s="1"/>
  <c r="BX41" i="5"/>
  <c r="CQ42" i="5"/>
  <c r="CR45" i="5" s="1"/>
  <c r="CN41" i="5"/>
  <c r="AE41" i="5"/>
  <c r="AH42" i="5"/>
  <c r="AI45" i="5" s="1"/>
  <c r="AM41" i="5"/>
  <c r="AP42" i="5"/>
  <c r="AQ45" i="5" s="1"/>
  <c r="AU41" i="5"/>
  <c r="AX42" i="5"/>
  <c r="AY45" i="5" s="1"/>
  <c r="BU41" i="5"/>
  <c r="BX42" i="5"/>
  <c r="BY45" i="5" s="1"/>
  <c r="CB42" i="5"/>
  <c r="CC45" i="5" s="1"/>
  <c r="BY41" i="5"/>
  <c r="CR41" i="5"/>
  <c r="CP41" i="5"/>
  <c r="CS42" i="5"/>
  <c r="CT45" i="5" s="1"/>
  <c r="AN41" i="5"/>
  <c r="AQ42" i="5"/>
  <c r="AR45" i="5" s="1"/>
  <c r="AV41" i="5"/>
  <c r="AY42" i="5"/>
  <c r="AZ45" i="5" s="1"/>
  <c r="AX41" i="5"/>
  <c r="BA42" i="5"/>
  <c r="BB45" i="5" s="1"/>
  <c r="BN41" i="5"/>
  <c r="CT41" i="5"/>
  <c r="CJ41" i="5"/>
  <c r="BK41" i="5"/>
  <c r="BN42" i="5"/>
  <c r="BO45" i="5" s="1"/>
  <c r="BS41" i="5"/>
  <c r="BV42" i="5"/>
  <c r="BW45" i="5" s="1"/>
  <c r="CA41" i="5"/>
  <c r="CD42" i="5"/>
  <c r="CE45" i="5" s="1"/>
  <c r="CL42" i="5"/>
  <c r="CM45" i="5" s="1"/>
  <c r="CI41" i="5"/>
  <c r="CQ41" i="5"/>
  <c r="CT42" i="5"/>
  <c r="CU45" i="5" s="1"/>
  <c r="BC41" i="5"/>
  <c r="BQ42" i="5"/>
  <c r="BR45" i="5" s="1"/>
  <c r="BD41" i="5"/>
  <c r="AH41" i="5"/>
  <c r="BL41" i="5"/>
  <c r="CM42" i="5"/>
  <c r="CN45" i="5" s="1"/>
  <c r="AF41" i="5"/>
  <c r="X50" i="5" l="1"/>
  <c r="Y51" i="5"/>
  <c r="AC14" i="2"/>
  <c r="AC15" i="2" s="1"/>
  <c r="AD14" i="2"/>
  <c r="AE14" i="2"/>
  <c r="AF14" i="2"/>
  <c r="AF19" i="2" s="1"/>
  <c r="AG14" i="2"/>
  <c r="AG15" i="2" s="1"/>
  <c r="AH14" i="2"/>
  <c r="AH19" i="2" s="1"/>
  <c r="AI14" i="2"/>
  <c r="AJ14" i="2"/>
  <c r="AK14" i="2"/>
  <c r="AK15" i="2" s="1"/>
  <c r="AL14" i="2"/>
  <c r="AL26" i="2" s="1"/>
  <c r="AM14" i="2"/>
  <c r="AM15" i="2" s="1"/>
  <c r="AN14" i="2"/>
  <c r="AN15" i="2" s="1"/>
  <c r="AO14" i="2"/>
  <c r="AO15" i="2" s="1"/>
  <c r="AP14" i="2"/>
  <c r="AP19" i="2" s="1"/>
  <c r="AQ14" i="2"/>
  <c r="AR14" i="2"/>
  <c r="AS14" i="2"/>
  <c r="AS15" i="2" s="1"/>
  <c r="AT14" i="2"/>
  <c r="AT26" i="2" s="1"/>
  <c r="AU14" i="2"/>
  <c r="AV14" i="2"/>
  <c r="AV19" i="2" s="1"/>
  <c r="AW14" i="2"/>
  <c r="AW15" i="2" s="1"/>
  <c r="AX14" i="2"/>
  <c r="AX19" i="2" s="1"/>
  <c r="AY14" i="2"/>
  <c r="AZ14" i="2"/>
  <c r="BA14" i="2"/>
  <c r="BA15" i="2" s="1"/>
  <c r="BB14" i="2"/>
  <c r="BB26" i="2" s="1"/>
  <c r="AE15" i="2"/>
  <c r="AF15" i="2"/>
  <c r="AI15" i="2"/>
  <c r="AJ15" i="2"/>
  <c r="AQ15" i="2"/>
  <c r="AR15" i="2"/>
  <c r="AU15" i="2"/>
  <c r="AV15" i="2"/>
  <c r="AY15" i="2"/>
  <c r="AZ15" i="2"/>
  <c r="M17" i="2"/>
  <c r="N17" i="2"/>
  <c r="O17" i="2" s="1"/>
  <c r="P17" i="2" s="1"/>
  <c r="AC19" i="2"/>
  <c r="AE19" i="2"/>
  <c r="AG19" i="2"/>
  <c r="AI19" i="2"/>
  <c r="AJ19" i="2"/>
  <c r="AM19" i="2"/>
  <c r="AO19" i="2"/>
  <c r="AQ19" i="2"/>
  <c r="AR19" i="2"/>
  <c r="AS19" i="2"/>
  <c r="AU19" i="2"/>
  <c r="AW19" i="2"/>
  <c r="AY19" i="2"/>
  <c r="AZ19" i="2"/>
  <c r="BA19" i="2"/>
  <c r="AA25" i="2"/>
  <c r="AA26" i="2" s="1"/>
  <c r="AA27" i="2" s="1"/>
  <c r="AB27" i="2" s="1"/>
  <c r="AB25" i="2"/>
  <c r="AC25" i="2"/>
  <c r="AC26" i="2" s="1"/>
  <c r="AD25" i="2"/>
  <c r="AE25" i="2"/>
  <c r="AF25" i="2"/>
  <c r="AG25" i="2"/>
  <c r="AG26" i="2" s="1"/>
  <c r="AH25" i="2"/>
  <c r="AI25" i="2"/>
  <c r="AI26" i="2" s="1"/>
  <c r="AJ25" i="2"/>
  <c r="AK25" i="2"/>
  <c r="AK26" i="2" s="1"/>
  <c r="AL25" i="2"/>
  <c r="AM25" i="2"/>
  <c r="AN25" i="2"/>
  <c r="AO25" i="2"/>
  <c r="AO26" i="2" s="1"/>
  <c r="AP25" i="2"/>
  <c r="AQ25" i="2"/>
  <c r="AQ26" i="2" s="1"/>
  <c r="AR25" i="2"/>
  <c r="AS25" i="2"/>
  <c r="AS26" i="2" s="1"/>
  <c r="AT25" i="2"/>
  <c r="AU25" i="2"/>
  <c r="AV25" i="2"/>
  <c r="AW25" i="2"/>
  <c r="AW26" i="2" s="1"/>
  <c r="AX25" i="2"/>
  <c r="AY25" i="2"/>
  <c r="AY26" i="2" s="1"/>
  <c r="AZ25" i="2"/>
  <c r="BA25" i="2"/>
  <c r="BA26" i="2" s="1"/>
  <c r="BB25" i="2"/>
  <c r="AB26" i="2"/>
  <c r="AE26" i="2"/>
  <c r="AF26" i="2"/>
  <c r="AM26" i="2"/>
  <c r="AN26" i="2"/>
  <c r="AU26" i="2"/>
  <c r="M35" i="2"/>
  <c r="N35" i="2" s="1"/>
  <c r="O35" i="2" s="1"/>
  <c r="P35" i="2" s="1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AA44" i="2"/>
  <c r="AA45" i="2" s="1"/>
  <c r="AA46" i="2" s="1"/>
  <c r="AB44" i="2"/>
  <c r="AC44" i="2"/>
  <c r="AD44" i="2"/>
  <c r="AE44" i="2"/>
  <c r="AF44" i="2"/>
  <c r="AF45" i="2" s="1"/>
  <c r="AG44" i="2"/>
  <c r="AG45" i="2" s="1"/>
  <c r="AH44" i="2"/>
  <c r="AH45" i="2" s="1"/>
  <c r="AI44" i="2"/>
  <c r="AI45" i="2" s="1"/>
  <c r="AJ44" i="2"/>
  <c r="AK44" i="2"/>
  <c r="AK45" i="2" s="1"/>
  <c r="AL44" i="2"/>
  <c r="AM44" i="2"/>
  <c r="AN44" i="2"/>
  <c r="AN45" i="2" s="1"/>
  <c r="AO44" i="2"/>
  <c r="AO45" i="2" s="1"/>
  <c r="AP44" i="2"/>
  <c r="AP45" i="2" s="1"/>
  <c r="AQ44" i="2"/>
  <c r="AQ45" i="2" s="1"/>
  <c r="AR44" i="2"/>
  <c r="AS44" i="2"/>
  <c r="AT44" i="2"/>
  <c r="AU44" i="2"/>
  <c r="AU45" i="2" s="1"/>
  <c r="AV44" i="2"/>
  <c r="AV45" i="2" s="1"/>
  <c r="AW44" i="2"/>
  <c r="AW45" i="2" s="1"/>
  <c r="AX44" i="2"/>
  <c r="AX45" i="2" s="1"/>
  <c r="AY44" i="2"/>
  <c r="AY45" i="2" s="1"/>
  <c r="AZ44" i="2"/>
  <c r="BA44" i="2"/>
  <c r="BB44" i="2"/>
  <c r="AB45" i="2"/>
  <c r="AC45" i="2"/>
  <c r="AD45" i="2"/>
  <c r="AE45" i="2"/>
  <c r="AJ45" i="2"/>
  <c r="AL45" i="2"/>
  <c r="AM45" i="2"/>
  <c r="AR45" i="2"/>
  <c r="AS45" i="2"/>
  <c r="AT45" i="2"/>
  <c r="AZ45" i="2"/>
  <c r="BA45" i="2"/>
  <c r="BB45" i="2"/>
  <c r="AC27" i="2" l="1"/>
  <c r="AX26" i="2"/>
  <c r="AP26" i="2"/>
  <c r="AH26" i="2"/>
  <c r="AD26" i="2"/>
  <c r="AB46" i="2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AV26" i="2"/>
  <c r="AN19" i="2"/>
  <c r="AZ26" i="2"/>
  <c r="AR26" i="2"/>
  <c r="AJ26" i="2"/>
  <c r="AK19" i="2"/>
  <c r="Z51" i="5"/>
  <c r="Y50" i="5"/>
  <c r="Q17" i="2"/>
  <c r="P18" i="2"/>
  <c r="Q35" i="2"/>
  <c r="P36" i="2"/>
  <c r="AX15" i="2"/>
  <c r="AP15" i="2"/>
  <c r="AH15" i="2"/>
  <c r="BB19" i="2"/>
  <c r="AT19" i="2"/>
  <c r="AL19" i="2"/>
  <c r="AD19" i="2"/>
  <c r="BB15" i="2"/>
  <c r="AT15" i="2"/>
  <c r="AL15" i="2"/>
  <c r="AD15" i="2"/>
  <c r="AD27" i="2" l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AA51" i="5"/>
  <c r="Z50" i="5"/>
  <c r="R17" i="2"/>
  <c r="Q18" i="2"/>
  <c r="Q36" i="2"/>
  <c r="R35" i="2"/>
  <c r="AB51" i="5" l="1"/>
  <c r="AA50" i="5"/>
  <c r="R36" i="2"/>
  <c r="S35" i="2"/>
  <c r="R18" i="2"/>
  <c r="S17" i="2"/>
  <c r="AC51" i="5" l="1"/>
  <c r="AD51" i="5" s="1"/>
  <c r="AB50" i="5"/>
  <c r="S18" i="2"/>
  <c r="T17" i="2"/>
  <c r="S36" i="2"/>
  <c r="T35" i="2"/>
  <c r="AC50" i="5" l="1"/>
  <c r="AE51" i="5"/>
  <c r="T18" i="2"/>
  <c r="U17" i="2"/>
  <c r="T36" i="2"/>
  <c r="U35" i="2"/>
  <c r="AD50" i="5" l="1"/>
  <c r="AF51" i="5"/>
  <c r="U18" i="2"/>
  <c r="V17" i="2"/>
  <c r="U24" i="2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U43" i="2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U36" i="2"/>
  <c r="V35" i="2"/>
  <c r="AE50" i="5" l="1"/>
  <c r="AG51" i="5"/>
  <c r="V36" i="2"/>
  <c r="W35" i="2"/>
  <c r="V18" i="2"/>
  <c r="W17" i="2"/>
  <c r="AF50" i="5" l="1"/>
  <c r="AH51" i="5"/>
  <c r="W18" i="2"/>
  <c r="X17" i="2"/>
  <c r="X35" i="2"/>
  <c r="W36" i="2"/>
  <c r="AG50" i="5" l="1"/>
  <c r="AI51" i="5"/>
  <c r="Y17" i="2"/>
  <c r="X18" i="2"/>
  <c r="X36" i="2"/>
  <c r="Y35" i="2"/>
  <c r="AH50" i="5" l="1"/>
  <c r="AJ51" i="5"/>
  <c r="Y36" i="2"/>
  <c r="Z35" i="2"/>
  <c r="Z17" i="2"/>
  <c r="Y18" i="2"/>
  <c r="AI50" i="5" l="1"/>
  <c r="AJ53" i="5"/>
  <c r="AK51" i="5"/>
  <c r="Z18" i="2"/>
  <c r="AA17" i="2"/>
  <c r="AA35" i="2"/>
  <c r="Z36" i="2"/>
  <c r="AJ50" i="5" l="1"/>
  <c r="AK53" i="5"/>
  <c r="AL51" i="5"/>
  <c r="AA36" i="2"/>
  <c r="AB35" i="2"/>
  <c r="AA18" i="2"/>
  <c r="AB17" i="2"/>
  <c r="AK50" i="5" l="1"/>
  <c r="AJ52" i="5"/>
  <c r="AM51" i="5"/>
  <c r="AL53" i="5"/>
  <c r="AB18" i="2"/>
  <c r="AC17" i="2"/>
  <c r="AC35" i="2"/>
  <c r="AB36" i="2"/>
  <c r="AK52" i="5" l="1"/>
  <c r="AL50" i="5"/>
  <c r="AM53" i="5"/>
  <c r="AN51" i="5"/>
  <c r="AC36" i="2"/>
  <c r="AD35" i="2"/>
  <c r="AC18" i="2"/>
  <c r="AD17" i="2"/>
  <c r="AM50" i="5" l="1"/>
  <c r="AL52" i="5"/>
  <c r="AN53" i="5"/>
  <c r="AO51" i="5"/>
  <c r="AD18" i="2"/>
  <c r="AE17" i="2"/>
  <c r="AD36" i="2"/>
  <c r="AE35" i="2"/>
  <c r="AN50" i="5" l="1"/>
  <c r="AM52" i="5"/>
  <c r="AO53" i="5"/>
  <c r="AP51" i="5"/>
  <c r="AF35" i="2"/>
  <c r="AE36" i="2"/>
  <c r="AE18" i="2"/>
  <c r="AF17" i="2"/>
  <c r="AO50" i="5" l="1"/>
  <c r="AN52" i="5"/>
  <c r="AP53" i="5"/>
  <c r="AQ51" i="5"/>
  <c r="AG17" i="2"/>
  <c r="AF18" i="2"/>
  <c r="AG35" i="2"/>
  <c r="AF36" i="2"/>
  <c r="AO52" i="5" l="1"/>
  <c r="AP50" i="5"/>
  <c r="AQ53" i="5"/>
  <c r="AR51" i="5"/>
  <c r="AG36" i="2"/>
  <c r="AH35" i="2"/>
  <c r="AH17" i="2"/>
  <c r="AG18" i="2"/>
  <c r="AP52" i="5" l="1"/>
  <c r="AQ50" i="5"/>
  <c r="AR53" i="5"/>
  <c r="AS51" i="5"/>
  <c r="AH18" i="2"/>
  <c r="AI17" i="2"/>
  <c r="AI35" i="2"/>
  <c r="AH36" i="2"/>
  <c r="AQ52" i="5" l="1"/>
  <c r="AR50" i="5"/>
  <c r="AT51" i="5"/>
  <c r="AS53" i="5"/>
  <c r="AI36" i="2"/>
  <c r="AJ35" i="2"/>
  <c r="AI18" i="2"/>
  <c r="AJ17" i="2"/>
  <c r="AS50" i="5" l="1"/>
  <c r="AR52" i="5"/>
  <c r="AT53" i="5"/>
  <c r="AU51" i="5"/>
  <c r="AJ18" i="2"/>
  <c r="AK17" i="2"/>
  <c r="AJ36" i="2"/>
  <c r="AK35" i="2"/>
  <c r="AT50" i="5" l="1"/>
  <c r="AS52" i="5"/>
  <c r="AU53" i="5"/>
  <c r="AV51" i="5"/>
  <c r="AK36" i="2"/>
  <c r="AL35" i="2"/>
  <c r="AL17" i="2"/>
  <c r="AK18" i="2"/>
  <c r="AU50" i="5" l="1"/>
  <c r="AT52" i="5"/>
  <c r="AW51" i="5"/>
  <c r="AV53" i="5"/>
  <c r="AL36" i="2"/>
  <c r="AM35" i="2"/>
  <c r="AL18" i="2"/>
  <c r="AM17" i="2"/>
  <c r="AU52" i="5" l="1"/>
  <c r="AV50" i="5"/>
  <c r="AW53" i="5"/>
  <c r="AX51" i="5"/>
  <c r="AM18" i="2"/>
  <c r="AN17" i="2"/>
  <c r="AN35" i="2"/>
  <c r="AM36" i="2"/>
  <c r="AV52" i="5" l="1"/>
  <c r="AW50" i="5"/>
  <c r="AX53" i="5"/>
  <c r="AY51" i="5"/>
  <c r="AO35" i="2"/>
  <c r="AN36" i="2"/>
  <c r="AO17" i="2"/>
  <c r="AN18" i="2"/>
  <c r="AX50" i="5" l="1"/>
  <c r="AW52" i="5"/>
  <c r="AY53" i="5"/>
  <c r="AZ51" i="5"/>
  <c r="AP17" i="2"/>
  <c r="AO18" i="2"/>
  <c r="AO36" i="2"/>
  <c r="AP35" i="2"/>
  <c r="AY50" i="5" l="1"/>
  <c r="AX52" i="5"/>
  <c r="AZ53" i="5"/>
  <c r="BA51" i="5"/>
  <c r="AQ35" i="2"/>
  <c r="AP36" i="2"/>
  <c r="AP18" i="2"/>
  <c r="AQ17" i="2"/>
  <c r="AY52" i="5" l="1"/>
  <c r="AZ50" i="5"/>
  <c r="BA53" i="5"/>
  <c r="BB51" i="5"/>
  <c r="AQ18" i="2"/>
  <c r="AR17" i="2"/>
  <c r="AQ36" i="2"/>
  <c r="AR35" i="2"/>
  <c r="AZ52" i="5" l="1"/>
  <c r="BA50" i="5"/>
  <c r="BB53" i="5"/>
  <c r="BC51" i="5"/>
  <c r="AS35" i="2"/>
  <c r="AR36" i="2"/>
  <c r="AR18" i="2"/>
  <c r="AS17" i="2"/>
  <c r="BB50" i="5" l="1"/>
  <c r="BA52" i="5"/>
  <c r="BD51" i="5"/>
  <c r="BC53" i="5"/>
  <c r="AS18" i="2"/>
  <c r="AT17" i="2"/>
  <c r="AS36" i="2"/>
  <c r="AT35" i="2"/>
  <c r="BB52" i="5" l="1"/>
  <c r="BC50" i="5"/>
  <c r="BD53" i="5"/>
  <c r="BE51" i="5"/>
  <c r="AT36" i="2"/>
  <c r="AU35" i="2"/>
  <c r="AT18" i="2"/>
  <c r="AU17" i="2"/>
  <c r="BC52" i="5" l="1"/>
  <c r="BD50" i="5"/>
  <c r="BE53" i="5"/>
  <c r="BF51" i="5"/>
  <c r="AU18" i="2"/>
  <c r="AV17" i="2"/>
  <c r="AV35" i="2"/>
  <c r="AU36" i="2"/>
  <c r="BE50" i="5" l="1"/>
  <c r="BD52" i="5"/>
  <c r="BF53" i="5"/>
  <c r="BG51" i="5"/>
  <c r="AV36" i="2"/>
  <c r="AW35" i="2"/>
  <c r="AW17" i="2"/>
  <c r="AV18" i="2"/>
  <c r="BF50" i="5" l="1"/>
  <c r="BE52" i="5"/>
  <c r="BG53" i="5"/>
  <c r="BH51" i="5"/>
  <c r="AX17" i="2"/>
  <c r="AW18" i="2"/>
  <c r="AW36" i="2"/>
  <c r="AX35" i="2"/>
  <c r="BG50" i="5" l="1"/>
  <c r="BF52" i="5"/>
  <c r="BI51" i="5"/>
  <c r="BH53" i="5"/>
  <c r="AY35" i="2"/>
  <c r="AX36" i="2"/>
  <c r="AX18" i="2"/>
  <c r="AY17" i="2"/>
  <c r="BG52" i="5" l="1"/>
  <c r="BH50" i="5"/>
  <c r="BI53" i="5"/>
  <c r="BJ51" i="5"/>
  <c r="AY18" i="2"/>
  <c r="AZ17" i="2"/>
  <c r="AY36" i="2"/>
  <c r="AZ35" i="2"/>
  <c r="BI50" i="5" l="1"/>
  <c r="BH52" i="5"/>
  <c r="BJ53" i="5"/>
  <c r="BK51" i="5"/>
  <c r="AZ36" i="2"/>
  <c r="BA35" i="2"/>
  <c r="AZ18" i="2"/>
  <c r="BA17" i="2"/>
  <c r="BJ50" i="5" l="1"/>
  <c r="BI52" i="5"/>
  <c r="BL51" i="5"/>
  <c r="BK53" i="5"/>
  <c r="BA18" i="2"/>
  <c r="BB17" i="2"/>
  <c r="BB18" i="2" s="1"/>
  <c r="BA36" i="2"/>
  <c r="BB35" i="2"/>
  <c r="BB36" i="2" s="1"/>
  <c r="BK50" i="5" l="1"/>
  <c r="BJ52" i="5"/>
  <c r="BM51" i="5"/>
  <c r="BL53" i="5"/>
  <c r="BK52" i="5" l="1"/>
  <c r="BL50" i="5"/>
  <c r="BN51" i="5"/>
  <c r="BM53" i="5"/>
  <c r="BM50" i="5" l="1"/>
  <c r="BL52" i="5"/>
  <c r="BN53" i="5"/>
  <c r="BO51" i="5"/>
  <c r="BM52" i="5" l="1"/>
  <c r="BN50" i="5"/>
  <c r="BP51" i="5"/>
  <c r="BO53" i="5"/>
  <c r="BN52" i="5" l="1"/>
  <c r="BO50" i="5"/>
  <c r="BQ51" i="5"/>
  <c r="BP53" i="5"/>
  <c r="BP50" i="5" l="1"/>
  <c r="BO52" i="5"/>
  <c r="BR51" i="5"/>
  <c r="BQ53" i="5"/>
  <c r="BP52" i="5" l="1"/>
  <c r="BQ50" i="5"/>
  <c r="BS51" i="5"/>
  <c r="BR53" i="5"/>
  <c r="BR50" i="5" l="1"/>
  <c r="BQ52" i="5"/>
  <c r="BT51" i="5"/>
  <c r="BS53" i="5"/>
  <c r="BS50" i="5" l="1"/>
  <c r="BR52" i="5"/>
  <c r="BT53" i="5"/>
  <c r="BU51" i="5"/>
  <c r="BS52" i="5" l="1"/>
  <c r="BT50" i="5"/>
  <c r="BU53" i="5"/>
  <c r="BV51" i="5"/>
  <c r="BT52" i="5" l="1"/>
  <c r="BU50" i="5"/>
  <c r="BV53" i="5"/>
  <c r="BW51" i="5"/>
  <c r="BU52" i="5" l="1"/>
  <c r="BV50" i="5"/>
  <c r="BW53" i="5"/>
  <c r="BX51" i="5"/>
  <c r="BV52" i="5" l="1"/>
  <c r="BW50" i="5"/>
  <c r="BX53" i="5"/>
  <c r="BY51" i="5"/>
  <c r="BW52" i="5" l="1"/>
  <c r="BX50" i="5"/>
  <c r="BY53" i="5"/>
  <c r="BZ51" i="5"/>
  <c r="BX52" i="5" l="1"/>
  <c r="BY50" i="5"/>
  <c r="BZ53" i="5"/>
  <c r="CA51" i="5"/>
  <c r="BZ50" i="5" l="1"/>
  <c r="BY52" i="5"/>
  <c r="CA53" i="5"/>
  <c r="CB51" i="5"/>
  <c r="BZ52" i="5" l="1"/>
  <c r="CA50" i="5"/>
  <c r="CB53" i="5"/>
  <c r="CC51" i="5"/>
  <c r="CB50" i="5" l="1"/>
  <c r="CA52" i="5"/>
  <c r="CC53" i="5"/>
  <c r="CD51" i="5"/>
  <c r="CC50" i="5" l="1"/>
  <c r="CB52" i="5"/>
  <c r="CD53" i="5"/>
  <c r="CE51" i="5"/>
  <c r="CD50" i="5" l="1"/>
  <c r="CC52" i="5"/>
  <c r="CE53" i="5"/>
  <c r="CF51" i="5"/>
  <c r="CD52" i="5" l="1"/>
  <c r="CE50" i="5"/>
  <c r="CG51" i="5"/>
  <c r="CF53" i="5"/>
  <c r="CE52" i="5" l="1"/>
  <c r="CF50" i="5"/>
  <c r="CG53" i="5"/>
  <c r="CH51" i="5"/>
  <c r="CF52" i="5" l="1"/>
  <c r="CG50" i="5"/>
  <c r="CH53" i="5"/>
  <c r="CI51" i="5"/>
  <c r="CH50" i="5" l="1"/>
  <c r="CG52" i="5"/>
  <c r="CJ51" i="5"/>
  <c r="CI53" i="5"/>
  <c r="CI50" i="5" l="1"/>
  <c r="CH52" i="5"/>
  <c r="CJ53" i="5"/>
  <c r="CK51" i="5"/>
  <c r="CI52" i="5" l="1"/>
  <c r="CJ50" i="5"/>
  <c r="CK53" i="5"/>
  <c r="CL51" i="5"/>
  <c r="CK50" i="5" l="1"/>
  <c r="CJ52" i="5"/>
  <c r="CL53" i="5"/>
  <c r="CM51" i="5"/>
  <c r="CL50" i="5" l="1"/>
  <c r="CK52" i="5"/>
  <c r="CN51" i="5"/>
  <c r="CM53" i="5"/>
  <c r="CL52" i="5" l="1"/>
  <c r="CM50" i="5"/>
  <c r="CN53" i="5"/>
  <c r="CO51" i="5"/>
  <c r="CM52" i="5" l="1"/>
  <c r="CN50" i="5"/>
  <c r="CP51" i="5"/>
  <c r="CO53" i="5"/>
  <c r="CN52" i="5" l="1"/>
  <c r="CO50" i="5"/>
  <c r="CQ51" i="5"/>
  <c r="CP53" i="5"/>
  <c r="CP50" i="5" l="1"/>
  <c r="CO52" i="5"/>
  <c r="CQ53" i="5"/>
  <c r="CR51" i="5"/>
  <c r="CQ50" i="5" l="1"/>
  <c r="CP52" i="5"/>
  <c r="CR53" i="5"/>
  <c r="CS51" i="5"/>
  <c r="CR50" i="5" l="1"/>
  <c r="CQ52" i="5"/>
  <c r="CT51" i="5"/>
  <c r="CS53" i="5"/>
  <c r="CR52" i="5" l="1"/>
  <c r="CS50" i="5"/>
  <c r="CU51" i="5"/>
  <c r="CT53" i="5"/>
  <c r="CS52" i="5" l="1"/>
  <c r="CT50" i="5"/>
  <c r="CU53" i="5"/>
  <c r="CV51" i="5"/>
  <c r="CV53" i="5" s="1"/>
  <c r="CT52" i="5" l="1"/>
  <c r="CU50" i="5"/>
  <c r="CU52" i="5" l="1"/>
  <c r="CV50" i="5"/>
  <c r="CV5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Loke Jesline (IFAP CSC SPM PRM DSS)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Planned in VRFC</t>
        </r>
      </text>
    </comment>
  </commentList>
</comments>
</file>

<file path=xl/sharedStrings.xml><?xml version="1.0" encoding="utf-8"?>
<sst xmlns="http://schemas.openxmlformats.org/spreadsheetml/2006/main" count="1198" uniqueCount="301">
  <si>
    <t>Cummulative DC part(M Pcs)</t>
  </si>
  <si>
    <t>Balance after shipment(Mio pcs)</t>
  </si>
  <si>
    <t>Yielded output BE CT 6 week @ 95%</t>
  </si>
  <si>
    <t>Balance wafer after lot start</t>
  </si>
  <si>
    <t>Lot start (Wafer start)</t>
  </si>
  <si>
    <t>BEOR</t>
  </si>
  <si>
    <t>Scenarion 2: Assuming 4 socket win</t>
  </si>
  <si>
    <t>WSPW @ 90% yield / phone</t>
  </si>
  <si>
    <t>Cummulative Chips</t>
  </si>
  <si>
    <t>Cummulative wafer</t>
  </si>
  <si>
    <t>WSPW</t>
  </si>
  <si>
    <t>4 phone (Mio pcs)</t>
  </si>
  <si>
    <t>`</t>
  </si>
  <si>
    <t>CQ4'24</t>
  </si>
  <si>
    <t>CQ3'24</t>
  </si>
  <si>
    <t>CQ2'24</t>
  </si>
  <si>
    <t>CQ1'24</t>
  </si>
  <si>
    <t>Cummulative DC part(Mio pcs)</t>
  </si>
  <si>
    <t>Scenario 1: Assuming 1 socket win</t>
  </si>
  <si>
    <t>Per phone (Mio pcs)</t>
  </si>
  <si>
    <t>CW</t>
  </si>
  <si>
    <t>Tester capacity ramp plan</t>
  </si>
  <si>
    <t>2 tester</t>
  </si>
  <si>
    <t>4 tester</t>
  </si>
  <si>
    <t>4 mio</t>
  </si>
  <si>
    <t>6 tester</t>
  </si>
  <si>
    <t>8 tester</t>
  </si>
  <si>
    <t>10 tester</t>
  </si>
  <si>
    <t>10mio</t>
  </si>
  <si>
    <t>12 tester</t>
  </si>
  <si>
    <t>12mio</t>
  </si>
  <si>
    <t>Aug'24</t>
  </si>
  <si>
    <t>CQ1'25</t>
  </si>
  <si>
    <t>CQ2'25</t>
  </si>
  <si>
    <t>CQ3'25</t>
  </si>
  <si>
    <t>BGSA200AC</t>
  </si>
  <si>
    <t>BGSA440AC</t>
  </si>
  <si>
    <t>Q32024</t>
  </si>
  <si>
    <t>Q42024</t>
  </si>
  <si>
    <t>Q12025</t>
  </si>
  <si>
    <t>Q22025</t>
  </si>
  <si>
    <t>Q32025</t>
  </si>
  <si>
    <t>BGSA200AC / monthly demand</t>
  </si>
  <si>
    <t>BGSA440AC/ monthly demand</t>
  </si>
  <si>
    <t>Total</t>
  </si>
  <si>
    <t>CQ1'24 - Biz award annoucement!!!</t>
  </si>
  <si>
    <t>FEOR WSPW</t>
  </si>
  <si>
    <t>BGSA200AC Yield CPW @ 99..5%</t>
  </si>
  <si>
    <t>BGSA440AC Yield CPW @ 99..5%</t>
  </si>
  <si>
    <t>WOPW BGSA200AC @ CT 8wk</t>
  </si>
  <si>
    <t>WOPW BGSA440AC @ CT 8 wk</t>
  </si>
  <si>
    <t>Lot Reach Testing @ CT2 wk + 1 wk transist</t>
  </si>
  <si>
    <t>Stcok @ DC</t>
  </si>
  <si>
    <t>Stock @ DC</t>
  </si>
  <si>
    <t>REACH Level</t>
  </si>
  <si>
    <t>Balance after shipment</t>
  </si>
  <si>
    <t>Lot ready to ship to DC @ CT 3wks@99%</t>
  </si>
  <si>
    <t>Summary:-</t>
  </si>
  <si>
    <t>Total tester capacity required</t>
  </si>
  <si>
    <t>weekly test capa demand</t>
  </si>
  <si>
    <t>Tester capacity require 9mio/ wk with certain week &lt;4 week REACH --&gt; Can this be accepted?</t>
  </si>
  <si>
    <t xml:space="preserve">Tester capacity ramp down from 9mio/wk to 5mio/wk from Mid Feb'25 till July'25 </t>
  </si>
  <si>
    <t>FEOR - 1700 wafer start CW06'24 - CW13'24 prior to Biz Win annouced (BGSA200AC 540wfrs; BGSA440AC 1170 wfrs)</t>
  </si>
  <si>
    <t>Tester need to be in ATT by CW12'24</t>
  </si>
  <si>
    <t>LTF March'23</t>
  </si>
  <si>
    <t>MinMax Planning</t>
  </si>
  <si>
    <t>VRFC2306</t>
  </si>
  <si>
    <t>NI tester investment decision by 3rd Nov'23 (CW44'23)</t>
  </si>
  <si>
    <t>March'24</t>
  </si>
  <si>
    <t>CQ4'23</t>
  </si>
  <si>
    <t>FEOR - 2900 wafer start CW46'23 - CW13'24 prior to Biz Win annouced (BGSA200AC 1000wfrs; BGSA440AC 1900 wfrs)</t>
  </si>
  <si>
    <t>Tester capacity require 7mio/ wk with certain week &lt;4 week REACH --&gt; Can this be accepted?</t>
  </si>
  <si>
    <t xml:space="preserve">Tester capacity ramp down from 7mio/wk to 5mio/wk from Mid Feb'25 till July'25 </t>
  </si>
  <si>
    <t>Tester need to be in ATT by CW4'24</t>
  </si>
  <si>
    <t>Scenario 1 (Single + Dual)</t>
  </si>
  <si>
    <t>Scenario 2(Dual+Quad)</t>
  </si>
  <si>
    <t>Scenario 3(Quad+Quad)</t>
  </si>
  <si>
    <t>Single</t>
  </si>
  <si>
    <t>Dual</t>
  </si>
  <si>
    <t>Quad</t>
  </si>
  <si>
    <t>1st estimation from Sagor_ May'23</t>
  </si>
  <si>
    <t>BGSA200AC 2T</t>
  </si>
  <si>
    <t>BGSA440AC 4T</t>
  </si>
  <si>
    <t>Index time_Tmeasure</t>
  </si>
  <si>
    <t>Weekly throughput</t>
  </si>
  <si>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>:-</t>
    </r>
  </si>
  <si>
    <t>[(24hr x 60min x 60 sec)/ Tbased min ]*0.8</t>
  </si>
  <si>
    <t>1sec test time</t>
  </si>
  <si>
    <t>Scenario 2: Push out ramp up as late possible to reduce financial risk, include investment decision and FEOR/BEOR</t>
  </si>
  <si>
    <t>Scenario 1: Early Production ramp up</t>
  </si>
  <si>
    <t>Yield 97%</t>
  </si>
  <si>
    <t>OEE 75%</t>
  </si>
  <si>
    <t>Scenario 1: Early Production Ramp up with Risk M7 (With Special clearance)</t>
  </si>
  <si>
    <t>S 1 (Single + Dual)</t>
  </si>
  <si>
    <t>S 2(Dual+Quad)</t>
  </si>
  <si>
    <t>S 3(Quad+Quad)</t>
  </si>
  <si>
    <t>Consign test cost / hour from ATT?</t>
  </si>
  <si>
    <t xml:space="preserve">RFQ from ATT </t>
  </si>
  <si>
    <t>BIZ case PPL - Dirk mentioned high test cost??</t>
  </si>
  <si>
    <t>Min(1/0/0)</t>
  </si>
  <si>
    <t>Max(4/2/1)</t>
  </si>
  <si>
    <t>TYP(2/1/0)</t>
  </si>
  <si>
    <t>Mix of both</t>
  </si>
  <si>
    <t>S1 (Single)</t>
  </si>
  <si>
    <t>S2 (Dual)</t>
  </si>
  <si>
    <t>S3 (Quad)</t>
  </si>
  <si>
    <t>BGSA440AC - DPW 38100</t>
  </si>
  <si>
    <t>BGSA200AC - 67500</t>
  </si>
  <si>
    <t>MAX - Standard Ramp</t>
  </si>
  <si>
    <t>Min - Push out to as late possible</t>
  </si>
  <si>
    <t>MAX -Push out ramp</t>
  </si>
  <si>
    <t>MAX - Push out</t>
  </si>
  <si>
    <t>Task Name</t>
  </si>
  <si>
    <t>Duration</t>
  </si>
  <si>
    <t>Start</t>
  </si>
  <si>
    <t>Finish</t>
  </si>
  <si>
    <t>NI Investment decision</t>
  </si>
  <si>
    <t>0 days</t>
  </si>
  <si>
    <t>Fri 11/24/23</t>
  </si>
  <si>
    <t xml:space="preserve">   PO Prep + Release</t>
  </si>
  <si>
    <t>7 edays</t>
  </si>
  <si>
    <t>Fri 12/1/23</t>
  </si>
  <si>
    <t xml:space="preserve">   NI Leadtime</t>
  </si>
  <si>
    <t>90 edays</t>
  </si>
  <si>
    <t>Sat 12/2/23</t>
  </si>
  <si>
    <t>Fri 3/1/24</t>
  </si>
  <si>
    <t xml:space="preserve">   Shipping</t>
  </si>
  <si>
    <t>Fri 3/8/24</t>
  </si>
  <si>
    <t xml:space="preserve">   2nd/3rd tester</t>
  </si>
  <si>
    <t>Fri 3/15/24</t>
  </si>
  <si>
    <t xml:space="preserve">   4th/5th tester</t>
  </si>
  <si>
    <t>Fri 3/22/24</t>
  </si>
  <si>
    <t xml:space="preserve">   6th/7th tester</t>
  </si>
  <si>
    <t>Fri 3/29/24</t>
  </si>
  <si>
    <t xml:space="preserve">   9th tester</t>
  </si>
  <si>
    <t>Fri 4/5/24</t>
  </si>
  <si>
    <t>60 edays</t>
  </si>
  <si>
    <t xml:space="preserve">   PO Prep + Release_N</t>
  </si>
  <si>
    <t xml:space="preserve">   PO Prep + Release_E</t>
  </si>
  <si>
    <t xml:space="preserve">   NI Leadtime_N</t>
  </si>
  <si>
    <t xml:space="preserve">   NI Leadtime_E</t>
  </si>
  <si>
    <t>NI leadtime</t>
  </si>
  <si>
    <t>PO Prep + Release</t>
  </si>
  <si>
    <t>POM25 come on top of POM24 LTF</t>
  </si>
  <si>
    <t>May'24</t>
  </si>
  <si>
    <t>April'24</t>
  </si>
  <si>
    <t>Feb'24</t>
  </si>
  <si>
    <t>Jan'24</t>
  </si>
  <si>
    <t>OEE 80%</t>
  </si>
  <si>
    <t>Yield 95%</t>
  </si>
  <si>
    <t>PGS+ planning tool_WSPW</t>
  </si>
  <si>
    <t>Tbase</t>
  </si>
  <si>
    <t>min</t>
  </si>
  <si>
    <t>hr/ wafer</t>
  </si>
  <si>
    <t>per day</t>
  </si>
  <si>
    <t>per week</t>
  </si>
  <si>
    <t>8th June23 - Adapted to new index time</t>
  </si>
  <si>
    <t>Index time</t>
  </si>
  <si>
    <t>BGSA440AC 4T_Qual</t>
  </si>
  <si>
    <t>BGSA200AC 2T_Dual</t>
  </si>
  <si>
    <t>Test time</t>
  </si>
  <si>
    <t>Product Variant</t>
  </si>
  <si>
    <t>Tbase(Min/wafer)</t>
  </si>
  <si>
    <t>CQ1'26</t>
  </si>
  <si>
    <t>CQ2'26</t>
  </si>
  <si>
    <t>CQ3'26</t>
  </si>
  <si>
    <t>CQ4'25</t>
  </si>
  <si>
    <t>Updated by 12th June 23</t>
  </si>
  <si>
    <t>Min,ax for CP_June'23</t>
  </si>
  <si>
    <t>M6224</t>
  </si>
  <si>
    <t>M6226A</t>
  </si>
  <si>
    <t>Weekly outout</t>
  </si>
  <si>
    <t>Min/wafer</t>
  </si>
  <si>
    <t>Weekly wafer</t>
  </si>
  <si>
    <t>OEE change 75% to 85%, Yield change 95% to 99%</t>
  </si>
  <si>
    <t>dual</t>
  </si>
  <si>
    <t>VRFC2306 (W/ opportunity up size)</t>
  </si>
  <si>
    <t>ATT</t>
  </si>
  <si>
    <t>USG</t>
  </si>
  <si>
    <t>Total Demand</t>
  </si>
  <si>
    <t>CQ1'25- Biz award annoucement!!!</t>
  </si>
  <si>
    <t>Aug'25</t>
  </si>
  <si>
    <t xml:space="preserve">1800 ms </t>
  </si>
  <si>
    <t>1250 ms</t>
  </si>
  <si>
    <t>900 ms</t>
  </si>
  <si>
    <t xml:space="preserve">850 ms </t>
  </si>
  <si>
    <t>2x</t>
  </si>
  <si>
    <t>4x</t>
  </si>
  <si>
    <r>
      <t xml:space="preserve">BGSA440 </t>
    </r>
    <r>
      <rPr>
        <sz val="11"/>
        <color theme="1"/>
        <rFont val="Wingdings"/>
        <charset val="2"/>
      </rPr>
      <t/>
    </r>
  </si>
  <si>
    <r>
      <t>BGSA200</t>
    </r>
    <r>
      <rPr>
        <sz val="11"/>
        <color theme="1"/>
        <rFont val="Wingdings"/>
        <charset val="2"/>
      </rPr>
      <t/>
    </r>
  </si>
  <si>
    <r>
      <t xml:space="preserve">BGSA300 </t>
    </r>
    <r>
      <rPr>
        <sz val="11"/>
        <color theme="1"/>
        <rFont val="Wingdings"/>
        <charset val="2"/>
      </rPr>
      <t/>
    </r>
  </si>
  <si>
    <r>
      <t xml:space="preserve">BGSA220 </t>
    </r>
    <r>
      <rPr>
        <sz val="11"/>
        <color theme="1"/>
        <rFont val="Wingdings"/>
        <charset val="2"/>
      </rPr>
      <t/>
    </r>
  </si>
  <si>
    <t>Sale code</t>
  </si>
  <si>
    <t>Basic Type</t>
  </si>
  <si>
    <t>Chip size</t>
  </si>
  <si>
    <t>Package Type</t>
  </si>
  <si>
    <t>SG-XFWLP-12-1</t>
  </si>
  <si>
    <t>SG-XFWLP-5-1</t>
  </si>
  <si>
    <t>SG-XFWLP-6-1</t>
  </si>
  <si>
    <t>SG-XFWLP-7-1</t>
  </si>
  <si>
    <t>BGSA330</t>
  </si>
  <si>
    <t>SG-XFWLP-9-2</t>
  </si>
  <si>
    <t>1.45x1.18mm</t>
  </si>
  <si>
    <t>CPW</t>
  </si>
  <si>
    <t>M6222A</t>
  </si>
  <si>
    <t>1.08x1.26mm</t>
  </si>
  <si>
    <t>M6221A</t>
  </si>
  <si>
    <t>1.08x0.98mm</t>
  </si>
  <si>
    <t>M6224A</t>
  </si>
  <si>
    <t>0.9x1.08mm</t>
  </si>
  <si>
    <t>M6225A</t>
  </si>
  <si>
    <t>April'23 update</t>
  </si>
  <si>
    <t>Aug'23 update</t>
  </si>
  <si>
    <t>ETT</t>
  </si>
  <si>
    <t>1x</t>
  </si>
  <si>
    <t>Descrption</t>
  </si>
  <si>
    <t>Shunt 3T High Voltage Antenna Tuner</t>
  </si>
  <si>
    <t>Series 4x1T High Voltage Antenna Tuner</t>
  </si>
  <si>
    <t>Series 3x1T High Voltage Antenna Tuner</t>
  </si>
  <si>
    <t>Series 2x1T High Voltage Antenna Tuner</t>
  </si>
  <si>
    <t>Shunt 2T Antenna Tuner for POM24</t>
  </si>
  <si>
    <t>??</t>
  </si>
  <si>
    <t>228min/W (4x)</t>
  </si>
  <si>
    <t>594.4min/w (2x)</t>
  </si>
  <si>
    <t>812min/w (2x)</t>
  </si>
  <si>
    <t>950 ms</t>
  </si>
  <si>
    <t>700 ms</t>
  </si>
  <si>
    <t>800 ms</t>
  </si>
  <si>
    <t>3&amp;4_Ship+buyoff_N</t>
  </si>
  <si>
    <t>3&amp;4_Ship+buyoff_E</t>
  </si>
  <si>
    <t>5&amp;6_ship+buyoff_N</t>
  </si>
  <si>
    <t>5&amp;6_ship+buyoff_E</t>
  </si>
  <si>
    <t>7&amp;8_ship+buyoff_N</t>
  </si>
  <si>
    <t>7&amp;8_ship+buyoff_E</t>
  </si>
  <si>
    <t>9&amp;10_ship+buyoff_N</t>
  </si>
  <si>
    <t>9&amp;10_ship+buyoff_E</t>
  </si>
  <si>
    <t xml:space="preserve"> 3&amp;4_Ship+buyoff</t>
  </si>
  <si>
    <t>5&amp;6_ship+buyoff</t>
  </si>
  <si>
    <t>7&amp;8_ship+buyoff</t>
  </si>
  <si>
    <t>9&amp;10_ship+buyoff</t>
  </si>
  <si>
    <t>3,4&amp;5_Ship+buyoff_E1</t>
  </si>
  <si>
    <t>6,7&amp;8_ship+buyoff_E1</t>
  </si>
  <si>
    <t xml:space="preserve">   PO Prep + Release_E1</t>
  </si>
  <si>
    <t xml:space="preserve">   NI Leadtime_E1</t>
  </si>
  <si>
    <t>9&amp;10_ship+buyoff_E1</t>
  </si>
  <si>
    <t>ATT UU charging</t>
  </si>
  <si>
    <t>The $38,325k is the minimum monthly billing amount per system that must be achieved, in the event of underutilization, for example, if only $28,325  is invoiced for a particular month, then we need a $10k PO from IFX.</t>
  </si>
  <si>
    <t>Hourly rate</t>
  </si>
  <si>
    <t>monthly test hour</t>
  </si>
  <si>
    <t>weekly</t>
  </si>
  <si>
    <t>OEE %</t>
  </si>
  <si>
    <t>70% of test utilization</t>
  </si>
  <si>
    <t>Below is items I need your help to work on/commit:-</t>
  </si>
  <si>
    <t>1 – What’s the best shortest leadtime for NI tester – Current quote mentioned 85days, possible to shorten to 60days?</t>
  </si>
  <si>
    <t>2 – How many tester / week can be ship out? We are looking at stagger delivery up to 3x tester every week.</t>
  </si>
  <si>
    <t>3– Assuming shipping leadtime – 7days? Is it ship out from Taiwan to Taiwan or EU to Taiwan? Any possibility to improve this?</t>
  </si>
  <si>
    <t>4 - ETD for 2nd tester?</t>
  </si>
  <si>
    <t>5 - Computer accessories and maintainance kit</t>
  </si>
  <si>
    <t>Checkpoint</t>
  </si>
  <si>
    <t>Mid Jan'24</t>
  </si>
  <si>
    <t>Fri 1/19/24</t>
  </si>
  <si>
    <t>Fri 1/26/24</t>
  </si>
  <si>
    <t>Tue 3/26/24</t>
  </si>
  <si>
    <t>Tue 4/2/24</t>
  </si>
  <si>
    <t>Tue 4/9/24</t>
  </si>
  <si>
    <t>Tue 4/16/24</t>
  </si>
  <si>
    <t>3,4,5 tester</t>
  </si>
  <si>
    <t>6,7,8 tester</t>
  </si>
  <si>
    <t>9,10  tester</t>
  </si>
  <si>
    <t>Best plan</t>
  </si>
  <si>
    <t>Old plan</t>
  </si>
  <si>
    <t>374min/w (4x)</t>
  </si>
  <si>
    <t>682min/w (2x)</t>
  </si>
  <si>
    <t>434.7min/w (4x)</t>
  </si>
  <si>
    <t>219/1min/w(4x)</t>
  </si>
  <si>
    <t xml:space="preserve">Locking period </t>
  </si>
  <si>
    <t>3 years</t>
  </si>
  <si>
    <t>Roadmap (Dec'23)</t>
  </si>
  <si>
    <t>QUANTITY/WEEK / "APR24"</t>
  </si>
  <si>
    <t>QUANTITY/WEEK / "MAY24"</t>
  </si>
  <si>
    <t>QUANTITY/WEEK / "JUN24"</t>
  </si>
  <si>
    <t>QUANTITY/WEEK / "JUL24"</t>
  </si>
  <si>
    <t>QUANTITY/WEEK / "AUG24"</t>
  </si>
  <si>
    <t>QUANTITY/WEEK / "SEP24"</t>
  </si>
  <si>
    <t>QUANTITY/WEEK / "OCT24"</t>
  </si>
  <si>
    <t>QUANTITY/WEEK / "NOV24"</t>
  </si>
  <si>
    <t>QUANTITY/WEEK / "DEC24"</t>
  </si>
  <si>
    <t>QUANTITY/WEEK / "JAN25"</t>
  </si>
  <si>
    <t>QUANTITY/WEEK / "FEB25"</t>
  </si>
  <si>
    <t>QUANTITY/WEEK / "MAR25"</t>
  </si>
  <si>
    <t>QUANTITY/WEEK / "APR25"</t>
  </si>
  <si>
    <t>QUANTITY/WEEK / "MAY25"</t>
  </si>
  <si>
    <t>QUANTITY/WEEK / "JUNE25"</t>
  </si>
  <si>
    <t>QUANTITY/WEEK / "JULY25"</t>
  </si>
  <si>
    <t>QUANTITY/WEEK / "AUG25"</t>
  </si>
  <si>
    <t>QUANTITY/WEEK / "SEPT25"</t>
  </si>
  <si>
    <t>VRFC2309 - 25%</t>
  </si>
  <si>
    <t>VRFC2309</t>
  </si>
  <si>
    <t>VRFC2309-50%</t>
  </si>
  <si>
    <t>VRFC2309-75%</t>
  </si>
  <si>
    <t>Sept'23 internal marketing figure, increase by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</si>
</sst>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0.0"/>
    <numFmt numFmtId="168" formatCode="#,##0.0_);\(#,##0.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name val="Arial"/>
      <family val="2"/>
    </font>
    <font>
      <b/>
      <sz val="10.5"/>
      <color rgb="FFFFFFFF"/>
      <name val="Arial"/>
      <family val="2"/>
    </font>
    <font>
      <sz val="10.5"/>
      <color rgb="FF1D1D1D"/>
      <name val="Arial"/>
      <family val="2"/>
    </font>
    <font>
      <b/>
      <sz val="16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color theme="1"/>
      <name val="Wingdings"/>
      <charset val="2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2" fillId="2" borderId="0" xfId="0" applyNumberFormat="1" applyFont="1" applyFill="1"/>
    <xf numFmtId="164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 applyAlignment="1">
      <alignment horizontal="right"/>
    </xf>
    <xf numFmtId="0" fontId="4" fillId="0" borderId="0" xfId="0" applyFont="1"/>
    <xf numFmtId="1" fontId="0" fillId="0" borderId="0" xfId="0" applyNumberFormat="1"/>
    <xf numFmtId="165" fontId="0" fillId="0" borderId="0" xfId="1" applyNumberFormat="1" applyFont="1" applyBorder="1"/>
    <xf numFmtId="2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1" xfId="0" applyFont="1" applyBorder="1" applyAlignment="1">
      <alignment horizontal="center"/>
    </xf>
    <xf numFmtId="164" fontId="0" fillId="2" borderId="0" xfId="0" applyNumberFormat="1" applyFill="1"/>
    <xf numFmtId="164" fontId="2" fillId="2" borderId="0" xfId="0" applyNumberFormat="1" applyFont="1" applyFill="1"/>
    <xf numFmtId="165" fontId="0" fillId="0" borderId="0" xfId="1" applyNumberFormat="1" applyFont="1"/>
    <xf numFmtId="0" fontId="0" fillId="0" borderId="3" xfId="0" applyBorder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7" borderId="0" xfId="0" applyFill="1"/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7" fontId="3" fillId="2" borderId="1" xfId="0" applyNumberFormat="1" applyFont="1" applyFill="1" applyBorder="1"/>
    <xf numFmtId="0" fontId="3" fillId="0" borderId="0" xfId="0" applyFont="1"/>
    <xf numFmtId="165" fontId="0" fillId="0" borderId="1" xfId="0" applyNumberFormat="1" applyBorder="1"/>
    <xf numFmtId="165" fontId="0" fillId="0" borderId="1" xfId="1" applyNumberFormat="1" applyFont="1" applyBorder="1"/>
    <xf numFmtId="0" fontId="3" fillId="2" borderId="1" xfId="0" applyFont="1" applyFill="1" applyBorder="1" applyAlignment="1">
      <alignment horizontal="center"/>
    </xf>
    <xf numFmtId="165" fontId="0" fillId="0" borderId="0" xfId="0" applyNumberFormat="1"/>
    <xf numFmtId="0" fontId="3" fillId="10" borderId="4" xfId="0" applyFont="1" applyFill="1" applyBorder="1"/>
    <xf numFmtId="165" fontId="0" fillId="10" borderId="4" xfId="0" applyNumberFormat="1" applyFill="1" applyBorder="1"/>
    <xf numFmtId="0" fontId="0" fillId="2" borderId="6" xfId="0" applyFill="1" applyBorder="1"/>
    <xf numFmtId="17" fontId="3" fillId="2" borderId="6" xfId="0" applyNumberFormat="1" applyFont="1" applyFill="1" applyBorder="1"/>
    <xf numFmtId="0" fontId="5" fillId="2" borderId="0" xfId="0" applyFont="1" applyFill="1"/>
    <xf numFmtId="0" fontId="0" fillId="0" borderId="0" xfId="0" applyAlignment="1">
      <alignment horizontal="center"/>
    </xf>
    <xf numFmtId="167" fontId="0" fillId="0" borderId="0" xfId="0" applyNumberFormat="1"/>
    <xf numFmtId="0" fontId="7" fillId="0" borderId="0" xfId="0" applyFont="1"/>
    <xf numFmtId="0" fontId="4" fillId="7" borderId="0" xfId="0" applyFont="1" applyFill="1"/>
    <xf numFmtId="165" fontId="0" fillId="7" borderId="0" xfId="0" applyNumberFormat="1" applyFill="1"/>
    <xf numFmtId="0" fontId="8" fillId="0" borderId="0" xfId="0" applyFont="1"/>
    <xf numFmtId="164" fontId="2" fillId="0" borderId="0" xfId="0" applyNumberFormat="1" applyFont="1"/>
    <xf numFmtId="165" fontId="9" fillId="7" borderId="0" xfId="0" applyNumberFormat="1" applyFont="1" applyFill="1"/>
    <xf numFmtId="0" fontId="0" fillId="12" borderId="0" xfId="0" applyFill="1"/>
    <xf numFmtId="165" fontId="0" fillId="12" borderId="0" xfId="0" applyNumberFormat="1" applyFill="1"/>
    <xf numFmtId="165" fontId="2" fillId="12" borderId="0" xfId="0" applyNumberFormat="1" applyFont="1" applyFill="1"/>
    <xf numFmtId="167" fontId="0" fillId="12" borderId="0" xfId="0" applyNumberFormat="1" applyFill="1"/>
    <xf numFmtId="166" fontId="0" fillId="0" borderId="0" xfId="0" applyNumberFormat="1"/>
    <xf numFmtId="0" fontId="0" fillId="0" borderId="1" xfId="0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3" fillId="14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0" fillId="6" borderId="1" xfId="0" applyFill="1" applyBorder="1"/>
    <xf numFmtId="0" fontId="3" fillId="6" borderId="1" xfId="0" applyFont="1" applyFill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/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left" vertical="center" wrapText="1" readingOrder="1"/>
    </xf>
    <xf numFmtId="0" fontId="12" fillId="0" borderId="0" xfId="0" applyFont="1" applyAlignment="1">
      <alignment horizontal="left" vertical="center" wrapText="1" readingOrder="1"/>
    </xf>
    <xf numFmtId="164" fontId="0" fillId="0" borderId="1" xfId="1" applyFont="1" applyBorder="1"/>
    <xf numFmtId="167" fontId="3" fillId="2" borderId="1" xfId="0" applyNumberFormat="1" applyFont="1" applyFill="1" applyBorder="1"/>
    <xf numFmtId="165" fontId="9" fillId="0" borderId="0" xfId="0" applyNumberFormat="1" applyFont="1"/>
    <xf numFmtId="165" fontId="2" fillId="0" borderId="0" xfId="0" applyNumberFormat="1" applyFont="1"/>
    <xf numFmtId="0" fontId="13" fillId="0" borderId="0" xfId="0" applyFont="1"/>
    <xf numFmtId="0" fontId="3" fillId="6" borderId="1" xfId="0" applyFont="1" applyFill="1" applyBorder="1"/>
    <xf numFmtId="168" fontId="0" fillId="0" borderId="0" xfId="0" applyNumberFormat="1"/>
    <xf numFmtId="0" fontId="0" fillId="15" borderId="0" xfId="0" applyFill="1"/>
    <xf numFmtId="165" fontId="0" fillId="15" borderId="0" xfId="1" applyNumberFormat="1" applyFont="1" applyFill="1"/>
    <xf numFmtId="0" fontId="3" fillId="6" borderId="2" xfId="0" applyFont="1" applyFill="1" applyBorder="1" applyAlignment="1">
      <alignment horizontal="center"/>
    </xf>
    <xf numFmtId="0" fontId="14" fillId="16" borderId="7" xfId="0" applyFont="1" applyFill="1" applyBorder="1" applyAlignment="1">
      <alignment vertical="center" wrapText="1"/>
    </xf>
    <xf numFmtId="0" fontId="15" fillId="17" borderId="7" xfId="0" applyFont="1" applyFill="1" applyBorder="1" applyAlignment="1">
      <alignment vertical="center" wrapText="1"/>
    </xf>
    <xf numFmtId="0" fontId="16" fillId="17" borderId="7" xfId="0" applyFont="1" applyFill="1" applyBorder="1" applyAlignment="1">
      <alignment vertical="center" wrapText="1"/>
    </xf>
    <xf numFmtId="0" fontId="14" fillId="16" borderId="7" xfId="0" applyFont="1" applyFill="1" applyBorder="1" applyAlignment="1">
      <alignment wrapText="1"/>
    </xf>
    <xf numFmtId="0" fontId="16" fillId="17" borderId="7" xfId="0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164" fontId="0" fillId="0" borderId="0" xfId="1" applyFont="1"/>
    <xf numFmtId="167" fontId="17" fillId="0" borderId="1" xfId="0" applyNumberFormat="1" applyFont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3" fillId="18" borderId="0" xfId="0" applyFont="1" applyFill="1"/>
    <xf numFmtId="2" fontId="0" fillId="18" borderId="0" xfId="0" applyNumberFormat="1" applyFill="1"/>
    <xf numFmtId="165" fontId="0" fillId="14" borderId="1" xfId="1" applyNumberFormat="1" applyFont="1" applyFill="1" applyBorder="1"/>
    <xf numFmtId="0" fontId="4" fillId="0" borderId="1" xfId="0" applyFont="1" applyBorder="1"/>
    <xf numFmtId="0" fontId="0" fillId="14" borderId="1" xfId="0" applyFill="1" applyBorder="1"/>
    <xf numFmtId="9" fontId="0" fillId="0" borderId="0" xfId="2" applyFont="1"/>
    <xf numFmtId="0" fontId="0" fillId="3" borderId="0" xfId="0" applyFill="1"/>
    <xf numFmtId="0" fontId="3" fillId="3" borderId="0" xfId="0" applyFont="1" applyFill="1"/>
    <xf numFmtId="2" fontId="0" fillId="3" borderId="0" xfId="0" applyNumberFormat="1" applyFill="1"/>
    <xf numFmtId="17" fontId="3" fillId="2" borderId="8" xfId="0" applyNumberFormat="1" applyFont="1" applyFill="1" applyBorder="1"/>
    <xf numFmtId="165" fontId="0" fillId="0" borderId="0" xfId="1" applyNumberFormat="1" applyFont="1" applyFill="1" applyBorder="1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20" borderId="1" xfId="0" applyFont="1" applyFill="1" applyBorder="1" applyAlignment="1">
      <alignment horizontal="center" wrapText="1"/>
    </xf>
    <xf numFmtId="16" fontId="3" fillId="20" borderId="1" xfId="0" applyNumberFormat="1" applyFont="1" applyFill="1" applyBorder="1" applyAlignment="1">
      <alignment wrapText="1"/>
    </xf>
    <xf numFmtId="16" fontId="3" fillId="20" borderId="1" xfId="0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19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3" fontId="0" fillId="21" borderId="10" xfId="0" applyNumberFormat="1" applyFill="1" applyBorder="1" applyAlignment="1">
      <alignment horizontal="center" vertical="center" textRotation="90" shrinkToFit="1"/>
    </xf>
    <xf numFmtId="3" fontId="0" fillId="21" borderId="10" xfId="0" applyNumberFormat="1" applyFill="1" applyBorder="1" applyAlignment="1">
      <alignment horizontal="left" shrinkToFit="1"/>
    </xf>
    <xf numFmtId="16" fontId="0" fillId="6" borderId="3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8" borderId="3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" fontId="0" fillId="7" borderId="3" xfId="0" applyNumberFormat="1" applyFill="1" applyBorder="1" applyAlignment="1">
      <alignment horizontal="center"/>
    </xf>
    <xf numFmtId="16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" fontId="0" fillId="10" borderId="5" xfId="0" applyNumberFormat="1" applyFill="1" applyBorder="1" applyAlignment="1">
      <alignment horizontal="center"/>
    </xf>
    <xf numFmtId="16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7" fontId="3" fillId="2" borderId="3" xfId="0" applyNumberFormat="1" applyFont="1" applyFill="1" applyBorder="1" applyAlignment="1">
      <alignment horizontal="center"/>
    </xf>
    <xf numFmtId="167" fontId="3" fillId="2" borderId="5" xfId="0" applyNumberFormat="1" applyFont="1" applyFill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3" fillId="20" borderId="1" xfId="0" applyFont="1" applyFill="1" applyBorder="1" applyAlignment="1">
      <alignment horizontal="center" wrapText="1"/>
    </xf>
    <xf numFmtId="16" fontId="3" fillId="20" borderId="1" xfId="0" applyNumberFormat="1" applyFont="1" applyFill="1" applyBorder="1" applyAlignment="1">
      <alignment horizontal="center" wrapText="1"/>
    </xf>
    <xf numFmtId="0" fontId="3" fillId="20" borderId="2" xfId="0" applyFont="1" applyFill="1" applyBorder="1" applyAlignment="1">
      <alignment horizontal="center" wrapText="1"/>
    </xf>
    <xf numFmtId="0" fontId="3" fillId="20" borderId="9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POM24 VRFC2306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'Push out_POM25'!#REF!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'Push out_POM25'!#REF!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'Push out_POM25'!#REF!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277-47BA-955B-D77B8EBD81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'Push out_POM25'!#REF!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'Push out_POM25'!#REF!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'Push out_POM25'!#REF!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277-47BA-955B-D77B8EBD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5856"/>
        <c:axId val="1629003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'Push out_POM25'!#REF!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'Push out_POM25'!#REF!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'Push out_POM25'!#REF!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277-47BA-955B-D77B8EBD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5856"/>
        <c:axId val="16290032"/>
      </c:lineChart>
      <c:catAx>
        <c:axId val="16295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032"/>
        <c:crosses val="autoZero"/>
        <c:auto val="1"/>
        <c:lblAlgn val="ctr"/>
        <c:lblOffset val="100"/>
        <c:noMultiLvlLbl val="0"/>
      </c:catAx>
      <c:valAx>
        <c:axId val="16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Min Scenario_BGSA200AC</a:t>
            </a:r>
            <a:r>
              <a:rPr lang="en-SG" b="1" u="sng" baseline="0"/>
              <a:t> (1/0/0) No. of Tester Required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 _Adj Tbas'!$P$113</c:f>
              <c:strCache>
                <c:ptCount val="1"/>
                <c:pt idx="0">
                  <c:v>S1 (Single)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Tbas'!$Q$112:$CE$112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 _Adj Tbas'!$Q$113:$CE$113</c:f>
              <c:numCache>
                <c:formatCode>0.00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1-411B-A5F1-D0E3AD565C0A}"/>
            </c:ext>
          </c:extLst>
        </c:ser>
        <c:ser>
          <c:idx val="2"/>
          <c:order val="2"/>
          <c:tx>
            <c:strRef>
              <c:f>'Test parallesm impact _Adj Tbas'!$P$114</c:f>
              <c:strCache>
                <c:ptCount val="1"/>
                <c:pt idx="0">
                  <c:v>S2 (Dual)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Tbas'!$Q$112:$CE$112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 _Adj Tbas'!$Q$114:$CE$114</c:f>
              <c:numCache>
                <c:formatCode>0.00</c:formatCode>
                <c:ptCount val="6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1-411B-A5F1-D0E3AD565C0A}"/>
            </c:ext>
          </c:extLst>
        </c:ser>
        <c:ser>
          <c:idx val="3"/>
          <c:order val="3"/>
          <c:tx>
            <c:strRef>
              <c:f>'Test parallesm impact _Adj Tbas'!$P$115</c:f>
              <c:strCache>
                <c:ptCount val="1"/>
                <c:pt idx="0">
                  <c:v>S3 (Quad)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Tbas'!$Q$112:$CE$112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 _Adj Tbas'!$Q$115:$CE$115</c:f>
              <c:numCache>
                <c:formatCode>0.00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1-411B-A5F1-D0E3AD565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88431"/>
        <c:axId val="476283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 _Adj Tbas'!$P$112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 _Adj Tbas'!$Q$112:$CE$112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 _Adj Tbas'!$Q$112:$CE$112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81-411B-A5F1-D0E3AD565C0A}"/>
                  </c:ext>
                </c:extLst>
              </c15:ser>
            </c15:filteredLineSeries>
          </c:ext>
        </c:extLst>
      </c:lineChart>
      <c:catAx>
        <c:axId val="4762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3439"/>
        <c:crosses val="autoZero"/>
        <c:auto val="1"/>
        <c:lblAlgn val="ctr"/>
        <c:lblOffset val="100"/>
        <c:noMultiLvlLbl val="0"/>
      </c:catAx>
      <c:valAx>
        <c:axId val="4762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MAX Scenario BGSA440AC(4/2/1)</a:t>
            </a:r>
            <a:r>
              <a:rPr lang="en-SG" b="1" u="sng" baseline="0"/>
              <a:t> No. of Tester Required_Push out Ramp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 _Adj Tbas'!$P$165</c:f>
              <c:strCache>
                <c:ptCount val="1"/>
                <c:pt idx="0">
                  <c:v>S1 (Single)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Tbas'!$Q$164:$CE$164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 _Adj Tbas'!$Q$165:$CE$165</c:f>
              <c:numCache>
                <c:formatCode>0.0</c:formatCode>
                <c:ptCount val="6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CF5-9188-E8A379AA5C81}"/>
            </c:ext>
          </c:extLst>
        </c:ser>
        <c:ser>
          <c:idx val="2"/>
          <c:order val="2"/>
          <c:tx>
            <c:strRef>
              <c:f>'Test parallesm impact _Adj Tbas'!$P$166</c:f>
              <c:strCache>
                <c:ptCount val="1"/>
                <c:pt idx="0">
                  <c:v>S2 (Dual)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Tbas'!$Q$164:$CE$164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 _Adj Tbas'!$Q$166:$CE$166</c:f>
              <c:numCache>
                <c:formatCode>0.0</c:formatCode>
                <c:ptCount val="6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CF5-9188-E8A379AA5C81}"/>
            </c:ext>
          </c:extLst>
        </c:ser>
        <c:ser>
          <c:idx val="3"/>
          <c:order val="3"/>
          <c:tx>
            <c:strRef>
              <c:f>'Test parallesm impact _Adj Tbas'!$P$167</c:f>
              <c:strCache>
                <c:ptCount val="1"/>
                <c:pt idx="0">
                  <c:v>S3 (Quad)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Tbas'!$Q$164:$CE$164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 _Adj Tbas'!$Q$167:$CE$167</c:f>
              <c:numCache>
                <c:formatCode>0.0</c:formatCode>
                <c:ptCount val="6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1-4CF5-9188-E8A379AA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71359"/>
        <c:axId val="1090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 _Adj Tbas'!$P$164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 _Adj Tbas'!$Q$164:$CE$164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 _Adj Tbas'!$Q$164:$CE$164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251-4CF5-9188-E8A379AA5C81}"/>
                  </c:ext>
                </c:extLst>
              </c15:ser>
            </c15:filteredLineSeries>
          </c:ext>
        </c:extLst>
      </c:lineChart>
      <c:catAx>
        <c:axId val="2844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423"/>
        <c:crosses val="autoZero"/>
        <c:auto val="1"/>
        <c:lblAlgn val="ctr"/>
        <c:lblOffset val="100"/>
        <c:noMultiLvlLbl val="0"/>
      </c:catAx>
      <c:valAx>
        <c:axId val="109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MAX</a:t>
            </a:r>
            <a:r>
              <a:rPr lang="en-SG" b="1" u="sng" baseline="0"/>
              <a:t> Scenario BGSA440AC(4/2/1) No of Tester Required_Early Ramp up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 _Adj Tbas'!$T$128</c:f>
              <c:strCache>
                <c:ptCount val="1"/>
                <c:pt idx="0">
                  <c:v>S1 (Single)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Tbas'!$U$127:$CQ$127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 _Adj Tbas'!$U$128:$CQ$128</c:f>
              <c:numCache>
                <c:formatCode>0.00</c:formatCode>
                <c:ptCount val="75"/>
                <c:pt idx="0">
                  <c:v>33.171415616647579</c:v>
                </c:pt>
                <c:pt idx="1">
                  <c:v>33.171415616647579</c:v>
                </c:pt>
                <c:pt idx="2">
                  <c:v>33.171415616647579</c:v>
                </c:pt>
                <c:pt idx="3">
                  <c:v>33.171415616647579</c:v>
                </c:pt>
                <c:pt idx="4">
                  <c:v>33.171415616647579</c:v>
                </c:pt>
                <c:pt idx="5">
                  <c:v>33.171415616647579</c:v>
                </c:pt>
                <c:pt idx="6">
                  <c:v>33.171415616647579</c:v>
                </c:pt>
                <c:pt idx="7">
                  <c:v>33.171415616647579</c:v>
                </c:pt>
                <c:pt idx="8">
                  <c:v>33.171415616647579</c:v>
                </c:pt>
                <c:pt idx="9">
                  <c:v>33.171415616647579</c:v>
                </c:pt>
                <c:pt idx="10">
                  <c:v>33.171415616647579</c:v>
                </c:pt>
                <c:pt idx="11">
                  <c:v>33.171415616647579</c:v>
                </c:pt>
                <c:pt idx="12">
                  <c:v>33.171415616647579</c:v>
                </c:pt>
                <c:pt idx="13">
                  <c:v>33.171415616647579</c:v>
                </c:pt>
                <c:pt idx="14">
                  <c:v>33.171415616647579</c:v>
                </c:pt>
                <c:pt idx="15">
                  <c:v>33.171415616647579</c:v>
                </c:pt>
                <c:pt idx="16">
                  <c:v>33.171415616647579</c:v>
                </c:pt>
                <c:pt idx="17">
                  <c:v>33.171415616647579</c:v>
                </c:pt>
                <c:pt idx="18">
                  <c:v>33.171415616647579</c:v>
                </c:pt>
                <c:pt idx="19">
                  <c:v>33.171415616647579</c:v>
                </c:pt>
                <c:pt idx="20">
                  <c:v>33.171415616647579</c:v>
                </c:pt>
                <c:pt idx="21">
                  <c:v>33.171415616647579</c:v>
                </c:pt>
                <c:pt idx="22">
                  <c:v>33.171415616647579</c:v>
                </c:pt>
                <c:pt idx="23">
                  <c:v>33.171415616647579</c:v>
                </c:pt>
                <c:pt idx="24">
                  <c:v>33.171415616647579</c:v>
                </c:pt>
                <c:pt idx="25">
                  <c:v>33.171415616647579</c:v>
                </c:pt>
                <c:pt idx="26">
                  <c:v>33.171415616647579</c:v>
                </c:pt>
                <c:pt idx="27">
                  <c:v>33.171415616647579</c:v>
                </c:pt>
                <c:pt idx="28">
                  <c:v>33.171415616647579</c:v>
                </c:pt>
                <c:pt idx="29">
                  <c:v>33.171415616647579</c:v>
                </c:pt>
                <c:pt idx="30">
                  <c:v>33.171415616647579</c:v>
                </c:pt>
                <c:pt idx="31">
                  <c:v>33.171415616647579</c:v>
                </c:pt>
                <c:pt idx="32">
                  <c:v>33.171415616647579</c:v>
                </c:pt>
                <c:pt idx="33">
                  <c:v>33.171415616647579</c:v>
                </c:pt>
                <c:pt idx="34">
                  <c:v>33.171415616647579</c:v>
                </c:pt>
                <c:pt idx="35">
                  <c:v>33.171415616647579</c:v>
                </c:pt>
                <c:pt idx="36">
                  <c:v>33.171415616647579</c:v>
                </c:pt>
                <c:pt idx="37">
                  <c:v>33.171415616647579</c:v>
                </c:pt>
                <c:pt idx="38">
                  <c:v>33.171415616647579</c:v>
                </c:pt>
                <c:pt idx="39">
                  <c:v>33.171415616647579</c:v>
                </c:pt>
                <c:pt idx="40">
                  <c:v>33.171415616647579</c:v>
                </c:pt>
                <c:pt idx="41">
                  <c:v>33.171415616647579</c:v>
                </c:pt>
                <c:pt idx="42">
                  <c:v>33.171415616647579</c:v>
                </c:pt>
                <c:pt idx="43">
                  <c:v>31.275906152839145</c:v>
                </c:pt>
                <c:pt idx="44">
                  <c:v>31.275906152839145</c:v>
                </c:pt>
                <c:pt idx="45">
                  <c:v>31.275906152839145</c:v>
                </c:pt>
                <c:pt idx="46">
                  <c:v>31.275906152839145</c:v>
                </c:pt>
                <c:pt idx="47">
                  <c:v>31.275906152839145</c:v>
                </c:pt>
                <c:pt idx="48">
                  <c:v>31.275906152839145</c:v>
                </c:pt>
                <c:pt idx="49">
                  <c:v>31.275906152839145</c:v>
                </c:pt>
                <c:pt idx="50">
                  <c:v>31.275906152839145</c:v>
                </c:pt>
                <c:pt idx="51">
                  <c:v>31.275906152839145</c:v>
                </c:pt>
                <c:pt idx="52">
                  <c:v>31.275906152839145</c:v>
                </c:pt>
                <c:pt idx="53">
                  <c:v>31.275906152839145</c:v>
                </c:pt>
                <c:pt idx="54">
                  <c:v>31.275906152839145</c:v>
                </c:pt>
                <c:pt idx="55">
                  <c:v>31.275906152839145</c:v>
                </c:pt>
                <c:pt idx="56">
                  <c:v>31.275906152839145</c:v>
                </c:pt>
                <c:pt idx="57">
                  <c:v>31.275906152839145</c:v>
                </c:pt>
                <c:pt idx="58">
                  <c:v>31.275906152839145</c:v>
                </c:pt>
                <c:pt idx="59">
                  <c:v>31.275906152839145</c:v>
                </c:pt>
                <c:pt idx="60">
                  <c:v>31.275906152839145</c:v>
                </c:pt>
                <c:pt idx="61">
                  <c:v>31.275906152839145</c:v>
                </c:pt>
                <c:pt idx="62">
                  <c:v>31.275906152839145</c:v>
                </c:pt>
                <c:pt idx="63">
                  <c:v>31.275906152839145</c:v>
                </c:pt>
                <c:pt idx="64">
                  <c:v>31.275906152839145</c:v>
                </c:pt>
                <c:pt idx="65">
                  <c:v>31.275906152839145</c:v>
                </c:pt>
                <c:pt idx="66">
                  <c:v>31.275906152839145</c:v>
                </c:pt>
                <c:pt idx="67">
                  <c:v>31.275906152839145</c:v>
                </c:pt>
                <c:pt idx="68">
                  <c:v>31.275906152839145</c:v>
                </c:pt>
                <c:pt idx="69">
                  <c:v>31.275906152839145</c:v>
                </c:pt>
                <c:pt idx="70">
                  <c:v>31.275906152839145</c:v>
                </c:pt>
                <c:pt idx="71">
                  <c:v>31.275906152839145</c:v>
                </c:pt>
                <c:pt idx="72">
                  <c:v>31.275906152839145</c:v>
                </c:pt>
                <c:pt idx="73">
                  <c:v>31.275906152839145</c:v>
                </c:pt>
                <c:pt idx="74">
                  <c:v>31.275906152839145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8-429E-B61F-C665D91F55BB}"/>
            </c:ext>
          </c:extLst>
        </c:ser>
        <c:ser>
          <c:idx val="2"/>
          <c:order val="2"/>
          <c:tx>
            <c:strRef>
              <c:f>'Test parallesm impact _Adj Tbas'!$T$129</c:f>
              <c:strCache>
                <c:ptCount val="1"/>
                <c:pt idx="0">
                  <c:v>S2 (Dual)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Tbas'!$U$127:$CQ$127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 _Adj Tbas'!$U$129:$CQ$129</c:f>
              <c:numCache>
                <c:formatCode>0.00</c:formatCode>
                <c:ptCount val="75"/>
                <c:pt idx="0">
                  <c:v>18.847395236731579</c:v>
                </c:pt>
                <c:pt idx="1">
                  <c:v>18.847395236731579</c:v>
                </c:pt>
                <c:pt idx="2">
                  <c:v>18.847395236731579</c:v>
                </c:pt>
                <c:pt idx="3">
                  <c:v>18.847395236731579</c:v>
                </c:pt>
                <c:pt idx="4">
                  <c:v>18.847395236731579</c:v>
                </c:pt>
                <c:pt idx="5">
                  <c:v>18.847395236731579</c:v>
                </c:pt>
                <c:pt idx="6">
                  <c:v>18.847395236731579</c:v>
                </c:pt>
                <c:pt idx="7">
                  <c:v>18.847395236731579</c:v>
                </c:pt>
                <c:pt idx="8">
                  <c:v>18.847395236731579</c:v>
                </c:pt>
                <c:pt idx="9">
                  <c:v>18.847395236731579</c:v>
                </c:pt>
                <c:pt idx="10">
                  <c:v>18.847395236731579</c:v>
                </c:pt>
                <c:pt idx="11">
                  <c:v>18.847395236731579</c:v>
                </c:pt>
                <c:pt idx="12">
                  <c:v>18.847395236731579</c:v>
                </c:pt>
                <c:pt idx="13">
                  <c:v>18.847395236731579</c:v>
                </c:pt>
                <c:pt idx="14">
                  <c:v>18.847395236731579</c:v>
                </c:pt>
                <c:pt idx="15">
                  <c:v>18.847395236731579</c:v>
                </c:pt>
                <c:pt idx="16">
                  <c:v>18.847395236731579</c:v>
                </c:pt>
                <c:pt idx="17">
                  <c:v>18.847395236731579</c:v>
                </c:pt>
                <c:pt idx="18">
                  <c:v>18.847395236731579</c:v>
                </c:pt>
                <c:pt idx="19">
                  <c:v>18.847395236731579</c:v>
                </c:pt>
                <c:pt idx="20">
                  <c:v>18.847395236731579</c:v>
                </c:pt>
                <c:pt idx="21">
                  <c:v>18.847395236731579</c:v>
                </c:pt>
                <c:pt idx="22">
                  <c:v>18.847395236731579</c:v>
                </c:pt>
                <c:pt idx="23">
                  <c:v>18.847395236731579</c:v>
                </c:pt>
                <c:pt idx="24">
                  <c:v>18.847395236731579</c:v>
                </c:pt>
                <c:pt idx="25">
                  <c:v>18.847395236731579</c:v>
                </c:pt>
                <c:pt idx="26">
                  <c:v>18.847395236731579</c:v>
                </c:pt>
                <c:pt idx="27">
                  <c:v>18.847395236731579</c:v>
                </c:pt>
                <c:pt idx="28">
                  <c:v>18.847395236731579</c:v>
                </c:pt>
                <c:pt idx="29">
                  <c:v>18.847395236731579</c:v>
                </c:pt>
                <c:pt idx="30">
                  <c:v>18.847395236731579</c:v>
                </c:pt>
                <c:pt idx="31">
                  <c:v>18.847395236731579</c:v>
                </c:pt>
                <c:pt idx="32">
                  <c:v>18.847395236731579</c:v>
                </c:pt>
                <c:pt idx="33">
                  <c:v>18.847395236731579</c:v>
                </c:pt>
                <c:pt idx="34">
                  <c:v>18.847395236731579</c:v>
                </c:pt>
                <c:pt idx="35">
                  <c:v>18.847395236731579</c:v>
                </c:pt>
                <c:pt idx="36">
                  <c:v>18.847395236731579</c:v>
                </c:pt>
                <c:pt idx="37">
                  <c:v>18.847395236731579</c:v>
                </c:pt>
                <c:pt idx="38">
                  <c:v>18.847395236731579</c:v>
                </c:pt>
                <c:pt idx="39">
                  <c:v>18.847395236731579</c:v>
                </c:pt>
                <c:pt idx="40">
                  <c:v>18.847395236731579</c:v>
                </c:pt>
                <c:pt idx="41">
                  <c:v>18.847395236731579</c:v>
                </c:pt>
                <c:pt idx="42">
                  <c:v>18.847395236731579</c:v>
                </c:pt>
                <c:pt idx="43">
                  <c:v>17.770401223204061</c:v>
                </c:pt>
                <c:pt idx="44">
                  <c:v>17.770401223204061</c:v>
                </c:pt>
                <c:pt idx="45">
                  <c:v>17.770401223204061</c:v>
                </c:pt>
                <c:pt idx="46">
                  <c:v>17.770401223204061</c:v>
                </c:pt>
                <c:pt idx="47">
                  <c:v>17.770401223204061</c:v>
                </c:pt>
                <c:pt idx="48">
                  <c:v>17.770401223204061</c:v>
                </c:pt>
                <c:pt idx="49">
                  <c:v>17.770401223204061</c:v>
                </c:pt>
                <c:pt idx="50">
                  <c:v>17.770401223204061</c:v>
                </c:pt>
                <c:pt idx="51">
                  <c:v>17.770401223204061</c:v>
                </c:pt>
                <c:pt idx="52">
                  <c:v>17.770401223204061</c:v>
                </c:pt>
                <c:pt idx="53">
                  <c:v>17.770401223204061</c:v>
                </c:pt>
                <c:pt idx="54">
                  <c:v>17.770401223204061</c:v>
                </c:pt>
                <c:pt idx="55">
                  <c:v>17.770401223204061</c:v>
                </c:pt>
                <c:pt idx="56">
                  <c:v>17.770401223204061</c:v>
                </c:pt>
                <c:pt idx="57">
                  <c:v>17.770401223204061</c:v>
                </c:pt>
                <c:pt idx="58">
                  <c:v>17.770401223204061</c:v>
                </c:pt>
                <c:pt idx="59">
                  <c:v>17.770401223204061</c:v>
                </c:pt>
                <c:pt idx="60">
                  <c:v>17.770401223204061</c:v>
                </c:pt>
                <c:pt idx="61">
                  <c:v>17.770401223204061</c:v>
                </c:pt>
                <c:pt idx="62">
                  <c:v>17.770401223204061</c:v>
                </c:pt>
                <c:pt idx="63">
                  <c:v>17.770401223204061</c:v>
                </c:pt>
                <c:pt idx="64">
                  <c:v>17.770401223204061</c:v>
                </c:pt>
                <c:pt idx="65">
                  <c:v>17.770401223204061</c:v>
                </c:pt>
                <c:pt idx="66">
                  <c:v>17.770401223204061</c:v>
                </c:pt>
                <c:pt idx="67">
                  <c:v>17.770401223204061</c:v>
                </c:pt>
                <c:pt idx="68">
                  <c:v>17.770401223204061</c:v>
                </c:pt>
                <c:pt idx="69">
                  <c:v>17.770401223204061</c:v>
                </c:pt>
                <c:pt idx="70">
                  <c:v>17.770401223204061</c:v>
                </c:pt>
                <c:pt idx="71">
                  <c:v>17.770401223204061</c:v>
                </c:pt>
                <c:pt idx="72">
                  <c:v>17.770401223204061</c:v>
                </c:pt>
                <c:pt idx="73">
                  <c:v>17.770401223204061</c:v>
                </c:pt>
                <c:pt idx="74">
                  <c:v>17.770401223204061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8-429E-B61F-C665D91F55BB}"/>
            </c:ext>
          </c:extLst>
        </c:ser>
        <c:ser>
          <c:idx val="3"/>
          <c:order val="3"/>
          <c:tx>
            <c:strRef>
              <c:f>'Test parallesm impact _Adj Tbas'!$T$130</c:f>
              <c:strCache>
                <c:ptCount val="1"/>
                <c:pt idx="0">
                  <c:v>S3 (Quad)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Tbas'!$U$127:$CQ$127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 _Adj Tbas'!$U$130:$CQ$130</c:f>
              <c:numCache>
                <c:formatCode>0.00</c:formatCode>
                <c:ptCount val="75"/>
                <c:pt idx="0">
                  <c:v>11.700462962962966</c:v>
                </c:pt>
                <c:pt idx="1">
                  <c:v>11.700462962962966</c:v>
                </c:pt>
                <c:pt idx="2">
                  <c:v>11.700462962962966</c:v>
                </c:pt>
                <c:pt idx="3">
                  <c:v>11.700462962962966</c:v>
                </c:pt>
                <c:pt idx="4">
                  <c:v>11.700462962962966</c:v>
                </c:pt>
                <c:pt idx="5">
                  <c:v>11.700462962962966</c:v>
                </c:pt>
                <c:pt idx="6">
                  <c:v>11.700462962962966</c:v>
                </c:pt>
                <c:pt idx="7">
                  <c:v>11.700462962962966</c:v>
                </c:pt>
                <c:pt idx="8">
                  <c:v>11.700462962962966</c:v>
                </c:pt>
                <c:pt idx="9">
                  <c:v>11.700462962962966</c:v>
                </c:pt>
                <c:pt idx="10">
                  <c:v>11.700462962962966</c:v>
                </c:pt>
                <c:pt idx="11">
                  <c:v>11.700462962962966</c:v>
                </c:pt>
                <c:pt idx="12">
                  <c:v>11.700462962962966</c:v>
                </c:pt>
                <c:pt idx="13">
                  <c:v>11.700462962962966</c:v>
                </c:pt>
                <c:pt idx="14">
                  <c:v>11.700462962962966</c:v>
                </c:pt>
                <c:pt idx="15">
                  <c:v>11.700462962962966</c:v>
                </c:pt>
                <c:pt idx="16">
                  <c:v>11.700462962962966</c:v>
                </c:pt>
                <c:pt idx="17">
                  <c:v>11.700462962962966</c:v>
                </c:pt>
                <c:pt idx="18">
                  <c:v>11.700462962962966</c:v>
                </c:pt>
                <c:pt idx="19">
                  <c:v>11.700462962962966</c:v>
                </c:pt>
                <c:pt idx="20">
                  <c:v>11.700462962962966</c:v>
                </c:pt>
                <c:pt idx="21">
                  <c:v>11.700462962962966</c:v>
                </c:pt>
                <c:pt idx="22">
                  <c:v>11.700462962962966</c:v>
                </c:pt>
                <c:pt idx="23">
                  <c:v>11.700462962962966</c:v>
                </c:pt>
                <c:pt idx="24">
                  <c:v>11.700462962962966</c:v>
                </c:pt>
                <c:pt idx="25">
                  <c:v>11.700462962962966</c:v>
                </c:pt>
                <c:pt idx="26">
                  <c:v>11.700462962962966</c:v>
                </c:pt>
                <c:pt idx="27">
                  <c:v>11.700462962962966</c:v>
                </c:pt>
                <c:pt idx="28">
                  <c:v>11.700462962962966</c:v>
                </c:pt>
                <c:pt idx="29">
                  <c:v>11.700462962962966</c:v>
                </c:pt>
                <c:pt idx="30">
                  <c:v>11.700462962962966</c:v>
                </c:pt>
                <c:pt idx="31">
                  <c:v>11.700462962962966</c:v>
                </c:pt>
                <c:pt idx="32">
                  <c:v>11.700462962962966</c:v>
                </c:pt>
                <c:pt idx="33">
                  <c:v>11.700462962962966</c:v>
                </c:pt>
                <c:pt idx="34">
                  <c:v>11.700462962962966</c:v>
                </c:pt>
                <c:pt idx="35">
                  <c:v>11.700462962962966</c:v>
                </c:pt>
                <c:pt idx="36">
                  <c:v>11.700462962962966</c:v>
                </c:pt>
                <c:pt idx="37">
                  <c:v>11.700462962962966</c:v>
                </c:pt>
                <c:pt idx="38">
                  <c:v>11.700462962962966</c:v>
                </c:pt>
                <c:pt idx="39">
                  <c:v>11.700462962962966</c:v>
                </c:pt>
                <c:pt idx="40">
                  <c:v>11.700462962962966</c:v>
                </c:pt>
                <c:pt idx="41">
                  <c:v>11.700462962962966</c:v>
                </c:pt>
                <c:pt idx="42">
                  <c:v>11.700462962962966</c:v>
                </c:pt>
                <c:pt idx="43">
                  <c:v>11.031865079365081</c:v>
                </c:pt>
                <c:pt idx="44">
                  <c:v>11.031865079365081</c:v>
                </c:pt>
                <c:pt idx="45">
                  <c:v>11.031865079365081</c:v>
                </c:pt>
                <c:pt idx="46">
                  <c:v>11.031865079365081</c:v>
                </c:pt>
                <c:pt idx="47">
                  <c:v>11.031865079365081</c:v>
                </c:pt>
                <c:pt idx="48">
                  <c:v>11.031865079365081</c:v>
                </c:pt>
                <c:pt idx="49">
                  <c:v>11.031865079365081</c:v>
                </c:pt>
                <c:pt idx="50">
                  <c:v>11.031865079365081</c:v>
                </c:pt>
                <c:pt idx="51">
                  <c:v>11.031865079365081</c:v>
                </c:pt>
                <c:pt idx="52">
                  <c:v>11.031865079365081</c:v>
                </c:pt>
                <c:pt idx="53">
                  <c:v>11.031865079365081</c:v>
                </c:pt>
                <c:pt idx="54">
                  <c:v>11.031865079365081</c:v>
                </c:pt>
                <c:pt idx="55">
                  <c:v>11.031865079365081</c:v>
                </c:pt>
                <c:pt idx="56">
                  <c:v>11.031865079365081</c:v>
                </c:pt>
                <c:pt idx="57">
                  <c:v>11.031865079365081</c:v>
                </c:pt>
                <c:pt idx="58">
                  <c:v>11.031865079365081</c:v>
                </c:pt>
                <c:pt idx="59">
                  <c:v>11.031865079365081</c:v>
                </c:pt>
                <c:pt idx="60">
                  <c:v>11.031865079365081</c:v>
                </c:pt>
                <c:pt idx="61">
                  <c:v>11.031865079365081</c:v>
                </c:pt>
                <c:pt idx="62">
                  <c:v>11.031865079365081</c:v>
                </c:pt>
                <c:pt idx="63">
                  <c:v>11.031865079365081</c:v>
                </c:pt>
                <c:pt idx="64">
                  <c:v>11.031865079365081</c:v>
                </c:pt>
                <c:pt idx="65">
                  <c:v>11.031865079365081</c:v>
                </c:pt>
                <c:pt idx="66">
                  <c:v>11.031865079365081</c:v>
                </c:pt>
                <c:pt idx="67">
                  <c:v>11.031865079365081</c:v>
                </c:pt>
                <c:pt idx="68">
                  <c:v>11.031865079365081</c:v>
                </c:pt>
                <c:pt idx="69">
                  <c:v>11.031865079365081</c:v>
                </c:pt>
                <c:pt idx="70">
                  <c:v>11.031865079365081</c:v>
                </c:pt>
                <c:pt idx="71">
                  <c:v>11.031865079365081</c:v>
                </c:pt>
                <c:pt idx="72">
                  <c:v>11.031865079365081</c:v>
                </c:pt>
                <c:pt idx="73">
                  <c:v>11.031865079365081</c:v>
                </c:pt>
                <c:pt idx="74">
                  <c:v>11.031865079365081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8-429E-B61F-C665D91F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52591"/>
        <c:axId val="520851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 _Adj Tbas'!$T$127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 _Adj Tbas'!$U$127:$CQ$127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 _Adj Tbas'!$U$127:$CQ$127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C68-429E-B61F-C665D91F55BB}"/>
                  </c:ext>
                </c:extLst>
              </c15:ser>
            </c15:filteredLineSeries>
          </c:ext>
        </c:extLst>
      </c:lineChart>
      <c:catAx>
        <c:axId val="520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1759"/>
        <c:crosses val="autoZero"/>
        <c:auto val="1"/>
        <c:lblAlgn val="ctr"/>
        <c:lblOffset val="100"/>
        <c:noMultiLvlLbl val="0"/>
      </c:catAx>
      <c:valAx>
        <c:axId val="5208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Scenario 2: Push out ramp up plan</a:t>
            </a:r>
          </a:p>
          <a:p>
            <a:pPr>
              <a:defRPr/>
            </a:pPr>
            <a:r>
              <a:rPr lang="en-SG" b="1" u="sng"/>
              <a:t>Tester parallesm</a:t>
            </a:r>
            <a:r>
              <a:rPr lang="en-SG" b="1" u="sng" baseline="0"/>
              <a:t> impact scenario study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'[1]Test parallesm impact'!$P$86</c:f>
              <c:strCache>
                <c:ptCount val="1"/>
                <c:pt idx="0">
                  <c:v>S 1 (Single + Dual)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'[1]Test parallesm impact'!$Q$85:$CE$85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'[1]Test parallesm impact'!$Q$86:$CE$86</c:f>
              <c:numCache>
                <c:formatCode>General</c:formatCode>
                <c:ptCount val="6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8-4C0D-ABC1-74C1A7D3E711}"/>
            </c:ext>
          </c:extLst>
        </c:ser>
        <c:ser>
          <c:idx val="2"/>
          <c:order val="2"/>
          <c:tx>
            <c:strRef>
              <c:f>'[1]Test parallesm impact'!$P$87</c:f>
              <c:strCache>
                <c:ptCount val="1"/>
                <c:pt idx="0">
                  <c:v>S 2(Dual+Quad)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'[1]Test parallesm impact'!$Q$85:$CE$85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'[1]Test parallesm impact'!$Q$87:$CE$87</c:f>
              <c:numCache>
                <c:formatCode>General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8-4C0D-ABC1-74C1A7D3E711}"/>
            </c:ext>
          </c:extLst>
        </c:ser>
        <c:ser>
          <c:idx val="3"/>
          <c:order val="3"/>
          <c:tx>
            <c:strRef>
              <c:f>'[1]Test parallesm impact'!$P$88</c:f>
              <c:strCache>
                <c:ptCount val="1"/>
                <c:pt idx="0">
                  <c:v>S 3(Quad+Quad)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'[1]Test parallesm impact'!$Q$85:$CE$85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'[1]Test parallesm impact'!$Q$88:$CE$88</c:f>
              <c:numCache>
                <c:formatCode>General</c:formatCode>
                <c:ptCount val="6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8-4C0D-ABC1-74C1A7D3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903"/>
        <c:axId val="104580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'[1]Test parallesm impact'!$P$85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'[1]Test parallesm impact'!$Q$85:$CE$85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'[1]Test parallesm impact'!$Q$85:$CE$85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38-4C0D-ABC1-74C1A7D3E711}"/>
                  </c:ext>
                </c:extLst>
              </c15:ser>
            </c15:filteredLineSeries>
          </c:ext>
        </c:extLst>
      </c:lineChart>
      <c:catAx>
        <c:axId val="104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991"/>
        <c:crosses val="autoZero"/>
        <c:auto val="1"/>
        <c:lblAlgn val="ctr"/>
        <c:lblOffset val="100"/>
        <c:noMultiLvlLbl val="0"/>
      </c:catAx>
      <c:valAx>
        <c:axId val="1045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No of tester required base on planning tools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'Push out to latest _Felix'!$L$73</c:f>
              <c:strCache>
                <c:ptCount val="1"/>
                <c:pt idx="0">
                  <c:v>S 2(Dual+Quad)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'Push out to latest _Felix'!$M$71:$AY$71</c:f>
              <c:numCache>
                <c:formatCode>General</c:formatCode>
                <c:ptCount val="3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</c:numCache>
            </c:numRef>
          </c:cat>
          <c:val>
            <c:numRef>
              <c:f>'Push out to latest _Felix'!$M$73:$AY$73</c:f>
              <c:numCache>
                <c:formatCode>0.00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345-9038-BB2DCDF3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89375"/>
        <c:axId val="1988588543"/>
      </c:lineChart>
      <c:catAx>
        <c:axId val="19885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88543"/>
        <c:crosses val="autoZero"/>
        <c:auto val="1"/>
        <c:lblAlgn val="ctr"/>
        <c:lblOffset val="100"/>
        <c:noMultiLvlLbl val="0"/>
      </c:catAx>
      <c:valAx>
        <c:axId val="19885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893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i="0" u="sng"/>
              <a:t>Scenario</a:t>
            </a:r>
            <a:r>
              <a:rPr lang="en-SG" b="1" i="0" u="sng" baseline="0"/>
              <a:t> 1: Early production ramp</a:t>
            </a:r>
          </a:p>
          <a:p>
            <a:pPr>
              <a:defRPr/>
            </a:pPr>
            <a:r>
              <a:rPr lang="en-SG" b="1" i="0" u="sng" baseline="0"/>
              <a:t>Tester parallesm impact scenario study</a:t>
            </a:r>
            <a:endParaRPr lang="en-SG" b="1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impact'!$T$26</c:f>
              <c:strCache>
                <c:ptCount val="1"/>
                <c:pt idx="0">
                  <c:v>Scenario 1 (Single + Dual)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impact'!$U$25:$CQ$25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impact'!$U$26:$CQ$26</c:f>
              <c:numCache>
                <c:formatCode>#,##0.0_);\(#,##0.0\)</c:formatCode>
                <c:ptCount val="7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5-45DD-AF7D-5BB5A9948DEB}"/>
            </c:ext>
          </c:extLst>
        </c:ser>
        <c:ser>
          <c:idx val="2"/>
          <c:order val="2"/>
          <c:tx>
            <c:strRef>
              <c:f>'Test parallesm impact'!$T$27</c:f>
              <c:strCache>
                <c:ptCount val="1"/>
                <c:pt idx="0">
                  <c:v>Scenario 2(Dual+Quad)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impact'!$U$25:$CQ$25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impact'!$U$27:$CQ$27</c:f>
              <c:numCache>
                <c:formatCode>#,##0.0_);\(#,##0.0\)</c:formatCode>
                <c:ptCount val="7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5-45DD-AF7D-5BB5A9948DEB}"/>
            </c:ext>
          </c:extLst>
        </c:ser>
        <c:ser>
          <c:idx val="3"/>
          <c:order val="3"/>
          <c:tx>
            <c:strRef>
              <c:f>'Test parallesm impact'!$T$28</c:f>
              <c:strCache>
                <c:ptCount val="1"/>
                <c:pt idx="0">
                  <c:v>Scenario 3(Quad+Quad)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impact'!$U$25:$CQ$25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impact'!$U$28:$CQ$28</c:f>
              <c:numCache>
                <c:formatCode>#,##0.0_);\(#,##0.0\)</c:formatCode>
                <c:ptCount val="7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A-42B5-BCB1-534C3C97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8815"/>
        <c:axId val="2128397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impact'!$T$25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impact'!$U$25:$CQ$25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impact'!$U$25:$CQ$25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75-45DD-AF7D-5BB5A9948DEB}"/>
                  </c:ext>
                </c:extLst>
              </c15:ser>
            </c15:filteredLineSeries>
          </c:ext>
        </c:extLst>
      </c:lineChart>
      <c:catAx>
        <c:axId val="21284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97183"/>
        <c:crosses val="autoZero"/>
        <c:auto val="1"/>
        <c:lblAlgn val="ctr"/>
        <c:lblOffset val="100"/>
        <c:noMultiLvlLbl val="0"/>
      </c:catAx>
      <c:valAx>
        <c:axId val="21283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Scenario 2: Push out ramp up plan</a:t>
            </a:r>
          </a:p>
          <a:p>
            <a:pPr>
              <a:defRPr/>
            </a:pPr>
            <a:r>
              <a:rPr lang="en-SG" b="1" u="sng"/>
              <a:t>Tester parallesm</a:t>
            </a:r>
            <a:r>
              <a:rPr lang="en-SG" b="1" u="sng" baseline="0"/>
              <a:t> impact scenario study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impact'!$P$86</c:f>
              <c:strCache>
                <c:ptCount val="1"/>
                <c:pt idx="0">
                  <c:v>S 1 (Single + Dual)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impact'!$Q$85:$CE$85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impact'!$Q$86:$CE$86</c:f>
              <c:numCache>
                <c:formatCode>0.00</c:formatCode>
                <c:ptCount val="6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E-485D-9459-78D41A298D39}"/>
            </c:ext>
          </c:extLst>
        </c:ser>
        <c:ser>
          <c:idx val="2"/>
          <c:order val="2"/>
          <c:tx>
            <c:strRef>
              <c:f>'Test parallesm impact'!$P$87</c:f>
              <c:strCache>
                <c:ptCount val="1"/>
                <c:pt idx="0">
                  <c:v>S 2(Dual+Quad)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impact'!$Q$85:$CE$85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impact'!$Q$87:$CE$87</c:f>
              <c:numCache>
                <c:formatCode>0.00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E-485D-9459-78D41A298D39}"/>
            </c:ext>
          </c:extLst>
        </c:ser>
        <c:ser>
          <c:idx val="3"/>
          <c:order val="3"/>
          <c:tx>
            <c:strRef>
              <c:f>'Test parallesm impact'!$P$88</c:f>
              <c:strCache>
                <c:ptCount val="1"/>
                <c:pt idx="0">
                  <c:v>S 3(Quad+Quad)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impact'!$Q$85:$CE$85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impact'!$Q$88:$CE$88</c:f>
              <c:numCache>
                <c:formatCode>0.00</c:formatCode>
                <c:ptCount val="6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E-485D-9459-78D41A29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903"/>
        <c:axId val="104580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impact'!$P$85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impact'!$Q$85:$CE$85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impact'!$Q$85:$CE$85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4E-485D-9459-78D41A298D39}"/>
                  </c:ext>
                </c:extLst>
              </c15:ser>
            </c15:filteredLineSeries>
          </c:ext>
        </c:extLst>
      </c:lineChart>
      <c:catAx>
        <c:axId val="104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991"/>
        <c:crosses val="autoZero"/>
        <c:auto val="1"/>
        <c:lblAlgn val="ctr"/>
        <c:lblOffset val="100"/>
        <c:noMultiLvlLbl val="0"/>
      </c:catAx>
      <c:valAx>
        <c:axId val="1045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Min Scenario_BGSA200AC</a:t>
            </a:r>
            <a:r>
              <a:rPr lang="en-SG" b="1" u="sng" baseline="0"/>
              <a:t> (1/0/0) No. of Tester Required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impact'!$P$112</c:f>
              <c:strCache>
                <c:ptCount val="1"/>
                <c:pt idx="0">
                  <c:v>S1 (Single)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impact'!$Q$111:$CE$111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impact'!$Q$112:$CE$112</c:f>
              <c:numCache>
                <c:formatCode>0.00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2-414E-80BB-B17B405EBDE5}"/>
            </c:ext>
          </c:extLst>
        </c:ser>
        <c:ser>
          <c:idx val="2"/>
          <c:order val="2"/>
          <c:tx>
            <c:strRef>
              <c:f>'Test parallesm impact'!$P$113</c:f>
              <c:strCache>
                <c:ptCount val="1"/>
                <c:pt idx="0">
                  <c:v>S2 (Dual)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impact'!$Q$111:$CE$111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impact'!$Q$113:$CE$113</c:f>
              <c:numCache>
                <c:formatCode>0.00</c:formatCode>
                <c:ptCount val="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2-414E-80BB-B17B405EBDE5}"/>
            </c:ext>
          </c:extLst>
        </c:ser>
        <c:ser>
          <c:idx val="3"/>
          <c:order val="3"/>
          <c:tx>
            <c:strRef>
              <c:f>'Test parallesm impact'!$P$114</c:f>
              <c:strCache>
                <c:ptCount val="1"/>
                <c:pt idx="0">
                  <c:v>S3 (Quad)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impact'!$Q$111:$CE$111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impact'!$Q$114:$CE$114</c:f>
              <c:numCache>
                <c:formatCode>0.00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2-414E-80BB-B17B405E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88431"/>
        <c:axId val="476283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impact'!$P$111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impact'!$Q$111:$CE$111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impact'!$Q$111:$CE$111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02-414E-80BB-B17B405EBDE5}"/>
                  </c:ext>
                </c:extLst>
              </c15:ser>
            </c15:filteredLineSeries>
          </c:ext>
        </c:extLst>
      </c:lineChart>
      <c:catAx>
        <c:axId val="4762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3439"/>
        <c:crosses val="autoZero"/>
        <c:auto val="1"/>
        <c:lblAlgn val="ctr"/>
        <c:lblOffset val="100"/>
        <c:noMultiLvlLbl val="0"/>
      </c:catAx>
      <c:valAx>
        <c:axId val="4762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MAX Scenario BGSA440AC(4/2/1)</a:t>
            </a:r>
            <a:r>
              <a:rPr lang="en-SG" b="1" u="sng" baseline="0"/>
              <a:t> No. of Tester Required_Push out Ramp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impact'!$P$164</c:f>
              <c:strCache>
                <c:ptCount val="1"/>
                <c:pt idx="0">
                  <c:v>S1 (Single)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impact'!$Q$163:$CE$163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impact'!$Q$164:$CE$164</c:f>
              <c:numCache>
                <c:formatCode>0.0</c:formatCode>
                <c:ptCount val="6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3-4DBD-990D-4FDD4EEF9EAF}"/>
            </c:ext>
          </c:extLst>
        </c:ser>
        <c:ser>
          <c:idx val="2"/>
          <c:order val="2"/>
          <c:tx>
            <c:strRef>
              <c:f>'Test parallesm impact'!$P$165</c:f>
              <c:strCache>
                <c:ptCount val="1"/>
                <c:pt idx="0">
                  <c:v>S2 (Dual)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impact'!$Q$163:$CE$163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impact'!$Q$165:$CE$165</c:f>
              <c:numCache>
                <c:formatCode>0.0</c:formatCode>
                <c:ptCount val="6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3-4DBD-990D-4FDD4EEF9EAF}"/>
            </c:ext>
          </c:extLst>
        </c:ser>
        <c:ser>
          <c:idx val="3"/>
          <c:order val="3"/>
          <c:tx>
            <c:strRef>
              <c:f>'Test parallesm impact'!$P$166</c:f>
              <c:strCache>
                <c:ptCount val="1"/>
                <c:pt idx="0">
                  <c:v>S3 (Quad)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impact'!$Q$163:$CE$163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impact'!$Q$166:$CE$166</c:f>
              <c:numCache>
                <c:formatCode>0.0</c:formatCode>
                <c:ptCount val="6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3-4DBD-990D-4FDD4EEF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71359"/>
        <c:axId val="1090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impact'!$P$163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impact'!$Q$163:$CE$163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impact'!$Q$163:$CE$163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53-4DBD-990D-4FDD4EEF9EAF}"/>
                  </c:ext>
                </c:extLst>
              </c15:ser>
            </c15:filteredLineSeries>
          </c:ext>
        </c:extLst>
      </c:lineChart>
      <c:catAx>
        <c:axId val="2844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423"/>
        <c:crosses val="autoZero"/>
        <c:auto val="1"/>
        <c:lblAlgn val="ctr"/>
        <c:lblOffset val="100"/>
        <c:noMultiLvlLbl val="0"/>
      </c:catAx>
      <c:valAx>
        <c:axId val="109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MAX</a:t>
            </a:r>
            <a:r>
              <a:rPr lang="en-SG" b="1" u="sng" baseline="0"/>
              <a:t> Scenario BGSA440AC(4/2/1) No of Tester Required_Early Ramp up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impact'!$T$127</c:f>
              <c:strCache>
                <c:ptCount val="1"/>
                <c:pt idx="0">
                  <c:v>S1 (Single)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impact'!$U$126:$CQ$126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impact'!$U$127:$CQ$127</c:f>
              <c:numCache>
                <c:formatCode>0.00</c:formatCode>
                <c:ptCount val="75"/>
                <c:pt idx="0">
                  <c:v>33.171415616647579</c:v>
                </c:pt>
                <c:pt idx="1">
                  <c:v>33.171415616647579</c:v>
                </c:pt>
                <c:pt idx="2">
                  <c:v>33.171415616647579</c:v>
                </c:pt>
                <c:pt idx="3">
                  <c:v>33.171415616647579</c:v>
                </c:pt>
                <c:pt idx="4">
                  <c:v>33.171415616647579</c:v>
                </c:pt>
                <c:pt idx="5">
                  <c:v>33.171415616647579</c:v>
                </c:pt>
                <c:pt idx="6">
                  <c:v>33.171415616647579</c:v>
                </c:pt>
                <c:pt idx="7">
                  <c:v>33.171415616647579</c:v>
                </c:pt>
                <c:pt idx="8">
                  <c:v>33.171415616647579</c:v>
                </c:pt>
                <c:pt idx="9">
                  <c:v>33.171415616647579</c:v>
                </c:pt>
                <c:pt idx="10">
                  <c:v>33.171415616647579</c:v>
                </c:pt>
                <c:pt idx="11">
                  <c:v>33.171415616647579</c:v>
                </c:pt>
                <c:pt idx="12">
                  <c:v>33.171415616647579</c:v>
                </c:pt>
                <c:pt idx="13">
                  <c:v>33.171415616647579</c:v>
                </c:pt>
                <c:pt idx="14">
                  <c:v>33.171415616647579</c:v>
                </c:pt>
                <c:pt idx="15">
                  <c:v>33.171415616647579</c:v>
                </c:pt>
                <c:pt idx="16">
                  <c:v>33.171415616647579</c:v>
                </c:pt>
                <c:pt idx="17">
                  <c:v>33.171415616647579</c:v>
                </c:pt>
                <c:pt idx="18">
                  <c:v>33.171415616647579</c:v>
                </c:pt>
                <c:pt idx="19">
                  <c:v>33.171415616647579</c:v>
                </c:pt>
                <c:pt idx="20">
                  <c:v>33.171415616647579</c:v>
                </c:pt>
                <c:pt idx="21">
                  <c:v>33.171415616647579</c:v>
                </c:pt>
                <c:pt idx="22">
                  <c:v>33.171415616647579</c:v>
                </c:pt>
                <c:pt idx="23">
                  <c:v>33.171415616647579</c:v>
                </c:pt>
                <c:pt idx="24">
                  <c:v>33.171415616647579</c:v>
                </c:pt>
                <c:pt idx="25">
                  <c:v>33.171415616647579</c:v>
                </c:pt>
                <c:pt idx="26">
                  <c:v>33.171415616647579</c:v>
                </c:pt>
                <c:pt idx="27">
                  <c:v>33.171415616647579</c:v>
                </c:pt>
                <c:pt idx="28">
                  <c:v>33.171415616647579</c:v>
                </c:pt>
                <c:pt idx="29">
                  <c:v>33.171415616647579</c:v>
                </c:pt>
                <c:pt idx="30">
                  <c:v>33.171415616647579</c:v>
                </c:pt>
                <c:pt idx="31">
                  <c:v>33.171415616647579</c:v>
                </c:pt>
                <c:pt idx="32">
                  <c:v>33.171415616647579</c:v>
                </c:pt>
                <c:pt idx="33">
                  <c:v>33.171415616647579</c:v>
                </c:pt>
                <c:pt idx="34">
                  <c:v>33.171415616647579</c:v>
                </c:pt>
                <c:pt idx="35">
                  <c:v>33.171415616647579</c:v>
                </c:pt>
                <c:pt idx="36">
                  <c:v>33.171415616647579</c:v>
                </c:pt>
                <c:pt idx="37">
                  <c:v>33.171415616647579</c:v>
                </c:pt>
                <c:pt idx="38">
                  <c:v>33.171415616647579</c:v>
                </c:pt>
                <c:pt idx="39">
                  <c:v>33.171415616647579</c:v>
                </c:pt>
                <c:pt idx="40">
                  <c:v>33.171415616647579</c:v>
                </c:pt>
                <c:pt idx="41">
                  <c:v>33.171415616647579</c:v>
                </c:pt>
                <c:pt idx="42">
                  <c:v>33.171415616647579</c:v>
                </c:pt>
                <c:pt idx="43">
                  <c:v>31.275906152839145</c:v>
                </c:pt>
                <c:pt idx="44">
                  <c:v>31.275906152839145</c:v>
                </c:pt>
                <c:pt idx="45">
                  <c:v>31.275906152839145</c:v>
                </c:pt>
                <c:pt idx="46">
                  <c:v>31.275906152839145</c:v>
                </c:pt>
                <c:pt idx="47">
                  <c:v>31.275906152839145</c:v>
                </c:pt>
                <c:pt idx="48">
                  <c:v>31.275906152839145</c:v>
                </c:pt>
                <c:pt idx="49">
                  <c:v>31.275906152839145</c:v>
                </c:pt>
                <c:pt idx="50">
                  <c:v>31.275906152839145</c:v>
                </c:pt>
                <c:pt idx="51">
                  <c:v>31.275906152839145</c:v>
                </c:pt>
                <c:pt idx="52">
                  <c:v>31.275906152839145</c:v>
                </c:pt>
                <c:pt idx="53">
                  <c:v>31.275906152839145</c:v>
                </c:pt>
                <c:pt idx="54">
                  <c:v>31.275906152839145</c:v>
                </c:pt>
                <c:pt idx="55">
                  <c:v>31.275906152839145</c:v>
                </c:pt>
                <c:pt idx="56">
                  <c:v>31.275906152839145</c:v>
                </c:pt>
                <c:pt idx="57">
                  <c:v>31.275906152839145</c:v>
                </c:pt>
                <c:pt idx="58">
                  <c:v>31.275906152839145</c:v>
                </c:pt>
                <c:pt idx="59">
                  <c:v>31.275906152839145</c:v>
                </c:pt>
                <c:pt idx="60">
                  <c:v>31.275906152839145</c:v>
                </c:pt>
                <c:pt idx="61">
                  <c:v>31.275906152839145</c:v>
                </c:pt>
                <c:pt idx="62">
                  <c:v>31.275906152839145</c:v>
                </c:pt>
                <c:pt idx="63">
                  <c:v>31.275906152839145</c:v>
                </c:pt>
                <c:pt idx="64">
                  <c:v>31.275906152839145</c:v>
                </c:pt>
                <c:pt idx="65">
                  <c:v>31.275906152839145</c:v>
                </c:pt>
                <c:pt idx="66">
                  <c:v>31.275906152839145</c:v>
                </c:pt>
                <c:pt idx="67">
                  <c:v>31.275906152839145</c:v>
                </c:pt>
                <c:pt idx="68">
                  <c:v>31.275906152839145</c:v>
                </c:pt>
                <c:pt idx="69">
                  <c:v>31.275906152839145</c:v>
                </c:pt>
                <c:pt idx="70">
                  <c:v>31.275906152839145</c:v>
                </c:pt>
                <c:pt idx="71">
                  <c:v>31.275906152839145</c:v>
                </c:pt>
                <c:pt idx="72">
                  <c:v>31.275906152839145</c:v>
                </c:pt>
                <c:pt idx="73">
                  <c:v>31.275906152839145</c:v>
                </c:pt>
                <c:pt idx="74">
                  <c:v>31.275906152839145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8-4365-BBCF-42897FD19691}"/>
            </c:ext>
          </c:extLst>
        </c:ser>
        <c:ser>
          <c:idx val="2"/>
          <c:order val="2"/>
          <c:tx>
            <c:strRef>
              <c:f>'Test parallesm impact'!$T$128</c:f>
              <c:strCache>
                <c:ptCount val="1"/>
                <c:pt idx="0">
                  <c:v>S2 (Dual)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impact'!$U$126:$CQ$126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impact'!$U$128:$CQ$128</c:f>
              <c:numCache>
                <c:formatCode>0.00</c:formatCode>
                <c:ptCount val="75"/>
                <c:pt idx="0">
                  <c:v>18.847395236731579</c:v>
                </c:pt>
                <c:pt idx="1">
                  <c:v>18.847395236731579</c:v>
                </c:pt>
                <c:pt idx="2">
                  <c:v>18.847395236731579</c:v>
                </c:pt>
                <c:pt idx="3">
                  <c:v>18.847395236731579</c:v>
                </c:pt>
                <c:pt idx="4">
                  <c:v>18.847395236731579</c:v>
                </c:pt>
                <c:pt idx="5">
                  <c:v>18.847395236731579</c:v>
                </c:pt>
                <c:pt idx="6">
                  <c:v>18.847395236731579</c:v>
                </c:pt>
                <c:pt idx="7">
                  <c:v>18.847395236731579</c:v>
                </c:pt>
                <c:pt idx="8">
                  <c:v>18.847395236731579</c:v>
                </c:pt>
                <c:pt idx="9">
                  <c:v>18.847395236731579</c:v>
                </c:pt>
                <c:pt idx="10">
                  <c:v>18.847395236731579</c:v>
                </c:pt>
                <c:pt idx="11">
                  <c:v>18.847395236731579</c:v>
                </c:pt>
                <c:pt idx="12">
                  <c:v>18.847395236731579</c:v>
                </c:pt>
                <c:pt idx="13">
                  <c:v>18.847395236731579</c:v>
                </c:pt>
                <c:pt idx="14">
                  <c:v>18.847395236731579</c:v>
                </c:pt>
                <c:pt idx="15">
                  <c:v>18.847395236731579</c:v>
                </c:pt>
                <c:pt idx="16">
                  <c:v>18.847395236731579</c:v>
                </c:pt>
                <c:pt idx="17">
                  <c:v>18.847395236731579</c:v>
                </c:pt>
                <c:pt idx="18">
                  <c:v>18.847395236731579</c:v>
                </c:pt>
                <c:pt idx="19">
                  <c:v>18.847395236731579</c:v>
                </c:pt>
                <c:pt idx="20">
                  <c:v>18.847395236731579</c:v>
                </c:pt>
                <c:pt idx="21">
                  <c:v>18.847395236731579</c:v>
                </c:pt>
                <c:pt idx="22">
                  <c:v>18.847395236731579</c:v>
                </c:pt>
                <c:pt idx="23">
                  <c:v>18.847395236731579</c:v>
                </c:pt>
                <c:pt idx="24">
                  <c:v>18.847395236731579</c:v>
                </c:pt>
                <c:pt idx="25">
                  <c:v>18.847395236731579</c:v>
                </c:pt>
                <c:pt idx="26">
                  <c:v>18.847395236731579</c:v>
                </c:pt>
                <c:pt idx="27">
                  <c:v>18.847395236731579</c:v>
                </c:pt>
                <c:pt idx="28">
                  <c:v>18.847395236731579</c:v>
                </c:pt>
                <c:pt idx="29">
                  <c:v>18.847395236731579</c:v>
                </c:pt>
                <c:pt idx="30">
                  <c:v>18.847395236731579</c:v>
                </c:pt>
                <c:pt idx="31">
                  <c:v>18.847395236731579</c:v>
                </c:pt>
                <c:pt idx="32">
                  <c:v>18.847395236731579</c:v>
                </c:pt>
                <c:pt idx="33">
                  <c:v>18.847395236731579</c:v>
                </c:pt>
                <c:pt idx="34">
                  <c:v>18.847395236731579</c:v>
                </c:pt>
                <c:pt idx="35">
                  <c:v>18.847395236731579</c:v>
                </c:pt>
                <c:pt idx="36">
                  <c:v>18.847395236731579</c:v>
                </c:pt>
                <c:pt idx="37">
                  <c:v>18.847395236731579</c:v>
                </c:pt>
                <c:pt idx="38">
                  <c:v>18.847395236731579</c:v>
                </c:pt>
                <c:pt idx="39">
                  <c:v>18.847395236731579</c:v>
                </c:pt>
                <c:pt idx="40">
                  <c:v>18.847395236731579</c:v>
                </c:pt>
                <c:pt idx="41">
                  <c:v>18.847395236731579</c:v>
                </c:pt>
                <c:pt idx="42">
                  <c:v>18.847395236731579</c:v>
                </c:pt>
                <c:pt idx="43">
                  <c:v>17.770401223204061</c:v>
                </c:pt>
                <c:pt idx="44">
                  <c:v>17.770401223204061</c:v>
                </c:pt>
                <c:pt idx="45">
                  <c:v>17.770401223204061</c:v>
                </c:pt>
                <c:pt idx="46">
                  <c:v>17.770401223204061</c:v>
                </c:pt>
                <c:pt idx="47">
                  <c:v>17.770401223204061</c:v>
                </c:pt>
                <c:pt idx="48">
                  <c:v>17.770401223204061</c:v>
                </c:pt>
                <c:pt idx="49">
                  <c:v>17.770401223204061</c:v>
                </c:pt>
                <c:pt idx="50">
                  <c:v>17.770401223204061</c:v>
                </c:pt>
                <c:pt idx="51">
                  <c:v>17.770401223204061</c:v>
                </c:pt>
                <c:pt idx="52">
                  <c:v>17.770401223204061</c:v>
                </c:pt>
                <c:pt idx="53">
                  <c:v>17.770401223204061</c:v>
                </c:pt>
                <c:pt idx="54">
                  <c:v>17.770401223204061</c:v>
                </c:pt>
                <c:pt idx="55">
                  <c:v>17.770401223204061</c:v>
                </c:pt>
                <c:pt idx="56">
                  <c:v>17.770401223204061</c:v>
                </c:pt>
                <c:pt idx="57">
                  <c:v>17.770401223204061</c:v>
                </c:pt>
                <c:pt idx="58">
                  <c:v>17.770401223204061</c:v>
                </c:pt>
                <c:pt idx="59">
                  <c:v>17.770401223204061</c:v>
                </c:pt>
                <c:pt idx="60">
                  <c:v>17.770401223204061</c:v>
                </c:pt>
                <c:pt idx="61">
                  <c:v>17.770401223204061</c:v>
                </c:pt>
                <c:pt idx="62">
                  <c:v>17.770401223204061</c:v>
                </c:pt>
                <c:pt idx="63">
                  <c:v>17.770401223204061</c:v>
                </c:pt>
                <c:pt idx="64">
                  <c:v>17.770401223204061</c:v>
                </c:pt>
                <c:pt idx="65">
                  <c:v>17.770401223204061</c:v>
                </c:pt>
                <c:pt idx="66">
                  <c:v>17.770401223204061</c:v>
                </c:pt>
                <c:pt idx="67">
                  <c:v>17.770401223204061</c:v>
                </c:pt>
                <c:pt idx="68">
                  <c:v>17.770401223204061</c:v>
                </c:pt>
                <c:pt idx="69">
                  <c:v>17.770401223204061</c:v>
                </c:pt>
                <c:pt idx="70">
                  <c:v>17.770401223204061</c:v>
                </c:pt>
                <c:pt idx="71">
                  <c:v>17.770401223204061</c:v>
                </c:pt>
                <c:pt idx="72">
                  <c:v>17.770401223204061</c:v>
                </c:pt>
                <c:pt idx="73">
                  <c:v>17.770401223204061</c:v>
                </c:pt>
                <c:pt idx="74">
                  <c:v>17.770401223204061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8-4365-BBCF-42897FD19691}"/>
            </c:ext>
          </c:extLst>
        </c:ser>
        <c:ser>
          <c:idx val="3"/>
          <c:order val="3"/>
          <c:tx>
            <c:strRef>
              <c:f>'Test parallesm impact'!$T$129</c:f>
              <c:strCache>
                <c:ptCount val="1"/>
                <c:pt idx="0">
                  <c:v>S3 (Quad)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impact'!$U$126:$CQ$126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impact'!$U$129:$CQ$129</c:f>
              <c:numCache>
                <c:formatCode>0.00</c:formatCode>
                <c:ptCount val="75"/>
                <c:pt idx="0">
                  <c:v>11.700462962962966</c:v>
                </c:pt>
                <c:pt idx="1">
                  <c:v>11.700462962962966</c:v>
                </c:pt>
                <c:pt idx="2">
                  <c:v>11.700462962962966</c:v>
                </c:pt>
                <c:pt idx="3">
                  <c:v>11.700462962962966</c:v>
                </c:pt>
                <c:pt idx="4">
                  <c:v>11.700462962962966</c:v>
                </c:pt>
                <c:pt idx="5">
                  <c:v>11.700462962962966</c:v>
                </c:pt>
                <c:pt idx="6">
                  <c:v>11.700462962962966</c:v>
                </c:pt>
                <c:pt idx="7">
                  <c:v>11.700462962962966</c:v>
                </c:pt>
                <c:pt idx="8">
                  <c:v>11.700462962962966</c:v>
                </c:pt>
                <c:pt idx="9">
                  <c:v>11.700462962962966</c:v>
                </c:pt>
                <c:pt idx="10">
                  <c:v>11.700462962962966</c:v>
                </c:pt>
                <c:pt idx="11">
                  <c:v>11.700462962962966</c:v>
                </c:pt>
                <c:pt idx="12">
                  <c:v>11.700462962962966</c:v>
                </c:pt>
                <c:pt idx="13">
                  <c:v>11.700462962962966</c:v>
                </c:pt>
                <c:pt idx="14">
                  <c:v>11.700462962962966</c:v>
                </c:pt>
                <c:pt idx="15">
                  <c:v>11.700462962962966</c:v>
                </c:pt>
                <c:pt idx="16">
                  <c:v>11.700462962962966</c:v>
                </c:pt>
                <c:pt idx="17">
                  <c:v>11.700462962962966</c:v>
                </c:pt>
                <c:pt idx="18">
                  <c:v>11.700462962962966</c:v>
                </c:pt>
                <c:pt idx="19">
                  <c:v>11.700462962962966</c:v>
                </c:pt>
                <c:pt idx="20">
                  <c:v>11.700462962962966</c:v>
                </c:pt>
                <c:pt idx="21">
                  <c:v>11.700462962962966</c:v>
                </c:pt>
                <c:pt idx="22">
                  <c:v>11.700462962962966</c:v>
                </c:pt>
                <c:pt idx="23">
                  <c:v>11.700462962962966</c:v>
                </c:pt>
                <c:pt idx="24">
                  <c:v>11.700462962962966</c:v>
                </c:pt>
                <c:pt idx="25">
                  <c:v>11.700462962962966</c:v>
                </c:pt>
                <c:pt idx="26">
                  <c:v>11.700462962962966</c:v>
                </c:pt>
                <c:pt idx="27">
                  <c:v>11.700462962962966</c:v>
                </c:pt>
                <c:pt idx="28">
                  <c:v>11.700462962962966</c:v>
                </c:pt>
                <c:pt idx="29">
                  <c:v>11.700462962962966</c:v>
                </c:pt>
                <c:pt idx="30">
                  <c:v>11.700462962962966</c:v>
                </c:pt>
                <c:pt idx="31">
                  <c:v>11.700462962962966</c:v>
                </c:pt>
                <c:pt idx="32">
                  <c:v>11.700462962962966</c:v>
                </c:pt>
                <c:pt idx="33">
                  <c:v>11.700462962962966</c:v>
                </c:pt>
                <c:pt idx="34">
                  <c:v>11.700462962962966</c:v>
                </c:pt>
                <c:pt idx="35">
                  <c:v>11.700462962962966</c:v>
                </c:pt>
                <c:pt idx="36">
                  <c:v>11.700462962962966</c:v>
                </c:pt>
                <c:pt idx="37">
                  <c:v>11.700462962962966</c:v>
                </c:pt>
                <c:pt idx="38">
                  <c:v>11.700462962962966</c:v>
                </c:pt>
                <c:pt idx="39">
                  <c:v>11.700462962962966</c:v>
                </c:pt>
                <c:pt idx="40">
                  <c:v>11.700462962962966</c:v>
                </c:pt>
                <c:pt idx="41">
                  <c:v>11.700462962962966</c:v>
                </c:pt>
                <c:pt idx="42">
                  <c:v>11.700462962962966</c:v>
                </c:pt>
                <c:pt idx="43">
                  <c:v>11.031865079365081</c:v>
                </c:pt>
                <c:pt idx="44">
                  <c:v>11.031865079365081</c:v>
                </c:pt>
                <c:pt idx="45">
                  <c:v>11.031865079365081</c:v>
                </c:pt>
                <c:pt idx="46">
                  <c:v>11.031865079365081</c:v>
                </c:pt>
                <c:pt idx="47">
                  <c:v>11.031865079365081</c:v>
                </c:pt>
                <c:pt idx="48">
                  <c:v>11.031865079365081</c:v>
                </c:pt>
                <c:pt idx="49">
                  <c:v>11.031865079365081</c:v>
                </c:pt>
                <c:pt idx="50">
                  <c:v>11.031865079365081</c:v>
                </c:pt>
                <c:pt idx="51">
                  <c:v>11.031865079365081</c:v>
                </c:pt>
                <c:pt idx="52">
                  <c:v>11.031865079365081</c:v>
                </c:pt>
                <c:pt idx="53">
                  <c:v>11.031865079365081</c:v>
                </c:pt>
                <c:pt idx="54">
                  <c:v>11.031865079365081</c:v>
                </c:pt>
                <c:pt idx="55">
                  <c:v>11.031865079365081</c:v>
                </c:pt>
                <c:pt idx="56">
                  <c:v>11.031865079365081</c:v>
                </c:pt>
                <c:pt idx="57">
                  <c:v>11.031865079365081</c:v>
                </c:pt>
                <c:pt idx="58">
                  <c:v>11.031865079365081</c:v>
                </c:pt>
                <c:pt idx="59">
                  <c:v>11.031865079365081</c:v>
                </c:pt>
                <c:pt idx="60">
                  <c:v>11.031865079365081</c:v>
                </c:pt>
                <c:pt idx="61">
                  <c:v>11.031865079365081</c:v>
                </c:pt>
                <c:pt idx="62">
                  <c:v>11.031865079365081</c:v>
                </c:pt>
                <c:pt idx="63">
                  <c:v>11.031865079365081</c:v>
                </c:pt>
                <c:pt idx="64">
                  <c:v>11.031865079365081</c:v>
                </c:pt>
                <c:pt idx="65">
                  <c:v>11.031865079365081</c:v>
                </c:pt>
                <c:pt idx="66">
                  <c:v>11.031865079365081</c:v>
                </c:pt>
                <c:pt idx="67">
                  <c:v>11.031865079365081</c:v>
                </c:pt>
                <c:pt idx="68">
                  <c:v>11.031865079365081</c:v>
                </c:pt>
                <c:pt idx="69">
                  <c:v>11.031865079365081</c:v>
                </c:pt>
                <c:pt idx="70">
                  <c:v>11.031865079365081</c:v>
                </c:pt>
                <c:pt idx="71">
                  <c:v>11.031865079365081</c:v>
                </c:pt>
                <c:pt idx="72">
                  <c:v>11.031865079365081</c:v>
                </c:pt>
                <c:pt idx="73">
                  <c:v>11.031865079365081</c:v>
                </c:pt>
                <c:pt idx="74">
                  <c:v>11.031865079365081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8-4365-BBCF-42897FD19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52591"/>
        <c:axId val="520851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impact'!$T$126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impact'!$U$126:$CQ$126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impact'!$U$126:$CQ$126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A8-4365-BBCF-42897FD19691}"/>
                  </c:ext>
                </c:extLst>
              </c15:ser>
            </c15:filteredLineSeries>
          </c:ext>
        </c:extLst>
      </c:lineChart>
      <c:catAx>
        <c:axId val="520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1759"/>
        <c:crosses val="autoZero"/>
        <c:auto val="1"/>
        <c:lblAlgn val="ctr"/>
        <c:lblOffset val="100"/>
        <c:noMultiLvlLbl val="0"/>
      </c:catAx>
      <c:valAx>
        <c:axId val="5208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Scenario 2: Push out ramp up plan</a:t>
            </a:r>
          </a:p>
          <a:p>
            <a:pPr>
              <a:defRPr/>
            </a:pPr>
            <a:r>
              <a:rPr lang="en-SG" b="1" u="sng"/>
              <a:t>Tester parallesm</a:t>
            </a:r>
            <a:r>
              <a:rPr lang="en-SG" b="1" u="sng" baseline="0"/>
              <a:t> impact scenario study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'[1]Test parallesm impact'!$P$86</c:f>
              <c:strCache>
                <c:ptCount val="1"/>
                <c:pt idx="0">
                  <c:v>S 1 (Single + Dual)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'[1]Test parallesm impact'!$Q$85:$CE$85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'[1]Test parallesm impact'!$Q$86:$CE$86</c:f>
              <c:numCache>
                <c:formatCode>General</c:formatCode>
                <c:ptCount val="6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5-4162-8133-B0DC2A00C1C4}"/>
            </c:ext>
          </c:extLst>
        </c:ser>
        <c:ser>
          <c:idx val="2"/>
          <c:order val="2"/>
          <c:tx>
            <c:strRef>
              <c:f>'[1]Test parallesm impact'!$P$87</c:f>
              <c:strCache>
                <c:ptCount val="1"/>
                <c:pt idx="0">
                  <c:v>S 2(Dual+Quad)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'[1]Test parallesm impact'!$Q$85:$CE$85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'[1]Test parallesm impact'!$Q$87:$CE$87</c:f>
              <c:numCache>
                <c:formatCode>General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5-4162-8133-B0DC2A00C1C4}"/>
            </c:ext>
          </c:extLst>
        </c:ser>
        <c:ser>
          <c:idx val="3"/>
          <c:order val="3"/>
          <c:tx>
            <c:strRef>
              <c:f>'[1]Test parallesm impact'!$P$88</c:f>
              <c:strCache>
                <c:ptCount val="1"/>
                <c:pt idx="0">
                  <c:v>S 3(Quad+Quad)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'[1]Test parallesm impact'!$Q$85:$CE$85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'[1]Test parallesm impact'!$Q$88:$CE$88</c:f>
              <c:numCache>
                <c:formatCode>General</c:formatCode>
                <c:ptCount val="6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5-4162-8133-B0DC2A00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903"/>
        <c:axId val="104580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'[1]Test parallesm impact'!$P$85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'[1]Test parallesm impact'!$Q$85:$CE$85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'[1]Test parallesm impact'!$Q$85:$CE$85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25-4162-8133-B0DC2A00C1C4}"/>
                  </c:ext>
                </c:extLst>
              </c15:ser>
            </c15:filteredLineSeries>
          </c:ext>
        </c:extLst>
      </c:lineChart>
      <c:catAx>
        <c:axId val="104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991"/>
        <c:crosses val="autoZero"/>
        <c:auto val="1"/>
        <c:lblAlgn val="ctr"/>
        <c:lblOffset val="100"/>
        <c:noMultiLvlLbl val="0"/>
      </c:catAx>
      <c:valAx>
        <c:axId val="1045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1536442560064"/>
          <c:y val="8.5385878489326772E-2"/>
          <c:w val="0.7971889090786729"/>
          <c:h val="0.838429334264251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'Tester pull in plan'!$D$26</c:f>
              <c:strCache>
                <c:ptCount val="1"/>
                <c:pt idx="0">
                  <c:v>PO Prep + Release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28DB-471A-91CB-4803DBEF95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8DB-471A-91CB-4803DBEF95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8DB-471A-91CB-4803DBEF95D6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8DB-471A-91CB-4803DBEF95D6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8DB-471A-91CB-4803DBEF95D6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8DB-471A-91CB-4803DBEF95D6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28DB-471A-91CB-4803DBEF95D6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28DB-471A-91CB-4803DBEF95D6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4-28DB-471A-91CB-4803DBEF95D6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A-28DB-471A-91CB-4803DBEF95D6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0-28DB-471A-91CB-4803DBEF95D6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6-28DB-471A-91CB-4803DBEF95D6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28DB-471A-91CB-4803DBEF95D6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4-28DB-471A-91CB-4803DBEF95D6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F5F1-4D44-BF3E-BB6A3586DD58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B-48B2-A31C-83141D328A4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AFB-48B2-A31C-83141D328A4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AFB-48B2-A31C-83141D328A4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AFB-48B2-A31C-83141D328A4F}"/>
              </c:ext>
            </c:extLst>
          </c:dPt>
          <c:dLbls>
            <c:dLbl>
              <c:idx val="2"/>
              <c:layout>
                <c:manualLayout>
                  <c:x val="-1.7094017094017094E-3"/>
                  <c:y val="-3.284072249589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8DB-471A-91CB-4803DBEF95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'Tester pull in plan'!$C$27:$C$45</c:f>
              <c:strCache>
                <c:ptCount val="17"/>
                <c:pt idx="0">
                  <c:v>   PO Prep + Release_N</c:v>
                </c:pt>
                <c:pt idx="1">
                  <c:v>   PO Prep + Release_E</c:v>
                </c:pt>
                <c:pt idx="2">
                  <c:v>   PO Prep + Release_E1</c:v>
                </c:pt>
                <c:pt idx="3">
                  <c:v>   NI Leadtime_N</c:v>
                </c:pt>
                <c:pt idx="4">
                  <c:v>   NI Leadtime_E</c:v>
                </c:pt>
                <c:pt idx="5">
                  <c:v>   NI Leadtime_E1</c:v>
                </c:pt>
                <c:pt idx="6">
                  <c:v>3&amp;4_Ship+buyoff_N</c:v>
                </c:pt>
                <c:pt idx="7">
                  <c:v>3&amp;4_Ship+buyoff_E</c:v>
                </c:pt>
                <c:pt idx="8">
                  <c:v>3,4&amp;5_Ship+buyoff_E1</c:v>
                </c:pt>
                <c:pt idx="9">
                  <c:v>5&amp;6_ship+buyoff_N</c:v>
                </c:pt>
                <c:pt idx="10">
                  <c:v>5&amp;6_ship+buyoff_E</c:v>
                </c:pt>
                <c:pt idx="11">
                  <c:v>6,7&amp;8_ship+buyoff_E1</c:v>
                </c:pt>
                <c:pt idx="12">
                  <c:v>7&amp;8_ship+buyoff_N</c:v>
                </c:pt>
                <c:pt idx="13">
                  <c:v>7&amp;8_ship+buyoff_E</c:v>
                </c:pt>
                <c:pt idx="14">
                  <c:v>9&amp;10_ship+buyoff_E1</c:v>
                </c:pt>
                <c:pt idx="15">
                  <c:v>9&amp;10_ship+buyoff_N</c:v>
                </c:pt>
                <c:pt idx="16">
                  <c:v>9&amp;10_ship+buyoff_E</c:v>
                </c:pt>
              </c:strCache>
            </c:strRef>
          </c:cat>
          <c:val>
            <c:numRef>
              <c:f>'Tester pull in plan'!$D$27:$D$45</c:f>
              <c:numCache>
                <c:formatCode>General</c:formatCode>
                <c:ptCount val="1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71A-91CB-4803DBEF95D6}"/>
            </c:ext>
          </c:extLst>
        </c:ser>
        <c:ser>
          <c:idx val="1"/>
          <c:order val="1"/>
          <c:tx>
            <c:strRef>
              <c:f>'Tester pull in plan'!$E$26</c:f>
              <c:strCache>
                <c:ptCount val="1"/>
                <c:pt idx="0">
                  <c:v>NI leadtime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28DB-471A-91CB-4803DBEF95D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8DB-471A-91CB-4803DBEF95D6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28DB-471A-91CB-4803DBEF95D6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28DB-471A-91CB-4803DBEF95D6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28DB-471A-91CB-4803DBEF95D6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4-28DB-471A-91CB-4803DBEF95D6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28DB-471A-91CB-4803DBEF95D6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28DB-471A-91CB-4803DBEF95D6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2-28DB-471A-91CB-4803DBEF95D6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C-28DB-471A-91CB-4803DBEF95D6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F5F1-4D44-BF3E-BB6A3586DD58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AFB-48B2-A31C-83141D328A4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AFB-48B2-A31C-83141D328A4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AFB-48B2-A31C-83141D328A4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AFB-48B2-A31C-83141D328A4F}"/>
              </c:ext>
            </c:extLst>
          </c:dPt>
          <c:dLbls>
            <c:dLbl>
              <c:idx val="3"/>
              <c:layout>
                <c:manualLayout>
                  <c:x val="0"/>
                  <c:y val="-2.3188405797101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8DB-471A-91CB-4803DBEF95D6}"/>
                </c:ext>
              </c:extLst>
            </c:dLbl>
            <c:dLbl>
              <c:idx val="5"/>
              <c:layout>
                <c:manualLayout>
                  <c:x val="-7.1789022212623748E-17"/>
                  <c:y val="-3.47826086956521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8DB-471A-91CB-4803DBEF95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'Tester pull in plan'!$C$27:$C$45</c:f>
              <c:strCache>
                <c:ptCount val="17"/>
                <c:pt idx="0">
                  <c:v>   PO Prep + Release_N</c:v>
                </c:pt>
                <c:pt idx="1">
                  <c:v>   PO Prep + Release_E</c:v>
                </c:pt>
                <c:pt idx="2">
                  <c:v>   PO Prep + Release_E1</c:v>
                </c:pt>
                <c:pt idx="3">
                  <c:v>   NI Leadtime_N</c:v>
                </c:pt>
                <c:pt idx="4">
                  <c:v>   NI Leadtime_E</c:v>
                </c:pt>
                <c:pt idx="5">
                  <c:v>   NI Leadtime_E1</c:v>
                </c:pt>
                <c:pt idx="6">
                  <c:v>3&amp;4_Ship+buyoff_N</c:v>
                </c:pt>
                <c:pt idx="7">
                  <c:v>3&amp;4_Ship+buyoff_E</c:v>
                </c:pt>
                <c:pt idx="8">
                  <c:v>3,4&amp;5_Ship+buyoff_E1</c:v>
                </c:pt>
                <c:pt idx="9">
                  <c:v>5&amp;6_ship+buyoff_N</c:v>
                </c:pt>
                <c:pt idx="10">
                  <c:v>5&amp;6_ship+buyoff_E</c:v>
                </c:pt>
                <c:pt idx="11">
                  <c:v>6,7&amp;8_ship+buyoff_E1</c:v>
                </c:pt>
                <c:pt idx="12">
                  <c:v>7&amp;8_ship+buyoff_N</c:v>
                </c:pt>
                <c:pt idx="13">
                  <c:v>7&amp;8_ship+buyoff_E</c:v>
                </c:pt>
                <c:pt idx="14">
                  <c:v>9&amp;10_ship+buyoff_E1</c:v>
                </c:pt>
                <c:pt idx="15">
                  <c:v>9&amp;10_ship+buyoff_N</c:v>
                </c:pt>
                <c:pt idx="16">
                  <c:v>9&amp;10_ship+buyoff_E</c:v>
                </c:pt>
              </c:strCache>
            </c:strRef>
          </c:cat>
          <c:val>
            <c:numRef>
              <c:f>'Tester pull in plan'!$E$27:$E$45</c:f>
              <c:numCache>
                <c:formatCode>General</c:formatCode>
                <c:ptCount val="19"/>
                <c:pt idx="3">
                  <c:v>85</c:v>
                </c:pt>
                <c:pt idx="4">
                  <c:v>60</c:v>
                </c:pt>
                <c:pt idx="5">
                  <c:v>60</c:v>
                </c:pt>
                <c:pt idx="6">
                  <c:v>85</c:v>
                </c:pt>
                <c:pt idx="7">
                  <c:v>60</c:v>
                </c:pt>
                <c:pt idx="8">
                  <c:v>60</c:v>
                </c:pt>
                <c:pt idx="9">
                  <c:v>85</c:v>
                </c:pt>
                <c:pt idx="10">
                  <c:v>60</c:v>
                </c:pt>
                <c:pt idx="11">
                  <c:v>60</c:v>
                </c:pt>
                <c:pt idx="12">
                  <c:v>85</c:v>
                </c:pt>
                <c:pt idx="13">
                  <c:v>60</c:v>
                </c:pt>
                <c:pt idx="14">
                  <c:v>60</c:v>
                </c:pt>
                <c:pt idx="15">
                  <c:v>85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B-471A-91CB-4803DBEF95D6}"/>
            </c:ext>
          </c:extLst>
        </c:ser>
        <c:ser>
          <c:idx val="2"/>
          <c:order val="2"/>
          <c:tx>
            <c:strRef>
              <c:f>'Tester pull in plan'!$F$26</c:f>
              <c:strCache>
                <c:ptCount val="1"/>
                <c:pt idx="0">
                  <c:v> 3&amp;4_Ship+buyoff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28DB-471A-91CB-4803DBEF95D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28DB-471A-91CB-4803DBEF95D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28DB-471A-91CB-4803DBEF95D6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28DB-471A-91CB-4803DBEF95D6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0-28DB-471A-91CB-4803DBEF95D6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28DB-471A-91CB-4803DBEF95D6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28DB-471A-91CB-4803DBEF95D6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2-28DB-471A-91CB-4803DBEF95D6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F5F1-4D44-BF3E-BB6A3586DD58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4AFB-48B2-A31C-83141D328A4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4AFB-48B2-A31C-83141D328A4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4AFB-48B2-A31C-83141D328A4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4AFB-48B2-A31C-83141D328A4F}"/>
              </c:ext>
            </c:extLst>
          </c:dPt>
          <c:dLbls>
            <c:dLbl>
              <c:idx val="8"/>
              <c:layout>
                <c:manualLayout>
                  <c:x val="-7.1789022212623748E-17"/>
                  <c:y val="-3.4782608695652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28DB-471A-91CB-4803DBEF95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'Tester pull in plan'!$C$27:$C$45</c:f>
              <c:strCache>
                <c:ptCount val="17"/>
                <c:pt idx="0">
                  <c:v>   PO Prep + Release_N</c:v>
                </c:pt>
                <c:pt idx="1">
                  <c:v>   PO Prep + Release_E</c:v>
                </c:pt>
                <c:pt idx="2">
                  <c:v>   PO Prep + Release_E1</c:v>
                </c:pt>
                <c:pt idx="3">
                  <c:v>   NI Leadtime_N</c:v>
                </c:pt>
                <c:pt idx="4">
                  <c:v>   NI Leadtime_E</c:v>
                </c:pt>
                <c:pt idx="5">
                  <c:v>   NI Leadtime_E1</c:v>
                </c:pt>
                <c:pt idx="6">
                  <c:v>3&amp;4_Ship+buyoff_N</c:v>
                </c:pt>
                <c:pt idx="7">
                  <c:v>3&amp;4_Ship+buyoff_E</c:v>
                </c:pt>
                <c:pt idx="8">
                  <c:v>3,4&amp;5_Ship+buyoff_E1</c:v>
                </c:pt>
                <c:pt idx="9">
                  <c:v>5&amp;6_ship+buyoff_N</c:v>
                </c:pt>
                <c:pt idx="10">
                  <c:v>5&amp;6_ship+buyoff_E</c:v>
                </c:pt>
                <c:pt idx="11">
                  <c:v>6,7&amp;8_ship+buyoff_E1</c:v>
                </c:pt>
                <c:pt idx="12">
                  <c:v>7&amp;8_ship+buyoff_N</c:v>
                </c:pt>
                <c:pt idx="13">
                  <c:v>7&amp;8_ship+buyoff_E</c:v>
                </c:pt>
                <c:pt idx="14">
                  <c:v>9&amp;10_ship+buyoff_E1</c:v>
                </c:pt>
                <c:pt idx="15">
                  <c:v>9&amp;10_ship+buyoff_N</c:v>
                </c:pt>
                <c:pt idx="16">
                  <c:v>9&amp;10_ship+buyoff_E</c:v>
                </c:pt>
              </c:strCache>
            </c:strRef>
          </c:cat>
          <c:val>
            <c:numRef>
              <c:f>'Tester pull in plan'!$F$27:$F$45</c:f>
              <c:numCache>
                <c:formatCode>General</c:formatCode>
                <c:ptCount val="19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DB-471A-91CB-4803DBEF95D6}"/>
            </c:ext>
          </c:extLst>
        </c:ser>
        <c:ser>
          <c:idx val="3"/>
          <c:order val="3"/>
          <c:tx>
            <c:strRef>
              <c:f>'Tester pull in plan'!$G$26</c:f>
              <c:strCache>
                <c:ptCount val="1"/>
                <c:pt idx="0">
                  <c:v>5&amp;6_ship+buyoff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6-28DB-471A-91CB-4803DBEF95D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8-28DB-471A-91CB-4803DBEF95D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28DB-471A-91CB-4803DBEF95D6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4-28DB-471A-91CB-4803DBEF95D6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28DB-471A-91CB-4803DBEF95D6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F5F1-4D44-BF3E-BB6A3586DD58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4AFB-48B2-A31C-83141D328A4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4AFB-48B2-A31C-83141D328A4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4AFB-48B2-A31C-83141D328A4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4AFB-48B2-A31C-83141D328A4F}"/>
              </c:ext>
            </c:extLst>
          </c:dPt>
          <c:dLbls>
            <c:dLbl>
              <c:idx val="11"/>
              <c:layout>
                <c:manualLayout>
                  <c:x val="-1.2535467724819686E-16"/>
                  <c:y val="-2.955665024630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F-28DB-471A-91CB-4803DBEF95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'Tester pull in plan'!$C$27:$C$45</c:f>
              <c:strCache>
                <c:ptCount val="17"/>
                <c:pt idx="0">
                  <c:v>   PO Prep + Release_N</c:v>
                </c:pt>
                <c:pt idx="1">
                  <c:v>   PO Prep + Release_E</c:v>
                </c:pt>
                <c:pt idx="2">
                  <c:v>   PO Prep + Release_E1</c:v>
                </c:pt>
                <c:pt idx="3">
                  <c:v>   NI Leadtime_N</c:v>
                </c:pt>
                <c:pt idx="4">
                  <c:v>   NI Leadtime_E</c:v>
                </c:pt>
                <c:pt idx="5">
                  <c:v>   NI Leadtime_E1</c:v>
                </c:pt>
                <c:pt idx="6">
                  <c:v>3&amp;4_Ship+buyoff_N</c:v>
                </c:pt>
                <c:pt idx="7">
                  <c:v>3&amp;4_Ship+buyoff_E</c:v>
                </c:pt>
                <c:pt idx="8">
                  <c:v>3,4&amp;5_Ship+buyoff_E1</c:v>
                </c:pt>
                <c:pt idx="9">
                  <c:v>5&amp;6_ship+buyoff_N</c:v>
                </c:pt>
                <c:pt idx="10">
                  <c:v>5&amp;6_ship+buyoff_E</c:v>
                </c:pt>
                <c:pt idx="11">
                  <c:v>6,7&amp;8_ship+buyoff_E1</c:v>
                </c:pt>
                <c:pt idx="12">
                  <c:v>7&amp;8_ship+buyoff_N</c:v>
                </c:pt>
                <c:pt idx="13">
                  <c:v>7&amp;8_ship+buyoff_E</c:v>
                </c:pt>
                <c:pt idx="14">
                  <c:v>9&amp;10_ship+buyoff_E1</c:v>
                </c:pt>
                <c:pt idx="15">
                  <c:v>9&amp;10_ship+buyoff_N</c:v>
                </c:pt>
                <c:pt idx="16">
                  <c:v>9&amp;10_ship+buyoff_E</c:v>
                </c:pt>
              </c:strCache>
            </c:strRef>
          </c:cat>
          <c:val>
            <c:numRef>
              <c:f>'Tester pull in plan'!$G$27:$G$45</c:f>
              <c:numCache>
                <c:formatCode>General</c:formatCode>
                <c:ptCount val="19"/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DB-471A-91CB-4803DBEF95D6}"/>
            </c:ext>
          </c:extLst>
        </c:ser>
        <c:ser>
          <c:idx val="4"/>
          <c:order val="4"/>
          <c:tx>
            <c:strRef>
              <c:f>'Tester pull in plan'!$H$26</c:f>
              <c:strCache>
                <c:ptCount val="1"/>
                <c:pt idx="0">
                  <c:v>7&amp;8_ship+buyoff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28DB-471A-91CB-4803DBEF95D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4-28DB-471A-91CB-4803DBEF95D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F5F1-4D44-BF3E-BB6A3586DD58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4AFB-48B2-A31C-83141D328A4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4AFB-48B2-A31C-83141D328A4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4AFB-48B2-A31C-83141D328A4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4AFB-48B2-A31C-83141D328A4F}"/>
              </c:ext>
            </c:extLst>
          </c:dPt>
          <c:dLbls>
            <c:dLbl>
              <c:idx val="14"/>
              <c:layout>
                <c:manualLayout>
                  <c:x val="-1.2535467724819686E-16"/>
                  <c:y val="-3.284072249589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F5F1-4D44-BF3E-BB6A3586D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'Tester pull in plan'!$C$27:$C$45</c:f>
              <c:strCache>
                <c:ptCount val="17"/>
                <c:pt idx="0">
                  <c:v>   PO Prep + Release_N</c:v>
                </c:pt>
                <c:pt idx="1">
                  <c:v>   PO Prep + Release_E</c:v>
                </c:pt>
                <c:pt idx="2">
                  <c:v>   PO Prep + Release_E1</c:v>
                </c:pt>
                <c:pt idx="3">
                  <c:v>   NI Leadtime_N</c:v>
                </c:pt>
                <c:pt idx="4">
                  <c:v>   NI Leadtime_E</c:v>
                </c:pt>
                <c:pt idx="5">
                  <c:v>   NI Leadtime_E1</c:v>
                </c:pt>
                <c:pt idx="6">
                  <c:v>3&amp;4_Ship+buyoff_N</c:v>
                </c:pt>
                <c:pt idx="7">
                  <c:v>3&amp;4_Ship+buyoff_E</c:v>
                </c:pt>
                <c:pt idx="8">
                  <c:v>3,4&amp;5_Ship+buyoff_E1</c:v>
                </c:pt>
                <c:pt idx="9">
                  <c:v>5&amp;6_ship+buyoff_N</c:v>
                </c:pt>
                <c:pt idx="10">
                  <c:v>5&amp;6_ship+buyoff_E</c:v>
                </c:pt>
                <c:pt idx="11">
                  <c:v>6,7&amp;8_ship+buyoff_E1</c:v>
                </c:pt>
                <c:pt idx="12">
                  <c:v>7&amp;8_ship+buyoff_N</c:v>
                </c:pt>
                <c:pt idx="13">
                  <c:v>7&amp;8_ship+buyoff_E</c:v>
                </c:pt>
                <c:pt idx="14">
                  <c:v>9&amp;10_ship+buyoff_E1</c:v>
                </c:pt>
                <c:pt idx="15">
                  <c:v>9&amp;10_ship+buyoff_N</c:v>
                </c:pt>
                <c:pt idx="16">
                  <c:v>9&amp;10_ship+buyoff_E</c:v>
                </c:pt>
              </c:strCache>
            </c:strRef>
          </c:cat>
          <c:val>
            <c:numRef>
              <c:f>'Tester pull in plan'!$H$27:$H$45</c:f>
              <c:numCache>
                <c:formatCode>General</c:formatCode>
                <c:ptCount val="19"/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DB-471A-91CB-4803DBEF95D6}"/>
            </c:ext>
          </c:extLst>
        </c:ser>
        <c:ser>
          <c:idx val="5"/>
          <c:order val="5"/>
          <c:tx>
            <c:strRef>
              <c:f>'Tester pull in plan'!$I$26</c:f>
              <c:strCache>
                <c:ptCount val="1"/>
                <c:pt idx="0">
                  <c:v>9&amp;10_ship+buyoff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4AFB-48B2-A31C-83141D328A4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4AFB-48B2-A31C-83141D328A4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4AFB-48B2-A31C-83141D328A4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4AFB-48B2-A31C-83141D328A4F}"/>
              </c:ext>
            </c:extLst>
          </c:dPt>
          <c:cat>
            <c:strRef>
              <c:f>'Tester pull in plan'!$C$27:$C$45</c:f>
              <c:strCache>
                <c:ptCount val="17"/>
                <c:pt idx="0">
                  <c:v>   PO Prep + Release_N</c:v>
                </c:pt>
                <c:pt idx="1">
                  <c:v>   PO Prep + Release_E</c:v>
                </c:pt>
                <c:pt idx="2">
                  <c:v>   PO Prep + Release_E1</c:v>
                </c:pt>
                <c:pt idx="3">
                  <c:v>   NI Leadtime_N</c:v>
                </c:pt>
                <c:pt idx="4">
                  <c:v>   NI Leadtime_E</c:v>
                </c:pt>
                <c:pt idx="5">
                  <c:v>   NI Leadtime_E1</c:v>
                </c:pt>
                <c:pt idx="6">
                  <c:v>3&amp;4_Ship+buyoff_N</c:v>
                </c:pt>
                <c:pt idx="7">
                  <c:v>3&amp;4_Ship+buyoff_E</c:v>
                </c:pt>
                <c:pt idx="8">
                  <c:v>3,4&amp;5_Ship+buyoff_E1</c:v>
                </c:pt>
                <c:pt idx="9">
                  <c:v>5&amp;6_ship+buyoff_N</c:v>
                </c:pt>
                <c:pt idx="10">
                  <c:v>5&amp;6_ship+buyoff_E</c:v>
                </c:pt>
                <c:pt idx="11">
                  <c:v>6,7&amp;8_ship+buyoff_E1</c:v>
                </c:pt>
                <c:pt idx="12">
                  <c:v>7&amp;8_ship+buyoff_N</c:v>
                </c:pt>
                <c:pt idx="13">
                  <c:v>7&amp;8_ship+buyoff_E</c:v>
                </c:pt>
                <c:pt idx="14">
                  <c:v>9&amp;10_ship+buyoff_E1</c:v>
                </c:pt>
                <c:pt idx="15">
                  <c:v>9&amp;10_ship+buyoff_N</c:v>
                </c:pt>
                <c:pt idx="16">
                  <c:v>9&amp;10_ship+buyoff_E</c:v>
                </c:pt>
              </c:strCache>
            </c:strRef>
          </c:cat>
          <c:val>
            <c:numRef>
              <c:f>'Tester pull in plan'!$I$27:$I$45</c:f>
              <c:numCache>
                <c:formatCode>General</c:formatCode>
                <c:ptCount val="19"/>
                <c:pt idx="15">
                  <c:v>7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DB-471A-91CB-4803DBEF95D6}"/>
            </c:ext>
          </c:extLst>
        </c:ser>
        <c:ser>
          <c:idx val="6"/>
          <c:order val="6"/>
          <c:tx>
            <c:strRef>
              <c:f>'Tester pull in plan'!$J$26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4AFB-48B2-A31C-83141D328A4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4AFB-48B2-A31C-83141D328A4F}"/>
              </c:ext>
            </c:extLst>
          </c:dPt>
          <c:cat>
            <c:strRef>
              <c:f>'Tester pull in plan'!$C$27:$C$45</c:f>
              <c:strCache>
                <c:ptCount val="17"/>
                <c:pt idx="0">
                  <c:v>   PO Prep + Release_N</c:v>
                </c:pt>
                <c:pt idx="1">
                  <c:v>   PO Prep + Release_E</c:v>
                </c:pt>
                <c:pt idx="2">
                  <c:v>   PO Prep + Release_E1</c:v>
                </c:pt>
                <c:pt idx="3">
                  <c:v>   NI Leadtime_N</c:v>
                </c:pt>
                <c:pt idx="4">
                  <c:v>   NI Leadtime_E</c:v>
                </c:pt>
                <c:pt idx="5">
                  <c:v>   NI Leadtime_E1</c:v>
                </c:pt>
                <c:pt idx="6">
                  <c:v>3&amp;4_Ship+buyoff_N</c:v>
                </c:pt>
                <c:pt idx="7">
                  <c:v>3&amp;4_Ship+buyoff_E</c:v>
                </c:pt>
                <c:pt idx="8">
                  <c:v>3,4&amp;5_Ship+buyoff_E1</c:v>
                </c:pt>
                <c:pt idx="9">
                  <c:v>5&amp;6_ship+buyoff_N</c:v>
                </c:pt>
                <c:pt idx="10">
                  <c:v>5&amp;6_ship+buyoff_E</c:v>
                </c:pt>
                <c:pt idx="11">
                  <c:v>6,7&amp;8_ship+buyoff_E1</c:v>
                </c:pt>
                <c:pt idx="12">
                  <c:v>7&amp;8_ship+buyoff_N</c:v>
                </c:pt>
                <c:pt idx="13">
                  <c:v>7&amp;8_ship+buyoff_E</c:v>
                </c:pt>
                <c:pt idx="14">
                  <c:v>9&amp;10_ship+buyoff_E1</c:v>
                </c:pt>
                <c:pt idx="15">
                  <c:v>9&amp;10_ship+buyoff_N</c:v>
                </c:pt>
                <c:pt idx="16">
                  <c:v>9&amp;10_ship+buyoff_E</c:v>
                </c:pt>
              </c:strCache>
            </c:strRef>
          </c:cat>
          <c:val>
            <c:numRef>
              <c:f>'Tester pull in plan'!$J$27:$J$45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2-28DB-471A-91CB-4803DBEF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84473439"/>
        <c:axId val="284472607"/>
      </c:barChart>
      <c:catAx>
        <c:axId val="284473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2607"/>
        <c:crosses val="autoZero"/>
        <c:auto val="0"/>
        <c:lblAlgn val="ctr"/>
        <c:lblOffset val="100"/>
        <c:tickLblSkip val="1"/>
        <c:noMultiLvlLbl val="0"/>
      </c:catAx>
      <c:valAx>
        <c:axId val="28447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i="0" u="sng"/>
              <a:t>Scenario</a:t>
            </a:r>
            <a:r>
              <a:rPr lang="en-SG" b="1" i="0" u="sng" baseline="0"/>
              <a:t> 1: Early production ramp</a:t>
            </a:r>
          </a:p>
          <a:p>
            <a:pPr>
              <a:defRPr/>
            </a:pPr>
            <a:r>
              <a:rPr lang="en-SG" b="1" i="0" u="sng" baseline="0"/>
              <a:t>Tester parallesm impact scenario study</a:t>
            </a:r>
            <a:endParaRPr lang="en-SG" b="1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impact_OEE_Yield'!$T$26</c:f>
              <c:strCache>
                <c:ptCount val="1"/>
                <c:pt idx="0">
                  <c:v>Scenario 1 (Single + Dual)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impact_OEE_Yield'!$U$25:$CQ$25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impact_OEE_Yield'!$U$26:$CQ$26</c:f>
              <c:numCache>
                <c:formatCode>#,##0.0_);\(#,##0.0\)</c:formatCode>
                <c:ptCount val="7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F-4732-9B66-A4D27359E28F}"/>
            </c:ext>
          </c:extLst>
        </c:ser>
        <c:ser>
          <c:idx val="2"/>
          <c:order val="2"/>
          <c:tx>
            <c:strRef>
              <c:f>'Test parallesm impact_OEE_Yield'!$T$27</c:f>
              <c:strCache>
                <c:ptCount val="1"/>
                <c:pt idx="0">
                  <c:v>Scenario 2(Dual+Quad)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impact_OEE_Yield'!$U$25:$CQ$25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impact_OEE_Yield'!$U$27:$CQ$27</c:f>
              <c:numCache>
                <c:formatCode>#,##0.0_);\(#,##0.0\)</c:formatCode>
                <c:ptCount val="7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F-4732-9B66-A4D27359E28F}"/>
            </c:ext>
          </c:extLst>
        </c:ser>
        <c:ser>
          <c:idx val="3"/>
          <c:order val="3"/>
          <c:tx>
            <c:strRef>
              <c:f>'Test parallesm impact_OEE_Yield'!$T$28</c:f>
              <c:strCache>
                <c:ptCount val="1"/>
                <c:pt idx="0">
                  <c:v>Scenario 3(Quad+Quad)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impact_OEE_Yield'!$U$25:$CQ$25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impact_OEE_Yield'!$U$28:$CQ$28</c:f>
              <c:numCache>
                <c:formatCode>#,##0.0_);\(#,##0.0\)</c:formatCode>
                <c:ptCount val="7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F-4732-9B66-A4D27359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8815"/>
        <c:axId val="2128397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impact_OEE_Yield'!$T$25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impact_OEE_Yield'!$U$25:$CQ$25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impact_OEE_Yield'!$U$25:$CQ$25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DCF-4732-9B66-A4D27359E28F}"/>
                  </c:ext>
                </c:extLst>
              </c15:ser>
            </c15:filteredLineSeries>
          </c:ext>
        </c:extLst>
      </c:lineChart>
      <c:catAx>
        <c:axId val="21284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97183"/>
        <c:crosses val="autoZero"/>
        <c:auto val="1"/>
        <c:lblAlgn val="ctr"/>
        <c:lblOffset val="100"/>
        <c:noMultiLvlLbl val="0"/>
      </c:catAx>
      <c:valAx>
        <c:axId val="21283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Scenario 2: Push out ramp up plan</a:t>
            </a:r>
          </a:p>
          <a:p>
            <a:pPr>
              <a:defRPr/>
            </a:pPr>
            <a:r>
              <a:rPr lang="en-SG" b="1" u="sng"/>
              <a:t>Tester parallesm</a:t>
            </a:r>
            <a:r>
              <a:rPr lang="en-SG" b="1" u="sng" baseline="0"/>
              <a:t> impact scenario study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impact_OEE_Yield'!$P$84</c:f>
              <c:strCache>
                <c:ptCount val="1"/>
                <c:pt idx="0">
                  <c:v>S 1 (Single + Dual)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impact_OEE_Yield'!$Q$83:$CE$83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impact_OEE_Yield'!$Q$84:$CE$84</c:f>
              <c:numCache>
                <c:formatCode>0.00</c:formatCode>
                <c:ptCount val="6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0-44F0-8BB4-7C4DCEEC72C4}"/>
            </c:ext>
          </c:extLst>
        </c:ser>
        <c:ser>
          <c:idx val="2"/>
          <c:order val="2"/>
          <c:tx>
            <c:strRef>
              <c:f>'Test parallesm impact_OEE_Yield'!$P$85</c:f>
              <c:strCache>
                <c:ptCount val="1"/>
                <c:pt idx="0">
                  <c:v>S 2(Dual+Quad)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impact_OEE_Yield'!$Q$83:$CE$83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impact_OEE_Yield'!$Q$85:$CE$85</c:f>
              <c:numCache>
                <c:formatCode>0.00</c:formatCode>
                <c:ptCount val="6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0-44F0-8BB4-7C4DCEEC72C4}"/>
            </c:ext>
          </c:extLst>
        </c:ser>
        <c:ser>
          <c:idx val="3"/>
          <c:order val="3"/>
          <c:tx>
            <c:strRef>
              <c:f>'Test parallesm impact_OEE_Yield'!$P$86</c:f>
              <c:strCache>
                <c:ptCount val="1"/>
                <c:pt idx="0">
                  <c:v>S 3(Quad+Quad)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impact_OEE_Yield'!$Q$83:$CE$83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impact_OEE_Yield'!$Q$86:$CE$86</c:f>
              <c:numCache>
                <c:formatCode>0.00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0-44F0-8BB4-7C4DCEEC7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903"/>
        <c:axId val="104580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impact_OEE_Yield'!$P$83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impact_OEE_Yield'!$Q$83:$CE$83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impact_OEE_Yield'!$Q$83:$CE$83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B0-44F0-8BB4-7C4DCEEC72C4}"/>
                  </c:ext>
                </c:extLst>
              </c15:ser>
            </c15:filteredLineSeries>
          </c:ext>
        </c:extLst>
      </c:lineChart>
      <c:catAx>
        <c:axId val="104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991"/>
        <c:crosses val="autoZero"/>
        <c:auto val="1"/>
        <c:lblAlgn val="ctr"/>
        <c:lblOffset val="100"/>
        <c:noMultiLvlLbl val="0"/>
      </c:catAx>
      <c:valAx>
        <c:axId val="1045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Min Scenario_BGSA200AC</a:t>
            </a:r>
            <a:r>
              <a:rPr lang="en-SG" b="1" u="sng" baseline="0"/>
              <a:t> (1/0/0) No. of Tester Required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impact_OEE_Yield'!$P$110</c:f>
              <c:strCache>
                <c:ptCount val="1"/>
                <c:pt idx="0">
                  <c:v>S1 (Single)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impact_OEE_Yield'!$Q$109:$CE$109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impact_OEE_Yield'!$Q$110:$CE$110</c:f>
              <c:numCache>
                <c:formatCode>0.00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B-4641-A9D4-3D2790BD8B24}"/>
            </c:ext>
          </c:extLst>
        </c:ser>
        <c:ser>
          <c:idx val="2"/>
          <c:order val="2"/>
          <c:tx>
            <c:strRef>
              <c:f>'Test parallesm impact_OEE_Yield'!$P$111</c:f>
              <c:strCache>
                <c:ptCount val="1"/>
                <c:pt idx="0">
                  <c:v>S2 (Dual)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impact_OEE_Yield'!$Q$109:$CE$109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impact_OEE_Yield'!$Q$111:$CE$111</c:f>
              <c:numCache>
                <c:formatCode>0.00</c:formatCode>
                <c:ptCount val="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B-4641-A9D4-3D2790BD8B24}"/>
            </c:ext>
          </c:extLst>
        </c:ser>
        <c:ser>
          <c:idx val="3"/>
          <c:order val="3"/>
          <c:tx>
            <c:strRef>
              <c:f>'Test parallesm impact_OEE_Yield'!$P$112</c:f>
              <c:strCache>
                <c:ptCount val="1"/>
                <c:pt idx="0">
                  <c:v>S3 (Quad)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impact_OEE_Yield'!$Q$109:$CE$109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impact_OEE_Yield'!$Q$112:$CE$112</c:f>
              <c:numCache>
                <c:formatCode>0.00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B-4641-A9D4-3D2790BD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88431"/>
        <c:axId val="476283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impact_OEE_Yield'!$P$109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impact_OEE_Yield'!$Q$109:$CE$109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impact_OEE_Yield'!$Q$109:$CE$109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5DB-4641-A9D4-3D2790BD8B24}"/>
                  </c:ext>
                </c:extLst>
              </c15:ser>
            </c15:filteredLineSeries>
          </c:ext>
        </c:extLst>
      </c:lineChart>
      <c:catAx>
        <c:axId val="4762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3439"/>
        <c:crosses val="autoZero"/>
        <c:auto val="1"/>
        <c:lblAlgn val="ctr"/>
        <c:lblOffset val="100"/>
        <c:noMultiLvlLbl val="0"/>
      </c:catAx>
      <c:valAx>
        <c:axId val="4762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MAX Scenario BGSA440AC(4/2/1)</a:t>
            </a:r>
            <a:r>
              <a:rPr lang="en-SG" b="1" u="sng" baseline="0"/>
              <a:t> No. of Tester Required_Push out Ramp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impact_OEE_Yield'!$P$162</c:f>
              <c:strCache>
                <c:ptCount val="1"/>
                <c:pt idx="0">
                  <c:v>S1 (Single)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impact_OEE_Yield'!$Q$161:$CE$161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impact_OEE_Yield'!$Q$162:$CE$162</c:f>
              <c:numCache>
                <c:formatCode>0.0</c:formatCode>
                <c:ptCount val="6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1-47EB-A365-81E96EC9B07D}"/>
            </c:ext>
          </c:extLst>
        </c:ser>
        <c:ser>
          <c:idx val="2"/>
          <c:order val="2"/>
          <c:tx>
            <c:strRef>
              <c:f>'Test parallesm impact_OEE_Yield'!$P$163</c:f>
              <c:strCache>
                <c:ptCount val="1"/>
                <c:pt idx="0">
                  <c:v>S2 (Dual)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impact_OEE_Yield'!$Q$161:$CE$161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impact_OEE_Yield'!$Q$163:$CE$163</c:f>
              <c:numCache>
                <c:formatCode>0.0</c:formatCode>
                <c:ptCount val="6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1-47EB-A365-81E96EC9B07D}"/>
            </c:ext>
          </c:extLst>
        </c:ser>
        <c:ser>
          <c:idx val="3"/>
          <c:order val="3"/>
          <c:tx>
            <c:strRef>
              <c:f>'Test parallesm impact_OEE_Yield'!$P$164</c:f>
              <c:strCache>
                <c:ptCount val="1"/>
                <c:pt idx="0">
                  <c:v>S3 (Quad)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impact_OEE_Yield'!$Q$161:$CE$161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impact_OEE_Yield'!$Q$164:$CE$164</c:f>
              <c:numCache>
                <c:formatCode>0.0</c:formatCode>
                <c:ptCount val="6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1-47EB-A365-81E96EC9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71359"/>
        <c:axId val="1090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impact_OEE_Yield'!$P$161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impact_OEE_Yield'!$Q$161:$CE$161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impact_OEE_Yield'!$Q$161:$CE$161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6E1-47EB-A365-81E96EC9B07D}"/>
                  </c:ext>
                </c:extLst>
              </c15:ser>
            </c15:filteredLineSeries>
          </c:ext>
        </c:extLst>
      </c:lineChart>
      <c:catAx>
        <c:axId val="2844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423"/>
        <c:crosses val="autoZero"/>
        <c:auto val="1"/>
        <c:lblAlgn val="ctr"/>
        <c:lblOffset val="100"/>
        <c:noMultiLvlLbl val="0"/>
      </c:catAx>
      <c:valAx>
        <c:axId val="109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MAX</a:t>
            </a:r>
            <a:r>
              <a:rPr lang="en-SG" b="1" u="sng" baseline="0"/>
              <a:t> Scenario BGSA440AC(4/2/1) No of Tester Required_Early Ramp up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impact_OEE_Yield'!$T$125</c:f>
              <c:strCache>
                <c:ptCount val="1"/>
                <c:pt idx="0">
                  <c:v>S1 (Single)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impact_OEE_Yield'!$U$124:$CQ$124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impact_OEE_Yield'!$U$125:$CQ$125</c:f>
              <c:numCache>
                <c:formatCode>0.00</c:formatCode>
                <c:ptCount val="75"/>
                <c:pt idx="0">
                  <c:v>33.171415616647579</c:v>
                </c:pt>
                <c:pt idx="1">
                  <c:v>33.171415616647579</c:v>
                </c:pt>
                <c:pt idx="2">
                  <c:v>33.171415616647579</c:v>
                </c:pt>
                <c:pt idx="3">
                  <c:v>33.171415616647579</c:v>
                </c:pt>
                <c:pt idx="4">
                  <c:v>33.171415616647579</c:v>
                </c:pt>
                <c:pt idx="5">
                  <c:v>33.171415616647579</c:v>
                </c:pt>
                <c:pt idx="6">
                  <c:v>33.171415616647579</c:v>
                </c:pt>
                <c:pt idx="7">
                  <c:v>33.171415616647579</c:v>
                </c:pt>
                <c:pt idx="8">
                  <c:v>33.171415616647579</c:v>
                </c:pt>
                <c:pt idx="9">
                  <c:v>33.171415616647579</c:v>
                </c:pt>
                <c:pt idx="10">
                  <c:v>33.171415616647579</c:v>
                </c:pt>
                <c:pt idx="11">
                  <c:v>33.171415616647579</c:v>
                </c:pt>
                <c:pt idx="12">
                  <c:v>33.171415616647579</c:v>
                </c:pt>
                <c:pt idx="13">
                  <c:v>33.171415616647579</c:v>
                </c:pt>
                <c:pt idx="14">
                  <c:v>33.171415616647579</c:v>
                </c:pt>
                <c:pt idx="15">
                  <c:v>33.171415616647579</c:v>
                </c:pt>
                <c:pt idx="16">
                  <c:v>33.171415616647579</c:v>
                </c:pt>
                <c:pt idx="17">
                  <c:v>33.171415616647579</c:v>
                </c:pt>
                <c:pt idx="18">
                  <c:v>33.171415616647579</c:v>
                </c:pt>
                <c:pt idx="19">
                  <c:v>33.171415616647579</c:v>
                </c:pt>
                <c:pt idx="20">
                  <c:v>33.171415616647579</c:v>
                </c:pt>
                <c:pt idx="21">
                  <c:v>33.171415616647579</c:v>
                </c:pt>
                <c:pt idx="22">
                  <c:v>33.171415616647579</c:v>
                </c:pt>
                <c:pt idx="23">
                  <c:v>33.171415616647579</c:v>
                </c:pt>
                <c:pt idx="24">
                  <c:v>33.171415616647579</c:v>
                </c:pt>
                <c:pt idx="25">
                  <c:v>33.171415616647579</c:v>
                </c:pt>
                <c:pt idx="26">
                  <c:v>33.171415616647579</c:v>
                </c:pt>
                <c:pt idx="27">
                  <c:v>33.171415616647579</c:v>
                </c:pt>
                <c:pt idx="28">
                  <c:v>33.171415616647579</c:v>
                </c:pt>
                <c:pt idx="29">
                  <c:v>33.171415616647579</c:v>
                </c:pt>
                <c:pt idx="30">
                  <c:v>33.171415616647579</c:v>
                </c:pt>
                <c:pt idx="31">
                  <c:v>33.171415616647579</c:v>
                </c:pt>
                <c:pt idx="32">
                  <c:v>33.171415616647579</c:v>
                </c:pt>
                <c:pt idx="33">
                  <c:v>33.171415616647579</c:v>
                </c:pt>
                <c:pt idx="34">
                  <c:v>33.171415616647579</c:v>
                </c:pt>
                <c:pt idx="35">
                  <c:v>33.171415616647579</c:v>
                </c:pt>
                <c:pt idx="36">
                  <c:v>33.171415616647579</c:v>
                </c:pt>
                <c:pt idx="37">
                  <c:v>33.171415616647579</c:v>
                </c:pt>
                <c:pt idx="38">
                  <c:v>33.171415616647579</c:v>
                </c:pt>
                <c:pt idx="39">
                  <c:v>33.171415616647579</c:v>
                </c:pt>
                <c:pt idx="40">
                  <c:v>33.171415616647579</c:v>
                </c:pt>
                <c:pt idx="41">
                  <c:v>33.171415616647579</c:v>
                </c:pt>
                <c:pt idx="42">
                  <c:v>33.171415616647579</c:v>
                </c:pt>
                <c:pt idx="43">
                  <c:v>31.275906152839145</c:v>
                </c:pt>
                <c:pt idx="44">
                  <c:v>31.275906152839145</c:v>
                </c:pt>
                <c:pt idx="45">
                  <c:v>31.275906152839145</c:v>
                </c:pt>
                <c:pt idx="46">
                  <c:v>31.275906152839145</c:v>
                </c:pt>
                <c:pt idx="47">
                  <c:v>31.275906152839145</c:v>
                </c:pt>
                <c:pt idx="48">
                  <c:v>31.275906152839145</c:v>
                </c:pt>
                <c:pt idx="49">
                  <c:v>31.275906152839145</c:v>
                </c:pt>
                <c:pt idx="50">
                  <c:v>31.275906152839145</c:v>
                </c:pt>
                <c:pt idx="51">
                  <c:v>31.275906152839145</c:v>
                </c:pt>
                <c:pt idx="52">
                  <c:v>31.275906152839145</c:v>
                </c:pt>
                <c:pt idx="53">
                  <c:v>31.275906152839145</c:v>
                </c:pt>
                <c:pt idx="54">
                  <c:v>31.275906152839145</c:v>
                </c:pt>
                <c:pt idx="55">
                  <c:v>31.275906152839145</c:v>
                </c:pt>
                <c:pt idx="56">
                  <c:v>31.275906152839145</c:v>
                </c:pt>
                <c:pt idx="57">
                  <c:v>31.275906152839145</c:v>
                </c:pt>
                <c:pt idx="58">
                  <c:v>31.275906152839145</c:v>
                </c:pt>
                <c:pt idx="59">
                  <c:v>31.275906152839145</c:v>
                </c:pt>
                <c:pt idx="60">
                  <c:v>31.275906152839145</c:v>
                </c:pt>
                <c:pt idx="61">
                  <c:v>31.275906152839145</c:v>
                </c:pt>
                <c:pt idx="62">
                  <c:v>31.275906152839145</c:v>
                </c:pt>
                <c:pt idx="63">
                  <c:v>31.275906152839145</c:v>
                </c:pt>
                <c:pt idx="64">
                  <c:v>31.275906152839145</c:v>
                </c:pt>
                <c:pt idx="65">
                  <c:v>31.275906152839145</c:v>
                </c:pt>
                <c:pt idx="66">
                  <c:v>31.275906152839145</c:v>
                </c:pt>
                <c:pt idx="67">
                  <c:v>31.275906152839145</c:v>
                </c:pt>
                <c:pt idx="68">
                  <c:v>31.275906152839145</c:v>
                </c:pt>
                <c:pt idx="69">
                  <c:v>31.275906152839145</c:v>
                </c:pt>
                <c:pt idx="70">
                  <c:v>31.275906152839145</c:v>
                </c:pt>
                <c:pt idx="71">
                  <c:v>31.275906152839145</c:v>
                </c:pt>
                <c:pt idx="72">
                  <c:v>31.275906152839145</c:v>
                </c:pt>
                <c:pt idx="73">
                  <c:v>31.275906152839145</c:v>
                </c:pt>
                <c:pt idx="74">
                  <c:v>31.275906152839145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F-4527-9B33-9C6E092B54C8}"/>
            </c:ext>
          </c:extLst>
        </c:ser>
        <c:ser>
          <c:idx val="2"/>
          <c:order val="2"/>
          <c:tx>
            <c:strRef>
              <c:f>'Test parallesm impact_OEE_Yield'!$T$126</c:f>
              <c:strCache>
                <c:ptCount val="1"/>
                <c:pt idx="0">
                  <c:v>S2 (Dual)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impact_OEE_Yield'!$U$124:$CQ$124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impact_OEE_Yield'!$U$126:$CQ$126</c:f>
              <c:numCache>
                <c:formatCode>0.00</c:formatCode>
                <c:ptCount val="75"/>
                <c:pt idx="0">
                  <c:v>18.847395236731579</c:v>
                </c:pt>
                <c:pt idx="1">
                  <c:v>18.847395236731579</c:v>
                </c:pt>
                <c:pt idx="2">
                  <c:v>18.847395236731579</c:v>
                </c:pt>
                <c:pt idx="3">
                  <c:v>18.847395236731579</c:v>
                </c:pt>
                <c:pt idx="4">
                  <c:v>18.847395236731579</c:v>
                </c:pt>
                <c:pt idx="5">
                  <c:v>18.847395236731579</c:v>
                </c:pt>
                <c:pt idx="6">
                  <c:v>18.847395236731579</c:v>
                </c:pt>
                <c:pt idx="7">
                  <c:v>18.847395236731579</c:v>
                </c:pt>
                <c:pt idx="8">
                  <c:v>18.847395236731579</c:v>
                </c:pt>
                <c:pt idx="9">
                  <c:v>18.847395236731579</c:v>
                </c:pt>
                <c:pt idx="10">
                  <c:v>18.847395236731579</c:v>
                </c:pt>
                <c:pt idx="11">
                  <c:v>18.847395236731579</c:v>
                </c:pt>
                <c:pt idx="12">
                  <c:v>18.847395236731579</c:v>
                </c:pt>
                <c:pt idx="13">
                  <c:v>18.847395236731579</c:v>
                </c:pt>
                <c:pt idx="14">
                  <c:v>18.847395236731579</c:v>
                </c:pt>
                <c:pt idx="15">
                  <c:v>18.847395236731579</c:v>
                </c:pt>
                <c:pt idx="16">
                  <c:v>18.847395236731579</c:v>
                </c:pt>
                <c:pt idx="17">
                  <c:v>18.847395236731579</c:v>
                </c:pt>
                <c:pt idx="18">
                  <c:v>18.847395236731579</c:v>
                </c:pt>
                <c:pt idx="19">
                  <c:v>18.847395236731579</c:v>
                </c:pt>
                <c:pt idx="20">
                  <c:v>18.847395236731579</c:v>
                </c:pt>
                <c:pt idx="21">
                  <c:v>18.847395236731579</c:v>
                </c:pt>
                <c:pt idx="22">
                  <c:v>18.847395236731579</c:v>
                </c:pt>
                <c:pt idx="23">
                  <c:v>18.847395236731579</c:v>
                </c:pt>
                <c:pt idx="24">
                  <c:v>18.847395236731579</c:v>
                </c:pt>
                <c:pt idx="25">
                  <c:v>18.847395236731579</c:v>
                </c:pt>
                <c:pt idx="26">
                  <c:v>18.847395236731579</c:v>
                </c:pt>
                <c:pt idx="27">
                  <c:v>18.847395236731579</c:v>
                </c:pt>
                <c:pt idx="28">
                  <c:v>18.847395236731579</c:v>
                </c:pt>
                <c:pt idx="29">
                  <c:v>18.847395236731579</c:v>
                </c:pt>
                <c:pt idx="30">
                  <c:v>18.847395236731579</c:v>
                </c:pt>
                <c:pt idx="31">
                  <c:v>18.847395236731579</c:v>
                </c:pt>
                <c:pt idx="32">
                  <c:v>18.847395236731579</c:v>
                </c:pt>
                <c:pt idx="33">
                  <c:v>18.847395236731579</c:v>
                </c:pt>
                <c:pt idx="34">
                  <c:v>18.847395236731579</c:v>
                </c:pt>
                <c:pt idx="35">
                  <c:v>18.847395236731579</c:v>
                </c:pt>
                <c:pt idx="36">
                  <c:v>18.847395236731579</c:v>
                </c:pt>
                <c:pt idx="37">
                  <c:v>18.847395236731579</c:v>
                </c:pt>
                <c:pt idx="38">
                  <c:v>18.847395236731579</c:v>
                </c:pt>
                <c:pt idx="39">
                  <c:v>18.847395236731579</c:v>
                </c:pt>
                <c:pt idx="40">
                  <c:v>18.847395236731579</c:v>
                </c:pt>
                <c:pt idx="41">
                  <c:v>18.847395236731579</c:v>
                </c:pt>
                <c:pt idx="42">
                  <c:v>18.847395236731579</c:v>
                </c:pt>
                <c:pt idx="43">
                  <c:v>17.770401223204061</c:v>
                </c:pt>
                <c:pt idx="44">
                  <c:v>17.770401223204061</c:v>
                </c:pt>
                <c:pt idx="45">
                  <c:v>17.770401223204061</c:v>
                </c:pt>
                <c:pt idx="46">
                  <c:v>17.770401223204061</c:v>
                </c:pt>
                <c:pt idx="47">
                  <c:v>17.770401223204061</c:v>
                </c:pt>
                <c:pt idx="48">
                  <c:v>17.770401223204061</c:v>
                </c:pt>
                <c:pt idx="49">
                  <c:v>17.770401223204061</c:v>
                </c:pt>
                <c:pt idx="50">
                  <c:v>17.770401223204061</c:v>
                </c:pt>
                <c:pt idx="51">
                  <c:v>17.770401223204061</c:v>
                </c:pt>
                <c:pt idx="52">
                  <c:v>17.770401223204061</c:v>
                </c:pt>
                <c:pt idx="53">
                  <c:v>17.770401223204061</c:v>
                </c:pt>
                <c:pt idx="54">
                  <c:v>17.770401223204061</c:v>
                </c:pt>
                <c:pt idx="55">
                  <c:v>17.770401223204061</c:v>
                </c:pt>
                <c:pt idx="56">
                  <c:v>17.770401223204061</c:v>
                </c:pt>
                <c:pt idx="57">
                  <c:v>17.770401223204061</c:v>
                </c:pt>
                <c:pt idx="58">
                  <c:v>17.770401223204061</c:v>
                </c:pt>
                <c:pt idx="59">
                  <c:v>17.770401223204061</c:v>
                </c:pt>
                <c:pt idx="60">
                  <c:v>17.770401223204061</c:v>
                </c:pt>
                <c:pt idx="61">
                  <c:v>17.770401223204061</c:v>
                </c:pt>
                <c:pt idx="62">
                  <c:v>17.770401223204061</c:v>
                </c:pt>
                <c:pt idx="63">
                  <c:v>17.770401223204061</c:v>
                </c:pt>
                <c:pt idx="64">
                  <c:v>17.770401223204061</c:v>
                </c:pt>
                <c:pt idx="65">
                  <c:v>17.770401223204061</c:v>
                </c:pt>
                <c:pt idx="66">
                  <c:v>17.770401223204061</c:v>
                </c:pt>
                <c:pt idx="67">
                  <c:v>17.770401223204061</c:v>
                </c:pt>
                <c:pt idx="68">
                  <c:v>17.770401223204061</c:v>
                </c:pt>
                <c:pt idx="69">
                  <c:v>17.770401223204061</c:v>
                </c:pt>
                <c:pt idx="70">
                  <c:v>17.770401223204061</c:v>
                </c:pt>
                <c:pt idx="71">
                  <c:v>17.770401223204061</c:v>
                </c:pt>
                <c:pt idx="72">
                  <c:v>17.770401223204061</c:v>
                </c:pt>
                <c:pt idx="73">
                  <c:v>17.770401223204061</c:v>
                </c:pt>
                <c:pt idx="74">
                  <c:v>17.770401223204061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F-4527-9B33-9C6E092B54C8}"/>
            </c:ext>
          </c:extLst>
        </c:ser>
        <c:ser>
          <c:idx val="3"/>
          <c:order val="3"/>
          <c:tx>
            <c:strRef>
              <c:f>'Test parallesm impact_OEE_Yield'!$T$127</c:f>
              <c:strCache>
                <c:ptCount val="1"/>
                <c:pt idx="0">
                  <c:v>S3 (Quad)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impact_OEE_Yield'!$U$124:$CQ$124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impact_OEE_Yield'!$U$127:$CQ$127</c:f>
              <c:numCache>
                <c:formatCode>0.00</c:formatCode>
                <c:ptCount val="75"/>
                <c:pt idx="0">
                  <c:v>11.700462962962966</c:v>
                </c:pt>
                <c:pt idx="1">
                  <c:v>11.700462962962966</c:v>
                </c:pt>
                <c:pt idx="2">
                  <c:v>11.700462962962966</c:v>
                </c:pt>
                <c:pt idx="3">
                  <c:v>11.700462962962966</c:v>
                </c:pt>
                <c:pt idx="4">
                  <c:v>11.700462962962966</c:v>
                </c:pt>
                <c:pt idx="5">
                  <c:v>11.700462962962966</c:v>
                </c:pt>
                <c:pt idx="6">
                  <c:v>11.700462962962966</c:v>
                </c:pt>
                <c:pt idx="7">
                  <c:v>11.700462962962966</c:v>
                </c:pt>
                <c:pt idx="8">
                  <c:v>11.700462962962966</c:v>
                </c:pt>
                <c:pt idx="9">
                  <c:v>11.700462962962966</c:v>
                </c:pt>
                <c:pt idx="10">
                  <c:v>11.700462962962966</c:v>
                </c:pt>
                <c:pt idx="11">
                  <c:v>11.700462962962966</c:v>
                </c:pt>
                <c:pt idx="12">
                  <c:v>11.700462962962966</c:v>
                </c:pt>
                <c:pt idx="13">
                  <c:v>11.700462962962966</c:v>
                </c:pt>
                <c:pt idx="14">
                  <c:v>11.700462962962966</c:v>
                </c:pt>
                <c:pt idx="15">
                  <c:v>11.700462962962966</c:v>
                </c:pt>
                <c:pt idx="16">
                  <c:v>11.700462962962966</c:v>
                </c:pt>
                <c:pt idx="17">
                  <c:v>11.700462962962966</c:v>
                </c:pt>
                <c:pt idx="18">
                  <c:v>11.700462962962966</c:v>
                </c:pt>
                <c:pt idx="19">
                  <c:v>11.700462962962966</c:v>
                </c:pt>
                <c:pt idx="20">
                  <c:v>11.700462962962966</c:v>
                </c:pt>
                <c:pt idx="21">
                  <c:v>11.700462962962966</c:v>
                </c:pt>
                <c:pt idx="22">
                  <c:v>11.700462962962966</c:v>
                </c:pt>
                <c:pt idx="23">
                  <c:v>11.700462962962966</c:v>
                </c:pt>
                <c:pt idx="24">
                  <c:v>11.700462962962966</c:v>
                </c:pt>
                <c:pt idx="25">
                  <c:v>11.700462962962966</c:v>
                </c:pt>
                <c:pt idx="26">
                  <c:v>11.700462962962966</c:v>
                </c:pt>
                <c:pt idx="27">
                  <c:v>11.700462962962966</c:v>
                </c:pt>
                <c:pt idx="28">
                  <c:v>11.700462962962966</c:v>
                </c:pt>
                <c:pt idx="29">
                  <c:v>11.700462962962966</c:v>
                </c:pt>
                <c:pt idx="30">
                  <c:v>11.700462962962966</c:v>
                </c:pt>
                <c:pt idx="31">
                  <c:v>11.700462962962966</c:v>
                </c:pt>
                <c:pt idx="32">
                  <c:v>11.700462962962966</c:v>
                </c:pt>
                <c:pt idx="33">
                  <c:v>11.700462962962966</c:v>
                </c:pt>
                <c:pt idx="34">
                  <c:v>11.700462962962966</c:v>
                </c:pt>
                <c:pt idx="35">
                  <c:v>11.700462962962966</c:v>
                </c:pt>
                <c:pt idx="36">
                  <c:v>11.700462962962966</c:v>
                </c:pt>
                <c:pt idx="37">
                  <c:v>11.700462962962966</c:v>
                </c:pt>
                <c:pt idx="38">
                  <c:v>11.700462962962966</c:v>
                </c:pt>
                <c:pt idx="39">
                  <c:v>11.700462962962966</c:v>
                </c:pt>
                <c:pt idx="40">
                  <c:v>11.700462962962966</c:v>
                </c:pt>
                <c:pt idx="41">
                  <c:v>11.700462962962966</c:v>
                </c:pt>
                <c:pt idx="42">
                  <c:v>11.700462962962966</c:v>
                </c:pt>
                <c:pt idx="43">
                  <c:v>11.031865079365081</c:v>
                </c:pt>
                <c:pt idx="44">
                  <c:v>11.031865079365081</c:v>
                </c:pt>
                <c:pt idx="45">
                  <c:v>11.031865079365081</c:v>
                </c:pt>
                <c:pt idx="46">
                  <c:v>11.031865079365081</c:v>
                </c:pt>
                <c:pt idx="47">
                  <c:v>11.031865079365081</c:v>
                </c:pt>
                <c:pt idx="48">
                  <c:v>11.031865079365081</c:v>
                </c:pt>
                <c:pt idx="49">
                  <c:v>11.031865079365081</c:v>
                </c:pt>
                <c:pt idx="50">
                  <c:v>11.031865079365081</c:v>
                </c:pt>
                <c:pt idx="51">
                  <c:v>11.031865079365081</c:v>
                </c:pt>
                <c:pt idx="52">
                  <c:v>11.031865079365081</c:v>
                </c:pt>
                <c:pt idx="53">
                  <c:v>11.031865079365081</c:v>
                </c:pt>
                <c:pt idx="54">
                  <c:v>11.031865079365081</c:v>
                </c:pt>
                <c:pt idx="55">
                  <c:v>11.031865079365081</c:v>
                </c:pt>
                <c:pt idx="56">
                  <c:v>11.031865079365081</c:v>
                </c:pt>
                <c:pt idx="57">
                  <c:v>11.031865079365081</c:v>
                </c:pt>
                <c:pt idx="58">
                  <c:v>11.031865079365081</c:v>
                </c:pt>
                <c:pt idx="59">
                  <c:v>11.031865079365081</c:v>
                </c:pt>
                <c:pt idx="60">
                  <c:v>11.031865079365081</c:v>
                </c:pt>
                <c:pt idx="61">
                  <c:v>11.031865079365081</c:v>
                </c:pt>
                <c:pt idx="62">
                  <c:v>11.031865079365081</c:v>
                </c:pt>
                <c:pt idx="63">
                  <c:v>11.031865079365081</c:v>
                </c:pt>
                <c:pt idx="64">
                  <c:v>11.031865079365081</c:v>
                </c:pt>
                <c:pt idx="65">
                  <c:v>11.031865079365081</c:v>
                </c:pt>
                <c:pt idx="66">
                  <c:v>11.031865079365081</c:v>
                </c:pt>
                <c:pt idx="67">
                  <c:v>11.031865079365081</c:v>
                </c:pt>
                <c:pt idx="68">
                  <c:v>11.031865079365081</c:v>
                </c:pt>
                <c:pt idx="69">
                  <c:v>11.031865079365081</c:v>
                </c:pt>
                <c:pt idx="70">
                  <c:v>11.031865079365081</c:v>
                </c:pt>
                <c:pt idx="71">
                  <c:v>11.031865079365081</c:v>
                </c:pt>
                <c:pt idx="72">
                  <c:v>11.031865079365081</c:v>
                </c:pt>
                <c:pt idx="73">
                  <c:v>11.031865079365081</c:v>
                </c:pt>
                <c:pt idx="74">
                  <c:v>11.031865079365081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F-4527-9B33-9C6E092B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52591"/>
        <c:axId val="520851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impact_OEE_Yield'!$T$124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impact_OEE_Yield'!$U$124:$CQ$124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impact_OEE_Yield'!$U$124:$CQ$124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5F-4527-9B33-9C6E092B54C8}"/>
                  </c:ext>
                </c:extLst>
              </c15:ser>
            </c15:filteredLineSeries>
          </c:ext>
        </c:extLst>
      </c:lineChart>
      <c:catAx>
        <c:axId val="520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1759"/>
        <c:crosses val="autoZero"/>
        <c:auto val="1"/>
        <c:lblAlgn val="ctr"/>
        <c:lblOffset val="100"/>
        <c:noMultiLvlLbl val="0"/>
      </c:catAx>
      <c:valAx>
        <c:axId val="5208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i="0" u="sng"/>
              <a:t>Scenario</a:t>
            </a:r>
            <a:r>
              <a:rPr lang="en-SG" b="1" i="0" u="sng" baseline="0"/>
              <a:t> 1: Early production ramp</a:t>
            </a:r>
          </a:p>
          <a:p>
            <a:pPr>
              <a:defRPr/>
            </a:pPr>
            <a:r>
              <a:rPr lang="en-SG" b="1" i="0" u="sng" baseline="0"/>
              <a:t>Tester parallesm impact scenario study</a:t>
            </a:r>
            <a:endParaRPr lang="en-SG" b="1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 _Adj Tbas'!$T$27</c:f>
              <c:strCache>
                <c:ptCount val="1"/>
                <c:pt idx="0">
                  <c:v>Scenario 1 (Single + Dual)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Tbas'!$U$26:$CQ$26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 _Adj Tbas'!$U$27:$CQ$27</c:f>
              <c:numCache>
                <c:formatCode>#,##0.0_);\(#,##0.0\)</c:formatCode>
                <c:ptCount val="7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C-4CDC-942F-0754400F9D65}"/>
            </c:ext>
          </c:extLst>
        </c:ser>
        <c:ser>
          <c:idx val="2"/>
          <c:order val="2"/>
          <c:tx>
            <c:strRef>
              <c:f>'Test parallesm impact _Adj Tbas'!$T$28</c:f>
              <c:strCache>
                <c:ptCount val="1"/>
                <c:pt idx="0">
                  <c:v>Scenario 2(Dual+Quad)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Tbas'!$U$26:$CQ$26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 _Adj Tbas'!$U$28:$CQ$28</c:f>
              <c:numCache>
                <c:formatCode>#,##0.0_);\(#,##0.0\)</c:formatCode>
                <c:ptCount val="7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CDC-942F-0754400F9D65}"/>
            </c:ext>
          </c:extLst>
        </c:ser>
        <c:ser>
          <c:idx val="3"/>
          <c:order val="3"/>
          <c:tx>
            <c:strRef>
              <c:f>'Test parallesm impact _Adj Tbas'!$T$29</c:f>
              <c:strCache>
                <c:ptCount val="1"/>
                <c:pt idx="0">
                  <c:v>Scenario 3(Quad+Quad)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Tbas'!$U$26:$CQ$26</c:f>
              <c:numCache>
                <c:formatCode>General</c:formatCode>
                <c:ptCount val="7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</c:numCache>
            </c:numRef>
          </c:cat>
          <c:val>
            <c:numRef>
              <c:f>'Test parallesm impact _Adj Tbas'!$U$29:$CQ$29</c:f>
              <c:numCache>
                <c:formatCode>#,##0.0_);\(#,##0.0\)</c:formatCode>
                <c:ptCount val="7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C-4CDC-942F-0754400F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18815"/>
        <c:axId val="2128397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 _Adj Tbas'!$T$26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 _Adj Tbas'!$U$26:$CQ$26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 _Adj Tbas'!$U$26:$CQ$26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14</c:v>
                      </c:pt>
                      <c:pt idx="60">
                        <c:v>15</c:v>
                      </c:pt>
                      <c:pt idx="61">
                        <c:v>16</c:v>
                      </c:pt>
                      <c:pt idx="62">
                        <c:v>17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20</c:v>
                      </c:pt>
                      <c:pt idx="66">
                        <c:v>21</c:v>
                      </c:pt>
                      <c:pt idx="67">
                        <c:v>22</c:v>
                      </c:pt>
                      <c:pt idx="68">
                        <c:v>23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27</c:v>
                      </c:pt>
                      <c:pt idx="73">
                        <c:v>28</c:v>
                      </c:pt>
                      <c:pt idx="74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8C-4CDC-942F-0754400F9D65}"/>
                  </c:ext>
                </c:extLst>
              </c15:ser>
            </c15:filteredLineSeries>
          </c:ext>
        </c:extLst>
      </c:lineChart>
      <c:catAx>
        <c:axId val="21284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97183"/>
        <c:crosses val="autoZero"/>
        <c:auto val="1"/>
        <c:lblAlgn val="ctr"/>
        <c:lblOffset val="100"/>
        <c:noMultiLvlLbl val="0"/>
      </c:catAx>
      <c:valAx>
        <c:axId val="21283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/>
              <a:t>Scenario 2: Push out ramp up plan</a:t>
            </a:r>
          </a:p>
          <a:p>
            <a:pPr>
              <a:defRPr/>
            </a:pPr>
            <a:r>
              <a:rPr lang="en-SG" b="1" u="sng"/>
              <a:t>Tester parallesm</a:t>
            </a:r>
            <a:r>
              <a:rPr lang="en-SG" b="1" u="sng" baseline="0"/>
              <a:t> impact scenario study</a:t>
            </a:r>
            <a:endParaRPr lang="en-SG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parallesm impact _Adj Tbas'!$P$87</c:f>
              <c:strCache>
                <c:ptCount val="1"/>
                <c:pt idx="0">
                  <c:v>S 1 (Single + Dual)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Tbas'!$Q$86:$CE$86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 _Adj Tbas'!$Q$87:$CE$87</c:f>
              <c:numCache>
                <c:formatCode>0.00</c:formatCode>
                <c:ptCount val="6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5B4-B4E2-32E6CA7A3997}"/>
            </c:ext>
          </c:extLst>
        </c:ser>
        <c:ser>
          <c:idx val="2"/>
          <c:order val="2"/>
          <c:tx>
            <c:strRef>
              <c:f>'Test parallesm impact _Adj Tbas'!$P$88</c:f>
              <c:strCache>
                <c:ptCount val="1"/>
                <c:pt idx="0">
                  <c:v>S 2(Dual+Quad)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Tbas'!$Q$86:$CE$86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 _Adj Tbas'!$Q$88:$CE$88</c:f>
              <c:numCache>
                <c:formatCode>0.00</c:formatCode>
                <c:ptCount val="6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5B4-B4E2-32E6CA7A3997}"/>
            </c:ext>
          </c:extLst>
        </c:ser>
        <c:ser>
          <c:idx val="3"/>
          <c:order val="3"/>
          <c:tx>
            <c:strRef>
              <c:f>'Test parallesm impact _Adj Tbas'!$P$89</c:f>
              <c:strCache>
                <c:ptCount val="1"/>
                <c:pt idx="0">
                  <c:v>S 3(Quad+Quad)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parallesm impact _Adj Tbas'!$Q$86:$CE$86</c:f>
              <c:numCache>
                <c:formatCode>General</c:formatCod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</c:numCache>
            </c:numRef>
          </c:cat>
          <c:val>
            <c:numRef>
              <c:f>'Test parallesm impact _Adj Tbas'!$Q$89:$CE$89</c:f>
              <c:numCache>
                <c:formatCode>0.00</c:formatCode>
                <c:ptCount val="6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0-45B4-B4E2-32E6CA7A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903"/>
        <c:axId val="104580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parallesm impact _Adj Tbas'!$P$86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parallesm impact _Adj Tbas'!$Q$86:$CE$86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parallesm impact _Adj Tbas'!$Q$86:$CE$86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13</c:v>
                      </c:pt>
                      <c:pt idx="51">
                        <c:v>14</c:v>
                      </c:pt>
                      <c:pt idx="52">
                        <c:v>15</c:v>
                      </c:pt>
                      <c:pt idx="53">
                        <c:v>16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19</c:v>
                      </c:pt>
                      <c:pt idx="57">
                        <c:v>20</c:v>
                      </c:pt>
                      <c:pt idx="58">
                        <c:v>21</c:v>
                      </c:pt>
                      <c:pt idx="59">
                        <c:v>22</c:v>
                      </c:pt>
                      <c:pt idx="60">
                        <c:v>23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26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530-45B4-B4E2-32E6CA7A3997}"/>
                  </c:ext>
                </c:extLst>
              </c15:ser>
            </c15:filteredLineSeries>
          </c:ext>
        </c:extLst>
      </c:lineChart>
      <c:catAx>
        <c:axId val="104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991"/>
        <c:crosses val="autoZero"/>
        <c:auto val="1"/>
        <c:lblAlgn val="ctr"/>
        <c:lblOffset val="100"/>
        <c:noMultiLvlLbl val="0"/>
      </c:catAx>
      <c:valAx>
        <c:axId val="1045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39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8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cid:image002.png@01D988BA.2768E260" TargetMode="External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0" Type="http://schemas.openxmlformats.org/officeDocument/2006/relationships/image" Target="../media/image17.png"/><Relationship Id="rId4" Type="http://schemas.openxmlformats.org/officeDocument/2006/relationships/image" Target="cid:image001.png@01D98715.3E829AF0" TargetMode="External"/><Relationship Id="rId9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9.xml"/><Relationship Id="rId7" Type="http://schemas.openxmlformats.org/officeDocument/2006/relationships/chart" Target="../charts/chart12.xml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98C95.86734FA0" TargetMode="External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image" Target="../media/image1.png"/><Relationship Id="rId2" Type="http://schemas.openxmlformats.org/officeDocument/2006/relationships/image" Target="cid:image001.png@01D98715.3E829AF0" TargetMode="External"/><Relationship Id="rId1" Type="http://schemas.openxmlformats.org/officeDocument/2006/relationships/image" Target="../media/image8.png"/><Relationship Id="rId6" Type="http://schemas.openxmlformats.org/officeDocument/2006/relationships/image" Target="../media/image3.png"/><Relationship Id="rId5" Type="http://schemas.openxmlformats.org/officeDocument/2006/relationships/image" Target="../media/image9.png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98715.3E829AF0" TargetMode="External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chart" Target="../charts/chart19.xml"/><Relationship Id="rId2" Type="http://schemas.openxmlformats.org/officeDocument/2006/relationships/image" Target="../media/image1.png"/><Relationship Id="rId1" Type="http://schemas.openxmlformats.org/officeDocument/2006/relationships/chart" Target="../charts/chart15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59531</xdr:rowOff>
    </xdr:from>
    <xdr:to>
      <xdr:col>10</xdr:col>
      <xdr:colOff>250031</xdr:colOff>
      <xdr:row>16</xdr:row>
      <xdr:rowOff>95250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57900" y="3983831"/>
          <a:ext cx="250031" cy="226219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10</xdr:col>
      <xdr:colOff>219075</xdr:colOff>
      <xdr:row>14</xdr:row>
      <xdr:rowOff>33337</xdr:rowOff>
    </xdr:from>
    <xdr:ext cx="44486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76975" y="3767137"/>
          <a:ext cx="444865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A7.1</a:t>
          </a:r>
        </a:p>
      </xdr:txBody>
    </xdr:sp>
    <xdr:clientData/>
  </xdr:oneCellAnchor>
  <xdr:twoCellAnchor>
    <xdr:from>
      <xdr:col>12</xdr:col>
      <xdr:colOff>83344</xdr:colOff>
      <xdr:row>36</xdr:row>
      <xdr:rowOff>0</xdr:rowOff>
    </xdr:from>
    <xdr:to>
      <xdr:col>17</xdr:col>
      <xdr:colOff>333375</xdr:colOff>
      <xdr:row>47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18</xdr:col>
      <xdr:colOff>726281</xdr:colOff>
      <xdr:row>66</xdr:row>
      <xdr:rowOff>35719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3</xdr:row>
      <xdr:rowOff>123825</xdr:rowOff>
    </xdr:from>
    <xdr:to>
      <xdr:col>15</xdr:col>
      <xdr:colOff>103109</xdr:colOff>
      <xdr:row>10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695325"/>
          <a:ext cx="9175673" cy="136207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13</xdr:row>
      <xdr:rowOff>76200</xdr:rowOff>
    </xdr:from>
    <xdr:to>
      <xdr:col>15</xdr:col>
      <xdr:colOff>90487</xdr:colOff>
      <xdr:row>24</xdr:row>
      <xdr:rowOff>139560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552700"/>
          <a:ext cx="9172575" cy="2158860"/>
        </a:xfrm>
        <a:prstGeom prst="rect">
          <a:avLst/>
        </a:prstGeom>
      </xdr:spPr>
    </xdr:pic>
    <xdr:clientData/>
  </xdr:twoCellAnchor>
  <xdr:twoCellAnchor>
    <xdr:from>
      <xdr:col>1</xdr:col>
      <xdr:colOff>50005</xdr:colOff>
      <xdr:row>32</xdr:row>
      <xdr:rowOff>178594</xdr:rowOff>
    </xdr:from>
    <xdr:to>
      <xdr:col>25</xdr:col>
      <xdr:colOff>40480</xdr:colOff>
      <xdr:row>45</xdr:row>
      <xdr:rowOff>159544</xdr:rowOff>
    </xdr:to>
    <xdr:pic>
      <xdr:nvPicPr>
        <xdr:cNvPr id="4" name="Picture 3" descr="cid:image001.png@01D98715.3E829AF0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05" y="6274594"/>
          <a:ext cx="15154275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13</xdr:row>
      <xdr:rowOff>114300</xdr:rowOff>
    </xdr:from>
    <xdr:to>
      <xdr:col>34</xdr:col>
      <xdr:colOff>257175</xdr:colOff>
      <xdr:row>24</xdr:row>
      <xdr:rowOff>76200</xdr:rowOff>
    </xdr:to>
    <xdr:pic>
      <xdr:nvPicPr>
        <xdr:cNvPr id="5" name="Picture 1" descr="cid:image002.png@01D988BA.2768E260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590800"/>
          <a:ext cx="11229975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63499</xdr:colOff>
      <xdr:row>48</xdr:row>
      <xdr:rowOff>42334</xdr:rowOff>
    </xdr:from>
    <xdr:to>
      <xdr:col>26</xdr:col>
      <xdr:colOff>394316</xdr:colOff>
      <xdr:row>52</xdr:row>
      <xdr:rowOff>166048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7332" y="9186334"/>
          <a:ext cx="16219047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29</xdr:col>
      <xdr:colOff>14475</xdr:colOff>
      <xdr:row>77</xdr:row>
      <xdr:rowOff>56667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7219" y="10858500"/>
          <a:ext cx="17552381" cy="38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488157</xdr:colOff>
      <xdr:row>1</xdr:row>
      <xdr:rowOff>178594</xdr:rowOff>
    </xdr:from>
    <xdr:to>
      <xdr:col>23</xdr:col>
      <xdr:colOff>254368</xdr:colOff>
      <xdr:row>11</xdr:row>
      <xdr:rowOff>35499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46657" y="369094"/>
          <a:ext cx="3409524" cy="17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592930</xdr:colOff>
      <xdr:row>24</xdr:row>
      <xdr:rowOff>116681</xdr:rowOff>
    </xdr:from>
    <xdr:to>
      <xdr:col>34</xdr:col>
      <xdr:colOff>355964</xdr:colOff>
      <xdr:row>31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93530" y="4688681"/>
          <a:ext cx="16222234" cy="13454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200024</xdr:colOff>
      <xdr:row>80</xdr:row>
      <xdr:rowOff>123824</xdr:rowOff>
    </xdr:from>
    <xdr:to>
      <xdr:col>15</xdr:col>
      <xdr:colOff>296295</xdr:colOff>
      <xdr:row>97</xdr:row>
      <xdr:rowOff>133349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624" y="15363824"/>
          <a:ext cx="9164071" cy="3248025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102</xdr:row>
      <xdr:rowOff>85725</xdr:rowOff>
    </xdr:from>
    <xdr:to>
      <xdr:col>16</xdr:col>
      <xdr:colOff>75058</xdr:colOff>
      <xdr:row>110</xdr:row>
      <xdr:rowOff>123630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28725" y="19516725"/>
          <a:ext cx="9133333" cy="1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328613</xdr:colOff>
      <xdr:row>0</xdr:row>
      <xdr:rowOff>109537</xdr:rowOff>
    </xdr:from>
    <xdr:ext cx="7034213" cy="962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644" y="109537"/>
          <a:ext cx="7034213" cy="962025"/>
        </a:xfrm>
        <a:prstGeom prst="rect">
          <a:avLst/>
        </a:prstGeom>
      </xdr:spPr>
    </xdr:pic>
    <xdr:clientData/>
  </xdr:oneCellAnchor>
  <xdr:twoCellAnchor>
    <xdr:from>
      <xdr:col>15</xdr:col>
      <xdr:colOff>11906</xdr:colOff>
      <xdr:row>6</xdr:row>
      <xdr:rowOff>100013</xdr:rowOff>
    </xdr:from>
    <xdr:to>
      <xdr:col>15</xdr:col>
      <xdr:colOff>21431</xdr:colOff>
      <xdr:row>10</xdr:row>
      <xdr:rowOff>157163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>
          <a:off x="9155906" y="862013"/>
          <a:ext cx="9525" cy="4381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433387</xdr:colOff>
      <xdr:row>5</xdr:row>
      <xdr:rowOff>21431</xdr:rowOff>
    </xdr:from>
    <xdr:ext cx="109299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8967787" y="592931"/>
          <a:ext cx="1092992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Biz win decision</a:t>
          </a:r>
        </a:p>
      </xdr:txBody>
    </xdr:sp>
    <xdr:clientData/>
  </xdr:oneCellAnchor>
  <xdr:twoCellAnchor>
    <xdr:from>
      <xdr:col>10</xdr:col>
      <xdr:colOff>0</xdr:colOff>
      <xdr:row>9</xdr:row>
      <xdr:rowOff>107156</xdr:rowOff>
    </xdr:from>
    <xdr:to>
      <xdr:col>10</xdr:col>
      <xdr:colOff>273844</xdr:colOff>
      <xdr:row>10</xdr:row>
      <xdr:rowOff>95250</xdr:rowOff>
    </xdr:to>
    <xdr:sp macro="" textlink="">
      <xdr:nvSpPr>
        <xdr:cNvPr id="5" name="5-Point Sta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3012281" y="1440656"/>
          <a:ext cx="273844" cy="17859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11</xdr:col>
      <xdr:colOff>76200</xdr:colOff>
      <xdr:row>8</xdr:row>
      <xdr:rowOff>164306</xdr:rowOff>
    </xdr:from>
    <xdr:ext cx="44486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3374231" y="1307306"/>
          <a:ext cx="444865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A7.1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31</xdr:row>
      <xdr:rowOff>180975</xdr:rowOff>
    </xdr:from>
    <xdr:to>
      <xdr:col>23</xdr:col>
      <xdr:colOff>209549</xdr:colOff>
      <xdr:row>49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51857</xdr:colOff>
      <xdr:row>27</xdr:row>
      <xdr:rowOff>35208</xdr:rowOff>
    </xdr:from>
    <xdr:to>
      <xdr:col>8</xdr:col>
      <xdr:colOff>211667</xdr:colOff>
      <xdr:row>33</xdr:row>
      <xdr:rowOff>152932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807" y="5388258"/>
          <a:ext cx="7351185" cy="1260724"/>
        </a:xfrm>
        <a:prstGeom prst="rect">
          <a:avLst/>
        </a:prstGeom>
      </xdr:spPr>
    </xdr:pic>
    <xdr:clientData/>
  </xdr:twoCellAnchor>
  <xdr:oneCellAnchor>
    <xdr:from>
      <xdr:col>22</xdr:col>
      <xdr:colOff>219075</xdr:colOff>
      <xdr:row>58</xdr:row>
      <xdr:rowOff>33337</xdr:rowOff>
    </xdr:from>
    <xdr:ext cx="44486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1974175" y="11396662"/>
          <a:ext cx="444865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A7.1</a:t>
          </a:r>
        </a:p>
      </xdr:txBody>
    </xdr:sp>
    <xdr:clientData/>
  </xdr:oneCellAnchor>
  <xdr:twoCellAnchor>
    <xdr:from>
      <xdr:col>2</xdr:col>
      <xdr:colOff>552450</xdr:colOff>
      <xdr:row>73</xdr:row>
      <xdr:rowOff>57149</xdr:rowOff>
    </xdr:from>
    <xdr:to>
      <xdr:col>12</xdr:col>
      <xdr:colOff>600076</xdr:colOff>
      <xdr:row>91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66675</xdr:colOff>
      <xdr:row>43</xdr:row>
      <xdr:rowOff>28575</xdr:rowOff>
    </xdr:from>
    <xdr:to>
      <xdr:col>2</xdr:col>
      <xdr:colOff>6416</xdr:colOff>
      <xdr:row>48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8429625"/>
          <a:ext cx="2540066" cy="1009650"/>
        </a:xfrm>
        <a:prstGeom prst="rect">
          <a:avLst/>
        </a:prstGeom>
      </xdr:spPr>
    </xdr:pic>
    <xdr:clientData/>
  </xdr:twoCellAnchor>
  <xdr:twoCellAnchor>
    <xdr:from>
      <xdr:col>8</xdr:col>
      <xdr:colOff>149225</xdr:colOff>
      <xdr:row>100</xdr:row>
      <xdr:rowOff>101600</xdr:rowOff>
    </xdr:from>
    <xdr:to>
      <xdr:col>16</xdr:col>
      <xdr:colOff>4234</xdr:colOff>
      <xdr:row>114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222250</xdr:colOff>
      <xdr:row>155</xdr:row>
      <xdr:rowOff>78318</xdr:rowOff>
    </xdr:from>
    <xdr:to>
      <xdr:col>10</xdr:col>
      <xdr:colOff>656165</xdr:colOff>
      <xdr:row>172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560917</xdr:colOff>
      <xdr:row>127</xdr:row>
      <xdr:rowOff>131233</xdr:rowOff>
    </xdr:from>
    <xdr:to>
      <xdr:col>17</xdr:col>
      <xdr:colOff>560916</xdr:colOff>
      <xdr:row>142</xdr:row>
      <xdr:rowOff>16933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455083</xdr:colOff>
      <xdr:row>23</xdr:row>
      <xdr:rowOff>179916</xdr:rowOff>
    </xdr:from>
    <xdr:to>
      <xdr:col>13</xdr:col>
      <xdr:colOff>285190</xdr:colOff>
      <xdr:row>30</xdr:row>
      <xdr:rowOff>122606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9408" y="4770966"/>
          <a:ext cx="4468782" cy="12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857249</xdr:colOff>
      <xdr:row>41</xdr:row>
      <xdr:rowOff>179916</xdr:rowOff>
    </xdr:from>
    <xdr:to>
      <xdr:col>14</xdr:col>
      <xdr:colOff>142358</xdr:colOff>
      <xdr:row>56</xdr:row>
      <xdr:rowOff>20118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68124" y="8199966"/>
          <a:ext cx="1790184" cy="2697702"/>
        </a:xfrm>
        <a:prstGeom prst="rect">
          <a:avLst/>
        </a:prstGeom>
      </xdr:spPr>
    </xdr:pic>
    <xdr:clientData/>
  </xdr:twoCellAnchor>
  <xdr:twoCellAnchor editAs="oneCell">
    <xdr:from>
      <xdr:col>14</xdr:col>
      <xdr:colOff>232832</xdr:colOff>
      <xdr:row>41</xdr:row>
      <xdr:rowOff>158705</xdr:rowOff>
    </xdr:from>
    <xdr:to>
      <xdr:col>17</xdr:col>
      <xdr:colOff>882869</xdr:colOff>
      <xdr:row>55</xdr:row>
      <xdr:rowOff>112703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48782" y="8178755"/>
          <a:ext cx="4088562" cy="26209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32</xdr:row>
      <xdr:rowOff>180975</xdr:rowOff>
    </xdr:from>
    <xdr:to>
      <xdr:col>23</xdr:col>
      <xdr:colOff>209549</xdr:colOff>
      <xdr:row>50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51857</xdr:colOff>
      <xdr:row>28</xdr:row>
      <xdr:rowOff>35208</xdr:rowOff>
    </xdr:from>
    <xdr:to>
      <xdr:col>8</xdr:col>
      <xdr:colOff>211667</xdr:colOff>
      <xdr:row>34</xdr:row>
      <xdr:rowOff>152932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807" y="5388258"/>
          <a:ext cx="7351185" cy="1260724"/>
        </a:xfrm>
        <a:prstGeom prst="rect">
          <a:avLst/>
        </a:prstGeom>
      </xdr:spPr>
    </xdr:pic>
    <xdr:clientData/>
  </xdr:twoCellAnchor>
  <xdr:oneCellAnchor>
    <xdr:from>
      <xdr:col>22</xdr:col>
      <xdr:colOff>219075</xdr:colOff>
      <xdr:row>59</xdr:row>
      <xdr:rowOff>33337</xdr:rowOff>
    </xdr:from>
    <xdr:ext cx="44486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1793200" y="11396662"/>
          <a:ext cx="444865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A7.1</a:t>
          </a:r>
        </a:p>
      </xdr:txBody>
    </xdr:sp>
    <xdr:clientData/>
  </xdr:oneCellAnchor>
  <xdr:twoCellAnchor>
    <xdr:from>
      <xdr:col>2</xdr:col>
      <xdr:colOff>552450</xdr:colOff>
      <xdr:row>74</xdr:row>
      <xdr:rowOff>57149</xdr:rowOff>
    </xdr:from>
    <xdr:to>
      <xdr:col>12</xdr:col>
      <xdr:colOff>600076</xdr:colOff>
      <xdr:row>94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66675</xdr:colOff>
      <xdr:row>44</xdr:row>
      <xdr:rowOff>28575</xdr:rowOff>
    </xdr:from>
    <xdr:to>
      <xdr:col>2</xdr:col>
      <xdr:colOff>6416</xdr:colOff>
      <xdr:row>49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8429625"/>
          <a:ext cx="2540066" cy="1009650"/>
        </a:xfrm>
        <a:prstGeom prst="rect">
          <a:avLst/>
        </a:prstGeom>
      </xdr:spPr>
    </xdr:pic>
    <xdr:clientData/>
  </xdr:twoCellAnchor>
  <xdr:twoCellAnchor>
    <xdr:from>
      <xdr:col>8</xdr:col>
      <xdr:colOff>149225</xdr:colOff>
      <xdr:row>103</xdr:row>
      <xdr:rowOff>101600</xdr:rowOff>
    </xdr:from>
    <xdr:to>
      <xdr:col>16</xdr:col>
      <xdr:colOff>4234</xdr:colOff>
      <xdr:row>117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222250</xdr:colOff>
      <xdr:row>158</xdr:row>
      <xdr:rowOff>78318</xdr:rowOff>
    </xdr:from>
    <xdr:to>
      <xdr:col>10</xdr:col>
      <xdr:colOff>656165</xdr:colOff>
      <xdr:row>175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560917</xdr:colOff>
      <xdr:row>130</xdr:row>
      <xdr:rowOff>131233</xdr:rowOff>
    </xdr:from>
    <xdr:to>
      <xdr:col>17</xdr:col>
      <xdr:colOff>560916</xdr:colOff>
      <xdr:row>145</xdr:row>
      <xdr:rowOff>16933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455083</xdr:colOff>
      <xdr:row>24</xdr:row>
      <xdr:rowOff>179916</xdr:rowOff>
    </xdr:from>
    <xdr:to>
      <xdr:col>13</xdr:col>
      <xdr:colOff>465106</xdr:colOff>
      <xdr:row>31</xdr:row>
      <xdr:rowOff>122606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9408" y="4770966"/>
          <a:ext cx="4467723" cy="1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306917</xdr:colOff>
      <xdr:row>177</xdr:row>
      <xdr:rowOff>42333</xdr:rowOff>
    </xdr:from>
    <xdr:to>
      <xdr:col>6</xdr:col>
      <xdr:colOff>636405</xdr:colOff>
      <xdr:row>218</xdr:row>
      <xdr:rowOff>174690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7750" y="34088916"/>
          <a:ext cx="5695238" cy="79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59531</xdr:rowOff>
    </xdr:from>
    <xdr:to>
      <xdr:col>10</xdr:col>
      <xdr:colOff>250031</xdr:colOff>
      <xdr:row>29</xdr:row>
      <xdr:rowOff>95250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96150" y="3983831"/>
          <a:ext cx="250031" cy="226219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10</xdr:col>
      <xdr:colOff>219075</xdr:colOff>
      <xdr:row>27</xdr:row>
      <xdr:rowOff>33337</xdr:rowOff>
    </xdr:from>
    <xdr:ext cx="44486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515225" y="3767137"/>
          <a:ext cx="444865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A7.1</a:t>
          </a:r>
        </a:p>
      </xdr:txBody>
    </xdr:sp>
    <xdr:clientData/>
  </xdr:oneCellAnchor>
  <xdr:twoCellAnchor>
    <xdr:from>
      <xdr:col>49</xdr:col>
      <xdr:colOff>666749</xdr:colOff>
      <xdr:row>22</xdr:row>
      <xdr:rowOff>95250</xdr:rowOff>
    </xdr:from>
    <xdr:to>
      <xdr:col>51</xdr:col>
      <xdr:colOff>464342</xdr:colOff>
      <xdr:row>25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2005249" y="2771775"/>
          <a:ext cx="1588293" cy="333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Ramp</a:t>
          </a:r>
          <a:r>
            <a:rPr lang="en-SG" sz="1100" baseline="0"/>
            <a:t> down @ CW49 </a:t>
          </a:r>
          <a:endParaRPr lang="en-SG" sz="1100"/>
        </a:p>
      </xdr:txBody>
    </xdr:sp>
    <xdr:clientData/>
  </xdr:twoCellAnchor>
  <xdr:twoCellAnchor>
    <xdr:from>
      <xdr:col>59</xdr:col>
      <xdr:colOff>476250</xdr:colOff>
      <xdr:row>17</xdr:row>
      <xdr:rowOff>59531</xdr:rowOff>
    </xdr:from>
    <xdr:to>
      <xdr:col>61</xdr:col>
      <xdr:colOff>416718</xdr:colOff>
      <xdr:row>25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0387250" y="2536031"/>
          <a:ext cx="1578768" cy="628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 baseline="0"/>
            <a:t>Tester capacity ramp down from 9mio/wk to 5mio/wk  </a:t>
          </a:r>
          <a:endParaRPr lang="en-SG" sz="1100"/>
        </a:p>
      </xdr:txBody>
    </xdr:sp>
    <xdr:clientData/>
  </xdr:twoCellAnchor>
  <xdr:twoCellAnchor>
    <xdr:from>
      <xdr:col>11</xdr:col>
      <xdr:colOff>119063</xdr:colOff>
      <xdr:row>1</xdr:row>
      <xdr:rowOff>35720</xdr:rowOff>
    </xdr:from>
    <xdr:to>
      <xdr:col>32</xdr:col>
      <xdr:colOff>40482</xdr:colOff>
      <xdr:row>15</xdr:row>
      <xdr:rowOff>23814</xdr:rowOff>
    </xdr:to>
    <xdr:pic>
      <xdr:nvPicPr>
        <xdr:cNvPr id="8" name="Picture 1" descr="cid:image001.png@01D98C95.86734FA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5188" y="226220"/>
          <a:ext cx="18090357" cy="265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59531</xdr:rowOff>
    </xdr:from>
    <xdr:to>
      <xdr:col>10</xdr:col>
      <xdr:colOff>250031</xdr:colOff>
      <xdr:row>21</xdr:row>
      <xdr:rowOff>95250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744200" y="3983831"/>
          <a:ext cx="250031" cy="226219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10</xdr:col>
      <xdr:colOff>219075</xdr:colOff>
      <xdr:row>19</xdr:row>
      <xdr:rowOff>33337</xdr:rowOff>
    </xdr:from>
    <xdr:ext cx="44486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0963275" y="3767137"/>
          <a:ext cx="444865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A7.1</a:t>
          </a:r>
        </a:p>
      </xdr:txBody>
    </xdr:sp>
    <xdr:clientData/>
  </xdr:oneCellAnchor>
  <xdr:twoCellAnchor>
    <xdr:from>
      <xdr:col>0</xdr:col>
      <xdr:colOff>304798</xdr:colOff>
      <xdr:row>0</xdr:row>
      <xdr:rowOff>173830</xdr:rowOff>
    </xdr:from>
    <xdr:to>
      <xdr:col>30</xdr:col>
      <xdr:colOff>52386</xdr:colOff>
      <xdr:row>12</xdr:row>
      <xdr:rowOff>54769</xdr:rowOff>
    </xdr:to>
    <xdr:pic>
      <xdr:nvPicPr>
        <xdr:cNvPr id="4" name="Picture 3" descr="cid:image001.png@01D98715.3E829AF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8" y="173830"/>
          <a:ext cx="28836938" cy="2166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666749</xdr:colOff>
      <xdr:row>14</xdr:row>
      <xdr:rowOff>95250</xdr:rowOff>
    </xdr:from>
    <xdr:to>
      <xdr:col>51</xdr:col>
      <xdr:colOff>464342</xdr:colOff>
      <xdr:row>16</xdr:row>
      <xdr:rowOff>47626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8577499" y="2771775"/>
          <a:ext cx="1778793" cy="333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Ramp</a:t>
          </a:r>
          <a:r>
            <a:rPr lang="en-SG" sz="1100" baseline="0"/>
            <a:t> down @ CW49 </a:t>
          </a:r>
          <a:endParaRPr lang="en-SG" sz="1100"/>
        </a:p>
      </xdr:txBody>
    </xdr:sp>
    <xdr:clientData/>
  </xdr:twoCellAnchor>
  <xdr:twoCellAnchor>
    <xdr:from>
      <xdr:col>59</xdr:col>
      <xdr:colOff>476250</xdr:colOff>
      <xdr:row>13</xdr:row>
      <xdr:rowOff>59531</xdr:rowOff>
    </xdr:from>
    <xdr:to>
      <xdr:col>61</xdr:col>
      <xdr:colOff>416718</xdr:colOff>
      <xdr:row>16</xdr:row>
      <xdr:rowOff>107158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57150000" y="2536031"/>
          <a:ext cx="1578768" cy="628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 baseline="0"/>
            <a:t>Tester capacity ramp down from 9mio/wk to 5mio/wk  </a:t>
          </a:r>
          <a:endParaRPr lang="en-SG" sz="1100"/>
        </a:p>
      </xdr:txBody>
    </xdr:sp>
    <xdr:clientData/>
  </xdr:twoCellAnchor>
  <xdr:twoCellAnchor>
    <xdr:from>
      <xdr:col>17</xdr:col>
      <xdr:colOff>416719</xdr:colOff>
      <xdr:row>74</xdr:row>
      <xdr:rowOff>142874</xdr:rowOff>
    </xdr:from>
    <xdr:to>
      <xdr:col>24</xdr:col>
      <xdr:colOff>35719</xdr:colOff>
      <xdr:row>90</xdr:row>
      <xdr:rowOff>178593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380999</xdr:colOff>
      <xdr:row>74</xdr:row>
      <xdr:rowOff>152397</xdr:rowOff>
    </xdr:from>
    <xdr:to>
      <xdr:col>16</xdr:col>
      <xdr:colOff>226217</xdr:colOff>
      <xdr:row>90</xdr:row>
      <xdr:rowOff>154780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59530</xdr:colOff>
      <xdr:row>92</xdr:row>
      <xdr:rowOff>166687</xdr:rowOff>
    </xdr:from>
    <xdr:to>
      <xdr:col>19</xdr:col>
      <xdr:colOff>1213</xdr:colOff>
      <xdr:row>103</xdr:row>
      <xdr:rowOff>47458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705" y="17425987"/>
          <a:ext cx="17943933" cy="1976271"/>
        </a:xfrm>
        <a:prstGeom prst="rect">
          <a:avLst/>
        </a:prstGeom>
      </xdr:spPr>
    </xdr:pic>
    <xdr:clientData/>
  </xdr:twoCellAnchor>
  <xdr:twoCellAnchor editAs="oneCell">
    <xdr:from>
      <xdr:col>1</xdr:col>
      <xdr:colOff>107156</xdr:colOff>
      <xdr:row>72</xdr:row>
      <xdr:rowOff>119063</xdr:rowOff>
    </xdr:from>
    <xdr:to>
      <xdr:col>4</xdr:col>
      <xdr:colOff>237565</xdr:colOff>
      <xdr:row>79</xdr:row>
      <xdr:rowOff>61753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6331" y="13568363"/>
          <a:ext cx="4483334" cy="12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202407</xdr:colOff>
      <xdr:row>45</xdr:row>
      <xdr:rowOff>154781</xdr:rowOff>
    </xdr:from>
    <xdr:to>
      <xdr:col>10</xdr:col>
      <xdr:colOff>248446</xdr:colOff>
      <xdr:row>52</xdr:row>
      <xdr:rowOff>82005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40932" y="8460581"/>
          <a:ext cx="7351714" cy="12607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20</xdr:row>
      <xdr:rowOff>59531</xdr:rowOff>
    </xdr:from>
    <xdr:to>
      <xdr:col>22</xdr:col>
      <xdr:colOff>250031</xdr:colOff>
      <xdr:row>21</xdr:row>
      <xdr:rowOff>95250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296150" y="3983831"/>
          <a:ext cx="250031" cy="226219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22</xdr:col>
      <xdr:colOff>219075</xdr:colOff>
      <xdr:row>19</xdr:row>
      <xdr:rowOff>33337</xdr:rowOff>
    </xdr:from>
    <xdr:ext cx="44486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515225" y="3767137"/>
          <a:ext cx="444865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A7.1</a:t>
          </a:r>
        </a:p>
      </xdr:txBody>
    </xdr:sp>
    <xdr:clientData/>
  </xdr:oneCellAnchor>
  <xdr:twoCellAnchor>
    <xdr:from>
      <xdr:col>1</xdr:col>
      <xdr:colOff>119062</xdr:colOff>
      <xdr:row>0</xdr:row>
      <xdr:rowOff>119061</xdr:rowOff>
    </xdr:from>
    <xdr:to>
      <xdr:col>41</xdr:col>
      <xdr:colOff>857248</xdr:colOff>
      <xdr:row>12</xdr:row>
      <xdr:rowOff>0</xdr:rowOff>
    </xdr:to>
    <xdr:pic>
      <xdr:nvPicPr>
        <xdr:cNvPr id="4" name="Picture 3" descr="cid:image001.png@01D98715.3E829AF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19061"/>
          <a:ext cx="32992217" cy="2166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666749</xdr:colOff>
      <xdr:row>14</xdr:row>
      <xdr:rowOff>95250</xdr:rowOff>
    </xdr:from>
    <xdr:to>
      <xdr:col>63</xdr:col>
      <xdr:colOff>464342</xdr:colOff>
      <xdr:row>16</xdr:row>
      <xdr:rowOff>47626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2005249" y="2771775"/>
          <a:ext cx="1588293" cy="333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/>
            <a:t>Ramp</a:t>
          </a:r>
          <a:r>
            <a:rPr lang="en-SG" sz="1100" baseline="0"/>
            <a:t> down @ CW49 </a:t>
          </a:r>
          <a:endParaRPr lang="en-SG" sz="1100"/>
        </a:p>
      </xdr:txBody>
    </xdr:sp>
    <xdr:clientData/>
  </xdr:twoCellAnchor>
  <xdr:twoCellAnchor>
    <xdr:from>
      <xdr:col>71</xdr:col>
      <xdr:colOff>476250</xdr:colOff>
      <xdr:row>13</xdr:row>
      <xdr:rowOff>59531</xdr:rowOff>
    </xdr:from>
    <xdr:to>
      <xdr:col>73</xdr:col>
      <xdr:colOff>416718</xdr:colOff>
      <xdr:row>16</xdr:row>
      <xdr:rowOff>107158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0387250" y="2536031"/>
          <a:ext cx="1578768" cy="628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 baseline="0"/>
            <a:t>Tester capacity ramp down from 9mio/wk to 5mio/wk  </a:t>
          </a:r>
          <a:endParaRPr lang="en-SG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31</xdr:row>
      <xdr:rowOff>180975</xdr:rowOff>
    </xdr:from>
    <xdr:to>
      <xdr:col>23</xdr:col>
      <xdr:colOff>209549</xdr:colOff>
      <xdr:row>49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51857</xdr:colOff>
      <xdr:row>27</xdr:row>
      <xdr:rowOff>35208</xdr:rowOff>
    </xdr:from>
    <xdr:to>
      <xdr:col>8</xdr:col>
      <xdr:colOff>211667</xdr:colOff>
      <xdr:row>33</xdr:row>
      <xdr:rowOff>152932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690" y="5390375"/>
          <a:ext cx="7356477" cy="1260724"/>
        </a:xfrm>
        <a:prstGeom prst="rect">
          <a:avLst/>
        </a:prstGeom>
      </xdr:spPr>
    </xdr:pic>
    <xdr:clientData/>
  </xdr:twoCellAnchor>
  <xdr:oneCellAnchor>
    <xdr:from>
      <xdr:col>22</xdr:col>
      <xdr:colOff>219075</xdr:colOff>
      <xdr:row>58</xdr:row>
      <xdr:rowOff>33337</xdr:rowOff>
    </xdr:from>
    <xdr:ext cx="44486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7345025" y="3767137"/>
          <a:ext cx="444865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A7.1</a:t>
          </a:r>
        </a:p>
      </xdr:txBody>
    </xdr:sp>
    <xdr:clientData/>
  </xdr:oneCellAnchor>
  <xdr:twoCellAnchor>
    <xdr:from>
      <xdr:col>2</xdr:col>
      <xdr:colOff>552450</xdr:colOff>
      <xdr:row>73</xdr:row>
      <xdr:rowOff>57149</xdr:rowOff>
    </xdr:from>
    <xdr:to>
      <xdr:col>12</xdr:col>
      <xdr:colOff>600076</xdr:colOff>
      <xdr:row>93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66675</xdr:colOff>
      <xdr:row>43</xdr:row>
      <xdr:rowOff>28575</xdr:rowOff>
    </xdr:from>
    <xdr:to>
      <xdr:col>2</xdr:col>
      <xdr:colOff>6416</xdr:colOff>
      <xdr:row>48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9572625"/>
          <a:ext cx="2540066" cy="1009650"/>
        </a:xfrm>
        <a:prstGeom prst="rect">
          <a:avLst/>
        </a:prstGeom>
      </xdr:spPr>
    </xdr:pic>
    <xdr:clientData/>
  </xdr:twoCellAnchor>
  <xdr:twoCellAnchor>
    <xdr:from>
      <xdr:col>8</xdr:col>
      <xdr:colOff>149225</xdr:colOff>
      <xdr:row>102</xdr:row>
      <xdr:rowOff>101600</xdr:rowOff>
    </xdr:from>
    <xdr:to>
      <xdr:col>16</xdr:col>
      <xdr:colOff>4234</xdr:colOff>
      <xdr:row>116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222250</xdr:colOff>
      <xdr:row>157</xdr:row>
      <xdr:rowOff>78318</xdr:rowOff>
    </xdr:from>
    <xdr:to>
      <xdr:col>10</xdr:col>
      <xdr:colOff>656165</xdr:colOff>
      <xdr:row>174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560917</xdr:colOff>
      <xdr:row>129</xdr:row>
      <xdr:rowOff>131233</xdr:rowOff>
    </xdr:from>
    <xdr:to>
      <xdr:col>17</xdr:col>
      <xdr:colOff>560916</xdr:colOff>
      <xdr:row>144</xdr:row>
      <xdr:rowOff>16933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296333</xdr:colOff>
      <xdr:row>24</xdr:row>
      <xdr:rowOff>24342</xdr:rowOff>
    </xdr:from>
    <xdr:to>
      <xdr:col>13</xdr:col>
      <xdr:colOff>126440</xdr:colOff>
      <xdr:row>30</xdr:row>
      <xdr:rowOff>146948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30166" y="4575175"/>
          <a:ext cx="4687857" cy="1202106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857249</xdr:colOff>
      <xdr:row>41</xdr:row>
      <xdr:rowOff>179916</xdr:rowOff>
    </xdr:from>
    <xdr:to>
      <xdr:col>14</xdr:col>
      <xdr:colOff>142358</xdr:colOff>
      <xdr:row>56</xdr:row>
      <xdr:rowOff>20118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73416" y="8202083"/>
          <a:ext cx="1793359" cy="2697702"/>
        </a:xfrm>
        <a:prstGeom prst="rect">
          <a:avLst/>
        </a:prstGeom>
      </xdr:spPr>
    </xdr:pic>
    <xdr:clientData/>
  </xdr:twoCellAnchor>
  <xdr:twoCellAnchor editAs="oneCell">
    <xdr:from>
      <xdr:col>14</xdr:col>
      <xdr:colOff>232832</xdr:colOff>
      <xdr:row>41</xdr:row>
      <xdr:rowOff>158705</xdr:rowOff>
    </xdr:from>
    <xdr:to>
      <xdr:col>17</xdr:col>
      <xdr:colOff>882869</xdr:colOff>
      <xdr:row>55</xdr:row>
      <xdr:rowOff>112703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57249" y="8180872"/>
          <a:ext cx="4079037" cy="26209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312610</xdr:colOff>
      <xdr:row>0</xdr:row>
      <xdr:rowOff>104775</xdr:rowOff>
    </xdr:from>
    <xdr:to>
      <xdr:col>22</xdr:col>
      <xdr:colOff>323850</xdr:colOff>
      <xdr:row>32</xdr:row>
      <xdr:rowOff>151583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0885" y="104775"/>
          <a:ext cx="4888040" cy="63333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104775</xdr:rowOff>
    </xdr:from>
    <xdr:to>
      <xdr:col>7</xdr:col>
      <xdr:colOff>266700</xdr:colOff>
      <xdr:row>21</xdr:row>
      <xdr:rowOff>73410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2962275"/>
          <a:ext cx="6486525" cy="11116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1038224</xdr:colOff>
      <xdr:row>7</xdr:row>
      <xdr:rowOff>104774</xdr:rowOff>
    </xdr:from>
    <xdr:to>
      <xdr:col>15</xdr:col>
      <xdr:colOff>504824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85725</xdr:colOff>
      <xdr:row>19</xdr:row>
      <xdr:rowOff>38100</xdr:rowOff>
    </xdr:from>
    <xdr:ext cx="1045992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1877675" y="4419600"/>
          <a:ext cx="1045992" cy="60901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 b="1" i="1"/>
            <a:t>N  -  Normal</a:t>
          </a:r>
        </a:p>
        <a:p>
          <a:r>
            <a:rPr lang="en-SG" sz="1100" b="1" i="1"/>
            <a:t>E  </a:t>
          </a:r>
          <a:r>
            <a:rPr lang="en-SG" sz="1100" b="1" i="1" baseline="0"/>
            <a:t> -  Expedite</a:t>
          </a:r>
        </a:p>
        <a:p>
          <a:r>
            <a:rPr lang="en-SG" sz="1100" b="1" i="1" baseline="0"/>
            <a:t>E1 - Expedite 1</a:t>
          </a:r>
          <a:endParaRPr lang="en-SG" sz="1100" b="1" i="1"/>
        </a:p>
      </xdr:txBody>
    </xdr:sp>
    <xdr:clientData/>
  </xdr:oneCellAnchor>
  <xdr:oneCellAnchor>
    <xdr:from>
      <xdr:col>7</xdr:col>
      <xdr:colOff>409575</xdr:colOff>
      <xdr:row>7</xdr:row>
      <xdr:rowOff>47625</xdr:rowOff>
    </xdr:from>
    <xdr:ext cx="5168787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7096125" y="1762125"/>
          <a:ext cx="516878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400" b="1" u="sng"/>
            <a:t>NI Tester leadtime</a:t>
          </a:r>
          <a:r>
            <a:rPr lang="en-SG" sz="1400" b="1" u="sng" baseline="0"/>
            <a:t> improvement Scenario Check_Production Ramp</a:t>
          </a:r>
          <a:endParaRPr lang="en-SG" sz="1400" b="1" u="sng"/>
        </a:p>
      </xdr:txBody>
    </xdr:sp>
    <xdr:clientData/>
  </xdr:oneCellAnchor>
  <xdr:twoCellAnchor editAs="oneCell">
    <xdr:from>
      <xdr:col>2</xdr:col>
      <xdr:colOff>9524</xdr:colOff>
      <xdr:row>44</xdr:row>
      <xdr:rowOff>67750</xdr:rowOff>
    </xdr:from>
    <xdr:to>
      <xdr:col>11</xdr:col>
      <xdr:colOff>378363</xdr:colOff>
      <xdr:row>61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4" y="9211750"/>
          <a:ext cx="9722389" cy="3246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jesl/AppData/Roaming/Microsoft/Excel/Ramp%2520up%2520Planning_May23_MinMax310380781640846611/Ramp%2520up%2520Planning_May23_MinMax((Autosaved-310387900267741711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parallesm impact _Adj Tbas"/>
      <sheetName val="Push out to latest _Felix"/>
      <sheetName val="MinMax case_Push out"/>
      <sheetName val="Standard Ramp"/>
      <sheetName val="Push out to latest decision"/>
      <sheetName val="Test parallesm impact"/>
      <sheetName val="Tester pull in plan"/>
      <sheetName val="Demand"/>
      <sheetName val="Forecast tracking"/>
      <sheetName val="POM25"/>
      <sheetName val="Outdated"/>
    </sheetNames>
    <sheetDataSet>
      <sheetData sheetId="0"/>
      <sheetData sheetId="1">
        <row r="71">
          <cell r="M71">
            <v>11</v>
          </cell>
        </row>
      </sheetData>
      <sheetData sheetId="2"/>
      <sheetData sheetId="3"/>
      <sheetData sheetId="4"/>
      <sheetData sheetId="5">
        <row r="85">
          <cell r="P85" t="str">
            <v>CW</v>
          </cell>
          <cell r="Q85">
            <v>15</v>
          </cell>
          <cell r="R85">
            <v>16</v>
          </cell>
          <cell r="S85">
            <v>17</v>
          </cell>
          <cell r="T85">
            <v>18</v>
          </cell>
          <cell r="U85">
            <v>19</v>
          </cell>
          <cell r="V85">
            <v>20</v>
          </cell>
          <cell r="W85">
            <v>21</v>
          </cell>
          <cell r="X85">
            <v>22</v>
          </cell>
          <cell r="Y85">
            <v>23</v>
          </cell>
          <cell r="Z85">
            <v>24</v>
          </cell>
          <cell r="AA85">
            <v>25</v>
          </cell>
          <cell r="AB85">
            <v>26</v>
          </cell>
          <cell r="AC85">
            <v>27</v>
          </cell>
          <cell r="AD85">
            <v>28</v>
          </cell>
          <cell r="AE85">
            <v>29</v>
          </cell>
          <cell r="AF85">
            <v>30</v>
          </cell>
          <cell r="AG85">
            <v>31</v>
          </cell>
          <cell r="AH85">
            <v>32</v>
          </cell>
          <cell r="AI85">
            <v>33</v>
          </cell>
          <cell r="AJ85">
            <v>34</v>
          </cell>
          <cell r="AK85">
            <v>35</v>
          </cell>
          <cell r="AL85">
            <v>36</v>
          </cell>
          <cell r="AM85">
            <v>37</v>
          </cell>
          <cell r="AN85">
            <v>38</v>
          </cell>
          <cell r="AO85">
            <v>39</v>
          </cell>
          <cell r="AP85">
            <v>40</v>
          </cell>
          <cell r="AQ85">
            <v>41</v>
          </cell>
          <cell r="AR85">
            <v>42</v>
          </cell>
          <cell r="AS85">
            <v>43</v>
          </cell>
          <cell r="AT85">
            <v>44</v>
          </cell>
          <cell r="AU85">
            <v>45</v>
          </cell>
          <cell r="AV85">
            <v>46</v>
          </cell>
          <cell r="AW85">
            <v>47</v>
          </cell>
          <cell r="AX85">
            <v>48</v>
          </cell>
          <cell r="AY85">
            <v>49</v>
          </cell>
          <cell r="AZ85">
            <v>50</v>
          </cell>
          <cell r="BA85">
            <v>51</v>
          </cell>
          <cell r="BB85">
            <v>52</v>
          </cell>
          <cell r="BC85">
            <v>1</v>
          </cell>
          <cell r="BD85">
            <v>2</v>
          </cell>
          <cell r="BE85">
            <v>3</v>
          </cell>
          <cell r="BF85">
            <v>4</v>
          </cell>
          <cell r="BG85">
            <v>5</v>
          </cell>
          <cell r="BH85">
            <v>6</v>
          </cell>
          <cell r="BI85">
            <v>7</v>
          </cell>
          <cell r="BJ85">
            <v>8</v>
          </cell>
          <cell r="BK85">
            <v>9</v>
          </cell>
          <cell r="BL85">
            <v>10</v>
          </cell>
          <cell r="BM85">
            <v>11</v>
          </cell>
          <cell r="BN85">
            <v>12</v>
          </cell>
          <cell r="BO85">
            <v>13</v>
          </cell>
          <cell r="BP85">
            <v>14</v>
          </cell>
          <cell r="BQ85">
            <v>15</v>
          </cell>
          <cell r="BR85">
            <v>16</v>
          </cell>
          <cell r="BS85">
            <v>17</v>
          </cell>
          <cell r="BT85">
            <v>18</v>
          </cell>
          <cell r="BU85">
            <v>19</v>
          </cell>
          <cell r="BV85">
            <v>20</v>
          </cell>
          <cell r="BW85">
            <v>21</v>
          </cell>
          <cell r="BX85">
            <v>22</v>
          </cell>
          <cell r="BY85">
            <v>23</v>
          </cell>
          <cell r="BZ85">
            <v>24</v>
          </cell>
          <cell r="CA85">
            <v>25</v>
          </cell>
          <cell r="CB85">
            <v>26</v>
          </cell>
          <cell r="CC85">
            <v>27</v>
          </cell>
          <cell r="CD85">
            <v>28</v>
          </cell>
          <cell r="CE85">
            <v>29</v>
          </cell>
        </row>
        <row r="86">
          <cell r="P86" t="str">
            <v>S 1 (Single + Dual)</v>
          </cell>
          <cell r="Q86">
            <v>16</v>
          </cell>
          <cell r="R86">
            <v>16</v>
          </cell>
          <cell r="S86">
            <v>16</v>
          </cell>
          <cell r="T86">
            <v>16</v>
          </cell>
          <cell r="U86">
            <v>16</v>
          </cell>
          <cell r="V86">
            <v>16</v>
          </cell>
          <cell r="W86">
            <v>16</v>
          </cell>
          <cell r="X86">
            <v>16</v>
          </cell>
          <cell r="Y86">
            <v>16</v>
          </cell>
          <cell r="Z86">
            <v>16</v>
          </cell>
          <cell r="AA86">
            <v>16</v>
          </cell>
          <cell r="AB86">
            <v>16</v>
          </cell>
          <cell r="AC86">
            <v>16</v>
          </cell>
          <cell r="AD86">
            <v>16</v>
          </cell>
          <cell r="AE86">
            <v>16</v>
          </cell>
          <cell r="AF86">
            <v>16</v>
          </cell>
          <cell r="AG86">
            <v>16</v>
          </cell>
          <cell r="AH86">
            <v>16</v>
          </cell>
          <cell r="AI86">
            <v>16</v>
          </cell>
          <cell r="AJ86">
            <v>16</v>
          </cell>
          <cell r="AK86">
            <v>16</v>
          </cell>
          <cell r="AL86">
            <v>16</v>
          </cell>
          <cell r="AM86">
            <v>16</v>
          </cell>
          <cell r="AN86">
            <v>16</v>
          </cell>
          <cell r="AO86">
            <v>16</v>
          </cell>
          <cell r="AP86">
            <v>16</v>
          </cell>
          <cell r="AQ86">
            <v>15</v>
          </cell>
          <cell r="AR86">
            <v>15</v>
          </cell>
          <cell r="AS86">
            <v>15</v>
          </cell>
          <cell r="AT86">
            <v>15</v>
          </cell>
          <cell r="AU86">
            <v>15</v>
          </cell>
          <cell r="AV86">
            <v>15</v>
          </cell>
          <cell r="AW86">
            <v>15</v>
          </cell>
          <cell r="AX86">
            <v>15</v>
          </cell>
          <cell r="AY86">
            <v>15</v>
          </cell>
          <cell r="AZ86">
            <v>15</v>
          </cell>
          <cell r="BA86">
            <v>15</v>
          </cell>
          <cell r="BB86">
            <v>15</v>
          </cell>
          <cell r="BC86">
            <v>15</v>
          </cell>
          <cell r="BD86">
            <v>15</v>
          </cell>
          <cell r="BE86">
            <v>15</v>
          </cell>
          <cell r="BF86">
            <v>13</v>
          </cell>
          <cell r="BG86">
            <v>13</v>
          </cell>
          <cell r="BH86">
            <v>13</v>
          </cell>
          <cell r="BI86">
            <v>13</v>
          </cell>
          <cell r="BJ86">
            <v>13</v>
          </cell>
          <cell r="BK86">
            <v>13</v>
          </cell>
          <cell r="BL86">
            <v>13</v>
          </cell>
          <cell r="BM86">
            <v>9</v>
          </cell>
          <cell r="BN86">
            <v>9</v>
          </cell>
          <cell r="BO86">
            <v>9</v>
          </cell>
          <cell r="BP86">
            <v>9</v>
          </cell>
          <cell r="BQ86">
            <v>9</v>
          </cell>
          <cell r="BR86">
            <v>9</v>
          </cell>
          <cell r="BS86">
            <v>9</v>
          </cell>
          <cell r="BT86">
            <v>9</v>
          </cell>
          <cell r="BU86">
            <v>9</v>
          </cell>
          <cell r="BV86">
            <v>9</v>
          </cell>
          <cell r="BW86">
            <v>9</v>
          </cell>
          <cell r="BX86">
            <v>9</v>
          </cell>
          <cell r="BY86">
            <v>9</v>
          </cell>
          <cell r="BZ86">
            <v>9</v>
          </cell>
          <cell r="CA86">
            <v>9</v>
          </cell>
          <cell r="CB86">
            <v>9</v>
          </cell>
          <cell r="CC86">
            <v>9</v>
          </cell>
          <cell r="CD86">
            <v>9</v>
          </cell>
          <cell r="CE86">
            <v>9</v>
          </cell>
        </row>
        <row r="87">
          <cell r="P87" t="str">
            <v>S 2(Dual+Quad)</v>
          </cell>
          <cell r="Q87">
            <v>10</v>
          </cell>
          <cell r="R87">
            <v>10</v>
          </cell>
          <cell r="S87">
            <v>10</v>
          </cell>
          <cell r="T87">
            <v>10</v>
          </cell>
          <cell r="U87">
            <v>10</v>
          </cell>
          <cell r="V87">
            <v>10</v>
          </cell>
          <cell r="W87">
            <v>10</v>
          </cell>
          <cell r="X87">
            <v>10</v>
          </cell>
          <cell r="Y87">
            <v>10</v>
          </cell>
          <cell r="Z87">
            <v>10</v>
          </cell>
          <cell r="AA87">
            <v>10</v>
          </cell>
          <cell r="AB87">
            <v>10</v>
          </cell>
          <cell r="AC87">
            <v>10</v>
          </cell>
          <cell r="AD87">
            <v>10</v>
          </cell>
          <cell r="AE87">
            <v>10</v>
          </cell>
          <cell r="AF87">
            <v>10</v>
          </cell>
          <cell r="AG87">
            <v>10</v>
          </cell>
          <cell r="AH87">
            <v>10</v>
          </cell>
          <cell r="AI87">
            <v>10</v>
          </cell>
          <cell r="AJ87">
            <v>10</v>
          </cell>
          <cell r="AK87">
            <v>10</v>
          </cell>
          <cell r="AL87">
            <v>10</v>
          </cell>
          <cell r="AM87">
            <v>10</v>
          </cell>
          <cell r="AN87">
            <v>10</v>
          </cell>
          <cell r="AO87">
            <v>10</v>
          </cell>
          <cell r="AP87">
            <v>10</v>
          </cell>
          <cell r="AQ87">
            <v>9</v>
          </cell>
          <cell r="AR87">
            <v>9</v>
          </cell>
          <cell r="AS87">
            <v>9</v>
          </cell>
          <cell r="AT87">
            <v>9</v>
          </cell>
          <cell r="AU87">
            <v>9</v>
          </cell>
          <cell r="AV87">
            <v>9</v>
          </cell>
          <cell r="AW87">
            <v>9</v>
          </cell>
          <cell r="AX87">
            <v>9</v>
          </cell>
          <cell r="AY87">
            <v>9</v>
          </cell>
          <cell r="AZ87">
            <v>9</v>
          </cell>
          <cell r="BA87">
            <v>9</v>
          </cell>
          <cell r="BB87">
            <v>9</v>
          </cell>
          <cell r="BC87">
            <v>9</v>
          </cell>
          <cell r="BD87">
            <v>9</v>
          </cell>
          <cell r="BE87">
            <v>9</v>
          </cell>
          <cell r="BF87">
            <v>8</v>
          </cell>
          <cell r="BG87">
            <v>8</v>
          </cell>
          <cell r="BH87">
            <v>8</v>
          </cell>
          <cell r="BI87">
            <v>8</v>
          </cell>
          <cell r="BJ87">
            <v>8</v>
          </cell>
          <cell r="BK87">
            <v>8</v>
          </cell>
          <cell r="BL87">
            <v>8</v>
          </cell>
          <cell r="BM87">
            <v>6</v>
          </cell>
          <cell r="BN87">
            <v>6</v>
          </cell>
          <cell r="BO87">
            <v>6</v>
          </cell>
          <cell r="BP87">
            <v>6</v>
          </cell>
          <cell r="BQ87">
            <v>6</v>
          </cell>
          <cell r="BR87">
            <v>6</v>
          </cell>
          <cell r="BS87">
            <v>6</v>
          </cell>
          <cell r="BT87">
            <v>6</v>
          </cell>
          <cell r="BU87">
            <v>6</v>
          </cell>
          <cell r="BV87">
            <v>6</v>
          </cell>
          <cell r="BW87">
            <v>6</v>
          </cell>
          <cell r="BX87">
            <v>6</v>
          </cell>
          <cell r="BY87">
            <v>6</v>
          </cell>
          <cell r="BZ87">
            <v>6</v>
          </cell>
          <cell r="CA87">
            <v>6</v>
          </cell>
          <cell r="CB87">
            <v>6</v>
          </cell>
          <cell r="CC87">
            <v>6</v>
          </cell>
          <cell r="CD87">
            <v>6</v>
          </cell>
          <cell r="CE87">
            <v>6</v>
          </cell>
        </row>
        <row r="88">
          <cell r="P88" t="str">
            <v>S 3(Quad+Quad)</v>
          </cell>
          <cell r="Q88">
            <v>8</v>
          </cell>
          <cell r="R88">
            <v>8</v>
          </cell>
          <cell r="S88">
            <v>8</v>
          </cell>
          <cell r="T88">
            <v>8</v>
          </cell>
          <cell r="U88">
            <v>8</v>
          </cell>
          <cell r="V88">
            <v>8</v>
          </cell>
          <cell r="W88">
            <v>8</v>
          </cell>
          <cell r="X88">
            <v>8</v>
          </cell>
          <cell r="Y88">
            <v>8</v>
          </cell>
          <cell r="Z88">
            <v>8</v>
          </cell>
          <cell r="AA88">
            <v>8</v>
          </cell>
          <cell r="AB88">
            <v>8</v>
          </cell>
          <cell r="AC88">
            <v>8</v>
          </cell>
          <cell r="AD88">
            <v>8</v>
          </cell>
          <cell r="AE88">
            <v>8</v>
          </cell>
          <cell r="AF88">
            <v>8</v>
          </cell>
          <cell r="AG88">
            <v>8</v>
          </cell>
          <cell r="AH88">
            <v>8</v>
          </cell>
          <cell r="AI88">
            <v>8</v>
          </cell>
          <cell r="AJ88">
            <v>8</v>
          </cell>
          <cell r="AK88">
            <v>8</v>
          </cell>
          <cell r="AL88">
            <v>8</v>
          </cell>
          <cell r="AM88">
            <v>8</v>
          </cell>
          <cell r="AN88">
            <v>8</v>
          </cell>
          <cell r="AO88">
            <v>8</v>
          </cell>
          <cell r="AP88">
            <v>8</v>
          </cell>
          <cell r="AQ88">
            <v>7</v>
          </cell>
          <cell r="AR88">
            <v>7</v>
          </cell>
          <cell r="AS88">
            <v>7</v>
          </cell>
          <cell r="AT88">
            <v>7</v>
          </cell>
          <cell r="AU88">
            <v>7</v>
          </cell>
          <cell r="AV88">
            <v>7</v>
          </cell>
          <cell r="AW88">
            <v>7</v>
          </cell>
          <cell r="AX88">
            <v>7</v>
          </cell>
          <cell r="AY88">
            <v>7</v>
          </cell>
          <cell r="AZ88">
            <v>7</v>
          </cell>
          <cell r="BA88">
            <v>7</v>
          </cell>
          <cell r="BB88">
            <v>7</v>
          </cell>
          <cell r="BC88">
            <v>7</v>
          </cell>
          <cell r="BD88">
            <v>7</v>
          </cell>
          <cell r="BE88">
            <v>7</v>
          </cell>
          <cell r="BF88">
            <v>6</v>
          </cell>
          <cell r="BG88">
            <v>6</v>
          </cell>
          <cell r="BH88">
            <v>6</v>
          </cell>
          <cell r="BI88">
            <v>6</v>
          </cell>
          <cell r="BJ88">
            <v>6</v>
          </cell>
          <cell r="BK88">
            <v>6</v>
          </cell>
          <cell r="BL88">
            <v>6</v>
          </cell>
          <cell r="BM88">
            <v>4</v>
          </cell>
          <cell r="BN88">
            <v>4</v>
          </cell>
          <cell r="BO88">
            <v>4</v>
          </cell>
          <cell r="BP88">
            <v>4</v>
          </cell>
          <cell r="BQ88">
            <v>4</v>
          </cell>
          <cell r="BR88">
            <v>4</v>
          </cell>
          <cell r="BS88">
            <v>4</v>
          </cell>
          <cell r="BT88">
            <v>4</v>
          </cell>
          <cell r="BU88">
            <v>4</v>
          </cell>
          <cell r="BV88">
            <v>4</v>
          </cell>
          <cell r="BW88">
            <v>4</v>
          </cell>
          <cell r="BX88">
            <v>4</v>
          </cell>
          <cell r="BY88">
            <v>4</v>
          </cell>
          <cell r="BZ88">
            <v>4</v>
          </cell>
          <cell r="CA88">
            <v>4</v>
          </cell>
          <cell r="CB88">
            <v>4</v>
          </cell>
          <cell r="CC88">
            <v>4</v>
          </cell>
          <cell r="CD88">
            <v>4</v>
          </cell>
          <cell r="CE88">
            <v>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49"/>
  <sheetViews>
    <sheetView topLeftCell="F1" zoomScale="70" zoomScaleNormal="70" workbookViewId="0">
      <selection activeCell="U43" sqref="U43"/>
    </sheetView>
  </sheetViews>
  <sheetFormatPr defaultRowHeight="14.5" x14ac:dyDescent="0.35"/>
  <cols>
    <col min="1" max="1" width="15.26953125" customWidth="1"/>
    <col min="2" max="2" width="36.26953125" bestFit="1" customWidth="1"/>
    <col min="3" max="3" width="6.81640625" customWidth="1"/>
    <col min="4" max="4" width="5.54296875" customWidth="1"/>
    <col min="5" max="5" width="6.1796875" customWidth="1"/>
    <col min="6" max="6" width="8.453125" customWidth="1"/>
    <col min="7" max="28" width="13.81640625" customWidth="1"/>
    <col min="29" max="31" width="19.26953125" bestFit="1" customWidth="1"/>
    <col min="32" max="34" width="20.1796875" bestFit="1" customWidth="1"/>
    <col min="35" max="55" width="19.26953125" bestFit="1" customWidth="1"/>
    <col min="56" max="67" width="18.1796875" bestFit="1" customWidth="1"/>
    <col min="68" max="70" width="17.7265625" bestFit="1" customWidth="1"/>
    <col min="71" max="76" width="16.26953125" bestFit="1" customWidth="1"/>
    <col min="77" max="88" width="13.81640625" bestFit="1" customWidth="1"/>
  </cols>
  <sheetData>
    <row r="1" spans="2:76" x14ac:dyDescent="0.35">
      <c r="AF1" s="27"/>
    </row>
    <row r="2" spans="2:76" x14ac:dyDescent="0.35">
      <c r="AC2" s="95">
        <v>45862</v>
      </c>
      <c r="AD2" s="95">
        <v>45893</v>
      </c>
      <c r="AE2" s="95">
        <v>45924</v>
      </c>
      <c r="AF2" s="95">
        <v>45954</v>
      </c>
      <c r="AG2" s="95">
        <v>45985</v>
      </c>
      <c r="AH2" s="95">
        <v>46015</v>
      </c>
      <c r="AI2" s="95">
        <v>46046</v>
      </c>
      <c r="AJ2" s="95">
        <v>46077</v>
      </c>
      <c r="AK2" s="95">
        <v>46105</v>
      </c>
      <c r="AL2" s="95">
        <v>46136</v>
      </c>
      <c r="AM2" s="95">
        <v>46166</v>
      </c>
      <c r="AN2" s="95">
        <v>46197</v>
      </c>
      <c r="AO2" s="95">
        <v>46227</v>
      </c>
      <c r="AP2" s="95">
        <v>46258</v>
      </c>
      <c r="AQ2" s="95">
        <v>46289</v>
      </c>
      <c r="AR2" s="95">
        <v>46319</v>
      </c>
      <c r="AS2" s="95">
        <v>46350</v>
      </c>
      <c r="AT2" s="95">
        <v>46380</v>
      </c>
      <c r="AU2" s="95">
        <v>46411</v>
      </c>
      <c r="AV2" s="95">
        <v>46442</v>
      </c>
      <c r="AW2" s="95">
        <v>46470</v>
      </c>
      <c r="AX2" s="95">
        <v>46501</v>
      </c>
      <c r="AY2" s="95">
        <v>46531</v>
      </c>
      <c r="AZ2" s="95">
        <v>46562</v>
      </c>
      <c r="BA2" s="95">
        <v>46592</v>
      </c>
      <c r="BB2" s="95">
        <v>46623</v>
      </c>
      <c r="BC2" s="95">
        <v>46654</v>
      </c>
      <c r="BD2" s="95">
        <v>46684</v>
      </c>
      <c r="BE2" s="95">
        <v>46715</v>
      </c>
      <c r="BF2" s="95">
        <v>46745</v>
      </c>
      <c r="BG2" s="95">
        <v>46776</v>
      </c>
      <c r="BH2" s="95">
        <v>46807</v>
      </c>
      <c r="BI2" s="95">
        <v>46836</v>
      </c>
      <c r="BJ2" s="95">
        <v>46867</v>
      </c>
      <c r="BK2" s="95">
        <v>46897</v>
      </c>
      <c r="BL2" s="95">
        <v>46928</v>
      </c>
      <c r="BM2" s="95">
        <v>46958</v>
      </c>
      <c r="BN2" s="95">
        <v>46989</v>
      </c>
      <c r="BO2" s="95">
        <v>47020</v>
      </c>
      <c r="BP2" s="95">
        <v>47050</v>
      </c>
      <c r="BQ2" s="95">
        <v>47081</v>
      </c>
      <c r="BR2" s="95">
        <v>47111</v>
      </c>
      <c r="BS2" s="95">
        <v>47142</v>
      </c>
      <c r="BT2" s="95">
        <v>47173</v>
      </c>
      <c r="BU2" s="95">
        <v>47201</v>
      </c>
      <c r="BV2" s="95">
        <v>47232</v>
      </c>
      <c r="BW2" s="95">
        <v>47262</v>
      </c>
      <c r="BX2" s="95">
        <v>47293</v>
      </c>
    </row>
    <row r="3" spans="2:76" x14ac:dyDescent="0.35">
      <c r="AB3" t="s">
        <v>177</v>
      </c>
      <c r="AC3" s="96">
        <v>23200000</v>
      </c>
      <c r="AD3" s="96">
        <v>23200000</v>
      </c>
      <c r="AE3" s="96">
        <v>23200000</v>
      </c>
      <c r="AF3" s="96">
        <v>52266666.666666672</v>
      </c>
      <c r="AG3" s="96">
        <v>52266666.666666672</v>
      </c>
      <c r="AH3" s="96">
        <v>52266666.666666672</v>
      </c>
      <c r="AI3" s="96">
        <v>27333333.333333332</v>
      </c>
      <c r="AJ3" s="96">
        <v>27333333.333333332</v>
      </c>
      <c r="AK3" s="96">
        <v>27333333.333333332</v>
      </c>
      <c r="AL3" s="96">
        <v>23599999.999999996</v>
      </c>
      <c r="AM3" s="96">
        <v>23599999.999999996</v>
      </c>
      <c r="AN3" s="96">
        <v>23599999.999999996</v>
      </c>
      <c r="AO3" s="96">
        <v>27333333.333333332</v>
      </c>
      <c r="AP3" s="96">
        <v>27333333.333333332</v>
      </c>
      <c r="AQ3" s="96">
        <v>27333333.333333332</v>
      </c>
      <c r="AR3" s="96">
        <v>33066666.666666672</v>
      </c>
      <c r="AS3" s="96">
        <v>33066666.666666672</v>
      </c>
      <c r="AT3" s="96">
        <v>33066666.666666672</v>
      </c>
      <c r="AU3" s="96">
        <v>19000000</v>
      </c>
      <c r="AV3" s="96">
        <v>19000000</v>
      </c>
      <c r="AW3" s="96">
        <v>19000000</v>
      </c>
      <c r="AX3" s="96">
        <v>19000000</v>
      </c>
      <c r="AY3" s="96">
        <v>19000000</v>
      </c>
      <c r="AZ3" s="96">
        <v>19000000</v>
      </c>
      <c r="BA3" s="96">
        <v>11200000.000000002</v>
      </c>
      <c r="BB3" s="96">
        <v>11200000.000000002</v>
      </c>
      <c r="BC3" s="96">
        <v>11200000.000000002</v>
      </c>
      <c r="BD3" s="96">
        <v>4800000</v>
      </c>
      <c r="BE3" s="96">
        <v>4800000</v>
      </c>
      <c r="BF3" s="96">
        <v>4800000</v>
      </c>
      <c r="BG3" s="96">
        <v>3333333.3333333335</v>
      </c>
      <c r="BH3" s="96">
        <v>3333333.3333333335</v>
      </c>
      <c r="BI3" s="96">
        <v>3333333.3333333335</v>
      </c>
      <c r="BJ3" s="96">
        <v>2666666.6666666665</v>
      </c>
      <c r="BK3" s="96">
        <v>2666666.6666666665</v>
      </c>
      <c r="BL3" s="96">
        <v>2666666.6666666665</v>
      </c>
      <c r="BM3" s="96">
        <v>1666666.6666666667</v>
      </c>
      <c r="BN3" s="96">
        <v>1666666.6666666667</v>
      </c>
      <c r="BO3" s="96">
        <v>1666666.6666666667</v>
      </c>
      <c r="BP3" s="96">
        <v>666666.66666666663</v>
      </c>
      <c r="BQ3" s="96">
        <v>666666.66666666663</v>
      </c>
      <c r="BR3" s="96">
        <v>666666.66666666663</v>
      </c>
      <c r="BS3" s="96">
        <v>333333.33333333331</v>
      </c>
      <c r="BT3" s="96">
        <v>333333.33333333331</v>
      </c>
      <c r="BU3" s="96">
        <v>333333.33333333331</v>
      </c>
      <c r="BV3" s="96">
        <v>250000</v>
      </c>
      <c r="BW3" s="96">
        <v>250000</v>
      </c>
      <c r="BX3" s="96">
        <v>250000</v>
      </c>
    </row>
    <row r="4" spans="2:76" x14ac:dyDescent="0.35">
      <c r="AB4" t="s">
        <v>178</v>
      </c>
      <c r="AC4" s="96">
        <v>23200000</v>
      </c>
      <c r="AD4" s="96">
        <v>23200000</v>
      </c>
      <c r="AE4" s="96">
        <v>23200000</v>
      </c>
      <c r="AF4" s="96">
        <v>52266666.666666672</v>
      </c>
      <c r="AG4" s="96">
        <v>52266666.666666672</v>
      </c>
      <c r="AH4" s="96">
        <v>52266666.666666672</v>
      </c>
      <c r="AI4" s="96">
        <v>27333333.333333332</v>
      </c>
      <c r="AJ4" s="96">
        <v>27333333.333333332</v>
      </c>
      <c r="AK4" s="96">
        <v>27333333.333333332</v>
      </c>
      <c r="AL4" s="96">
        <v>23599999.999999996</v>
      </c>
      <c r="AM4" s="96">
        <v>23599999.999999996</v>
      </c>
      <c r="AN4" s="96">
        <v>23599999.999999996</v>
      </c>
      <c r="AO4" s="96">
        <v>27333333.333333332</v>
      </c>
      <c r="AP4" s="96">
        <v>27333333.333333332</v>
      </c>
      <c r="AQ4" s="96">
        <v>27333333.333333332</v>
      </c>
      <c r="AR4" s="96">
        <v>33066666.666666672</v>
      </c>
      <c r="AS4" s="96">
        <v>33066666.666666672</v>
      </c>
      <c r="AT4" s="96">
        <v>33066666.666666672</v>
      </c>
      <c r="AU4" s="96">
        <v>19000000</v>
      </c>
      <c r="AV4" s="96">
        <v>19000000</v>
      </c>
      <c r="AW4" s="96">
        <v>19000000</v>
      </c>
      <c r="AX4" s="96">
        <v>19000000</v>
      </c>
      <c r="AY4" s="96">
        <v>19000000</v>
      </c>
      <c r="AZ4" s="96">
        <v>19000000</v>
      </c>
      <c r="BA4" s="96">
        <v>11200000.000000002</v>
      </c>
      <c r="BB4" s="96">
        <v>11200000.000000002</v>
      </c>
      <c r="BC4" s="96">
        <v>11200000.000000002</v>
      </c>
      <c r="BD4" s="96">
        <v>4800000</v>
      </c>
      <c r="BE4" s="96">
        <v>4800000</v>
      </c>
      <c r="BF4" s="96">
        <v>4800000</v>
      </c>
      <c r="BG4" s="96">
        <v>3333333.3333333335</v>
      </c>
      <c r="BH4" s="96">
        <v>3333333.3333333335</v>
      </c>
      <c r="BI4" s="96">
        <v>3333333.3333333335</v>
      </c>
      <c r="BJ4" s="96">
        <v>2666666.6666666665</v>
      </c>
      <c r="BK4" s="96">
        <v>2666666.6666666665</v>
      </c>
      <c r="BL4" s="96">
        <v>2666666.6666666665</v>
      </c>
      <c r="BM4" s="96">
        <v>1666666.6666666667</v>
      </c>
      <c r="BN4" s="96">
        <v>1666666.6666666667</v>
      </c>
      <c r="BO4" s="96">
        <v>1666666.6666666667</v>
      </c>
      <c r="BP4" s="96">
        <v>666666.66666666663</v>
      </c>
      <c r="BQ4" s="96">
        <v>666666.66666666663</v>
      </c>
      <c r="BR4" s="96">
        <v>666666.66666666663</v>
      </c>
      <c r="BS4" s="96">
        <v>333333.33333333331</v>
      </c>
      <c r="BT4" s="96">
        <v>333333.33333333331</v>
      </c>
      <c r="BU4" s="96">
        <v>333333.33333333331</v>
      </c>
      <c r="BV4" s="96">
        <v>250000</v>
      </c>
      <c r="BW4" s="96">
        <v>250000</v>
      </c>
      <c r="BX4" s="96">
        <v>250000</v>
      </c>
    </row>
    <row r="5" spans="2:76" x14ac:dyDescent="0.35">
      <c r="AB5" t="s">
        <v>179</v>
      </c>
      <c r="AC5" s="96">
        <v>46400000</v>
      </c>
      <c r="AD5" s="96">
        <v>46400000</v>
      </c>
      <c r="AE5" s="96">
        <v>46400000</v>
      </c>
      <c r="AF5" s="96">
        <v>104533333.33333334</v>
      </c>
      <c r="AG5" s="96">
        <v>104533333.33333334</v>
      </c>
      <c r="AH5" s="96">
        <v>104533333.33333334</v>
      </c>
      <c r="AI5" s="96">
        <v>54666666.666666664</v>
      </c>
      <c r="AJ5" s="96">
        <v>54666666.666666664</v>
      </c>
      <c r="AK5" s="96">
        <v>54666666.666666664</v>
      </c>
      <c r="AL5" s="96">
        <v>47199999.999999993</v>
      </c>
      <c r="AM5" s="96">
        <v>47199999.999999993</v>
      </c>
      <c r="AN5" s="96">
        <v>47199999.999999993</v>
      </c>
      <c r="AO5" s="96">
        <v>54666666.666666664</v>
      </c>
      <c r="AP5" s="96">
        <v>54666666.666666664</v>
      </c>
      <c r="AQ5" s="96">
        <v>54666666.666666664</v>
      </c>
      <c r="AR5" s="96">
        <v>66133333.333333343</v>
      </c>
      <c r="AS5" s="96">
        <v>66133333.333333343</v>
      </c>
      <c r="AT5" s="96">
        <v>66133333.333333343</v>
      </c>
      <c r="AU5" s="96">
        <v>38000000</v>
      </c>
      <c r="AV5" s="96">
        <v>38000000</v>
      </c>
      <c r="AW5" s="96">
        <v>38000000</v>
      </c>
      <c r="AX5" s="96">
        <v>38000000</v>
      </c>
      <c r="AY5" s="96">
        <v>38000000</v>
      </c>
      <c r="AZ5" s="96">
        <v>38000000</v>
      </c>
      <c r="BA5" s="96">
        <v>22400000.000000004</v>
      </c>
      <c r="BB5" s="96">
        <v>22400000.000000004</v>
      </c>
      <c r="BC5" s="96">
        <v>22400000.000000004</v>
      </c>
      <c r="BD5" s="96">
        <v>9600000</v>
      </c>
      <c r="BE5" s="96">
        <v>9600000</v>
      </c>
      <c r="BF5" s="96">
        <v>9600000</v>
      </c>
      <c r="BG5" s="96">
        <v>6666666.666666667</v>
      </c>
      <c r="BH5" s="96">
        <v>6666666.666666667</v>
      </c>
      <c r="BI5" s="96">
        <v>6666666.666666667</v>
      </c>
      <c r="BJ5" s="96">
        <v>5333333.333333333</v>
      </c>
      <c r="BK5" s="96">
        <v>5333333.333333333</v>
      </c>
      <c r="BL5" s="96">
        <v>5333333.333333333</v>
      </c>
      <c r="BM5" s="96">
        <v>3333333.3333333335</v>
      </c>
      <c r="BN5" s="96">
        <v>3333333.3333333335</v>
      </c>
      <c r="BO5" s="96">
        <v>3333333.3333333335</v>
      </c>
      <c r="BP5" s="96">
        <v>1333333.3333333333</v>
      </c>
      <c r="BQ5" s="96">
        <v>1333333.3333333333</v>
      </c>
      <c r="BR5" s="96">
        <v>1333333.3333333333</v>
      </c>
      <c r="BS5" s="96">
        <v>666666.66666666663</v>
      </c>
      <c r="BT5" s="96">
        <v>666666.66666666663</v>
      </c>
      <c r="BU5" s="96">
        <v>666666.66666666663</v>
      </c>
      <c r="BV5" s="96">
        <v>500000</v>
      </c>
      <c r="BW5" s="96">
        <v>500000</v>
      </c>
      <c r="BX5" s="96">
        <v>500000</v>
      </c>
    </row>
    <row r="6" spans="2:76" x14ac:dyDescent="0.35"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</row>
    <row r="7" spans="2:76" x14ac:dyDescent="0.35"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</row>
    <row r="8" spans="2:76" x14ac:dyDescent="0.35"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</row>
    <row r="14" spans="2:76" ht="23.5" x14ac:dyDescent="0.55000000000000004">
      <c r="B14" s="40" t="s">
        <v>88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8" spans="1:92" x14ac:dyDescent="0.35">
      <c r="C18" s="114" t="s">
        <v>180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6" t="s">
        <v>33</v>
      </c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7" t="s">
        <v>34</v>
      </c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8" t="s">
        <v>166</v>
      </c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 t="s">
        <v>163</v>
      </c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 t="s">
        <v>164</v>
      </c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 t="s">
        <v>165</v>
      </c>
      <c r="CD18" s="118"/>
      <c r="CE18" s="118"/>
      <c r="CF18" s="118"/>
      <c r="CG18" s="118"/>
      <c r="CH18" s="118"/>
      <c r="CI18" s="118"/>
      <c r="CJ18" s="118"/>
    </row>
    <row r="19" spans="1:92" x14ac:dyDescent="0.35"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29"/>
      <c r="R19" s="29"/>
      <c r="S19" s="29"/>
      <c r="T19" s="29"/>
      <c r="U19" s="29"/>
      <c r="V19" s="29"/>
      <c r="W19" s="29"/>
      <c r="X19" s="119">
        <v>45102</v>
      </c>
      <c r="Y19" s="120"/>
      <c r="Z19" s="120"/>
      <c r="AA19" s="120"/>
      <c r="AB19" s="121"/>
      <c r="AC19" s="122">
        <v>45839</v>
      </c>
      <c r="AD19" s="123"/>
      <c r="AE19" s="123"/>
      <c r="AF19" s="124"/>
      <c r="AG19" s="125" t="s">
        <v>181</v>
      </c>
      <c r="AH19" s="123"/>
      <c r="AI19" s="123"/>
      <c r="AJ19" s="124"/>
      <c r="AK19" s="126">
        <v>45924</v>
      </c>
      <c r="AL19" s="123"/>
      <c r="AM19" s="123"/>
      <c r="AN19" s="123"/>
      <c r="AO19" s="124"/>
      <c r="AP19" s="111">
        <v>45224</v>
      </c>
      <c r="AQ19" s="112"/>
      <c r="AR19" s="112"/>
      <c r="AS19" s="113"/>
      <c r="AT19" s="111">
        <v>45255</v>
      </c>
      <c r="AU19" s="112"/>
      <c r="AV19" s="112"/>
      <c r="AW19" s="113"/>
      <c r="AX19" s="111">
        <v>45285</v>
      </c>
      <c r="AY19" s="112"/>
      <c r="AZ19" s="112"/>
      <c r="BA19" s="112"/>
      <c r="BB19" s="113"/>
      <c r="BC19" s="111">
        <v>46048</v>
      </c>
      <c r="BD19" s="112"/>
      <c r="BE19" s="112"/>
      <c r="BF19" s="113"/>
      <c r="BG19" s="111">
        <v>45714</v>
      </c>
      <c r="BH19" s="112"/>
      <c r="BI19" s="112"/>
      <c r="BJ19" s="113"/>
      <c r="BK19" s="111">
        <v>45742</v>
      </c>
      <c r="BL19" s="112"/>
      <c r="BM19" s="112"/>
      <c r="BN19" s="112"/>
      <c r="BO19" s="113"/>
      <c r="BP19" s="111">
        <v>45408</v>
      </c>
      <c r="BQ19" s="112"/>
      <c r="BR19" s="112"/>
      <c r="BS19" s="113"/>
      <c r="BT19" s="111">
        <v>45803</v>
      </c>
      <c r="BU19" s="112"/>
      <c r="BV19" s="112"/>
      <c r="BW19" s="113"/>
      <c r="BX19" s="111">
        <v>45469</v>
      </c>
      <c r="BY19" s="112"/>
      <c r="BZ19" s="112"/>
      <c r="CA19" s="112"/>
      <c r="CB19" s="113"/>
      <c r="CC19" s="111">
        <v>45499</v>
      </c>
      <c r="CD19" s="112"/>
      <c r="CE19" s="112"/>
      <c r="CF19" s="113"/>
      <c r="CG19" s="111">
        <v>45530</v>
      </c>
      <c r="CH19" s="112"/>
      <c r="CI19" s="112"/>
      <c r="CJ19" s="113"/>
    </row>
    <row r="20" spans="1:92" s="22" customFormat="1" x14ac:dyDescent="0.35">
      <c r="B20" s="22" t="s">
        <v>20</v>
      </c>
      <c r="C20" s="17">
        <v>1</v>
      </c>
      <c r="D20" s="17">
        <v>2</v>
      </c>
      <c r="E20" s="17">
        <v>3</v>
      </c>
      <c r="F20" s="17">
        <v>4</v>
      </c>
      <c r="G20" s="17">
        <v>5</v>
      </c>
      <c r="H20" s="17">
        <v>6</v>
      </c>
      <c r="I20" s="17">
        <v>7</v>
      </c>
      <c r="J20" s="17">
        <v>8</v>
      </c>
      <c r="K20" s="17">
        <v>9</v>
      </c>
      <c r="L20" s="26">
        <v>10</v>
      </c>
      <c r="M20" s="26">
        <v>11</v>
      </c>
      <c r="N20" s="26">
        <v>12</v>
      </c>
      <c r="O20" s="26">
        <v>13</v>
      </c>
      <c r="P20" s="25">
        <v>14</v>
      </c>
      <c r="Q20" s="25">
        <v>15</v>
      </c>
      <c r="R20" s="25">
        <v>16</v>
      </c>
      <c r="S20" s="25">
        <v>17</v>
      </c>
      <c r="T20" s="25">
        <v>18</v>
      </c>
      <c r="U20" s="25">
        <v>19</v>
      </c>
      <c r="V20" s="25">
        <v>20</v>
      </c>
      <c r="W20" s="25">
        <v>21</v>
      </c>
      <c r="X20" s="25">
        <v>22</v>
      </c>
      <c r="Y20" s="25">
        <v>23</v>
      </c>
      <c r="Z20" s="25">
        <v>24</v>
      </c>
      <c r="AA20" s="25">
        <v>25</v>
      </c>
      <c r="AB20" s="25">
        <v>26</v>
      </c>
      <c r="AC20" s="24">
        <v>27</v>
      </c>
      <c r="AD20" s="24">
        <v>28</v>
      </c>
      <c r="AE20" s="24">
        <v>29</v>
      </c>
      <c r="AF20" s="24">
        <v>30</v>
      </c>
      <c r="AG20" s="24">
        <v>31</v>
      </c>
      <c r="AH20" s="24">
        <v>32</v>
      </c>
      <c r="AI20" s="24">
        <v>33</v>
      </c>
      <c r="AJ20" s="24">
        <v>34</v>
      </c>
      <c r="AK20" s="24">
        <v>35</v>
      </c>
      <c r="AL20" s="24">
        <v>36</v>
      </c>
      <c r="AM20" s="24">
        <v>37</v>
      </c>
      <c r="AN20" s="24">
        <v>38</v>
      </c>
      <c r="AO20" s="24">
        <v>39</v>
      </c>
      <c r="AP20" s="23">
        <v>40</v>
      </c>
      <c r="AQ20" s="23">
        <v>41</v>
      </c>
      <c r="AR20" s="23">
        <v>42</v>
      </c>
      <c r="AS20" s="23">
        <v>43</v>
      </c>
      <c r="AT20" s="23">
        <v>44</v>
      </c>
      <c r="AU20" s="23">
        <v>45</v>
      </c>
      <c r="AV20" s="23">
        <v>46</v>
      </c>
      <c r="AW20" s="23">
        <v>47</v>
      </c>
      <c r="AX20" s="23">
        <v>48</v>
      </c>
      <c r="AY20" s="23">
        <v>49</v>
      </c>
      <c r="AZ20" s="23">
        <v>50</v>
      </c>
      <c r="BA20" s="23">
        <v>51</v>
      </c>
      <c r="BB20" s="23">
        <v>52</v>
      </c>
      <c r="BC20" s="34">
        <v>1</v>
      </c>
      <c r="BD20" s="34">
        <v>2</v>
      </c>
      <c r="BE20" s="34">
        <v>3</v>
      </c>
      <c r="BF20" s="34">
        <v>4</v>
      </c>
      <c r="BG20" s="34">
        <v>5</v>
      </c>
      <c r="BH20" s="34">
        <v>6</v>
      </c>
      <c r="BI20" s="34">
        <v>7</v>
      </c>
      <c r="BJ20" s="34">
        <v>8</v>
      </c>
      <c r="BK20" s="34">
        <v>9</v>
      </c>
      <c r="BL20" s="34">
        <v>10</v>
      </c>
      <c r="BM20" s="34">
        <v>11</v>
      </c>
      <c r="BN20" s="34">
        <v>12</v>
      </c>
      <c r="BO20" s="34">
        <v>13</v>
      </c>
      <c r="BP20" s="34">
        <v>14</v>
      </c>
      <c r="BQ20" s="34">
        <v>15</v>
      </c>
      <c r="BR20" s="34">
        <v>16</v>
      </c>
      <c r="BS20" s="34">
        <v>17</v>
      </c>
      <c r="BT20" s="34">
        <v>18</v>
      </c>
      <c r="BU20" s="34">
        <v>19</v>
      </c>
      <c r="BV20" s="34">
        <v>20</v>
      </c>
      <c r="BW20" s="34">
        <v>21</v>
      </c>
      <c r="BX20" s="34">
        <v>22</v>
      </c>
      <c r="BY20" s="34">
        <v>23</v>
      </c>
      <c r="BZ20" s="34">
        <v>24</v>
      </c>
      <c r="CA20" s="34">
        <v>25</v>
      </c>
      <c r="CB20" s="34">
        <v>26</v>
      </c>
      <c r="CC20" s="34">
        <v>27</v>
      </c>
      <c r="CD20" s="34">
        <v>28</v>
      </c>
      <c r="CE20" s="34">
        <v>29</v>
      </c>
      <c r="CF20" s="34">
        <v>30</v>
      </c>
      <c r="CG20" s="34">
        <v>31</v>
      </c>
      <c r="CH20" s="34">
        <v>32</v>
      </c>
      <c r="CI20" s="34">
        <v>33</v>
      </c>
      <c r="CJ20" s="34">
        <v>34</v>
      </c>
    </row>
    <row r="21" spans="1:92" hidden="1" x14ac:dyDescent="0.35">
      <c r="B21" s="21" t="s">
        <v>35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2"/>
      <c r="Q21" s="12"/>
      <c r="R21" s="12"/>
      <c r="S21" s="12"/>
      <c r="T21" s="12"/>
      <c r="U21" s="12"/>
      <c r="V21" s="12">
        <v>0</v>
      </c>
      <c r="W21" s="12">
        <v>0</v>
      </c>
      <c r="X21" s="33">
        <f>1500000/5</f>
        <v>300000</v>
      </c>
      <c r="Y21" s="33">
        <f>1500000/5</f>
        <v>300000</v>
      </c>
      <c r="Z21" s="33">
        <f>1500000/5</f>
        <v>300000</v>
      </c>
      <c r="AA21" s="33">
        <f>1500000/5</f>
        <v>300000</v>
      </c>
      <c r="AB21" s="33">
        <f>1500000/5</f>
        <v>300000</v>
      </c>
      <c r="AC21" s="33">
        <f>13000000/4</f>
        <v>3250000</v>
      </c>
      <c r="AD21" s="33">
        <f>13000000/4</f>
        <v>3250000</v>
      </c>
      <c r="AE21" s="33">
        <f>13000000/4</f>
        <v>3250000</v>
      </c>
      <c r="AF21" s="33">
        <f>13000000/4</f>
        <v>3250000</v>
      </c>
      <c r="AG21" s="33">
        <f>15000000/4</f>
        <v>3750000</v>
      </c>
      <c r="AH21" s="33">
        <f>15000000/4</f>
        <v>3750000</v>
      </c>
      <c r="AI21" s="33">
        <f>15000000/4</f>
        <v>3750000</v>
      </c>
      <c r="AJ21" s="33">
        <f>15000000/4</f>
        <v>3750000</v>
      </c>
      <c r="AK21" s="33" t="e">
        <f>#REF!/5</f>
        <v>#REF!</v>
      </c>
      <c r="AL21" s="33">
        <v>4200000</v>
      </c>
      <c r="AM21" s="33">
        <v>4200000</v>
      </c>
      <c r="AN21" s="33">
        <v>4200000</v>
      </c>
      <c r="AO21" s="33">
        <v>4200000</v>
      </c>
      <c r="AP21" s="33" t="e">
        <f>#REF!/4</f>
        <v>#REF!</v>
      </c>
      <c r="AQ21" s="33">
        <v>6250000</v>
      </c>
      <c r="AR21" s="33">
        <v>6250000</v>
      </c>
      <c r="AS21" s="33">
        <v>6250000</v>
      </c>
      <c r="AT21" s="33" t="e">
        <f>#REF!/4</f>
        <v>#REF!</v>
      </c>
      <c r="AU21" s="33">
        <v>6250000</v>
      </c>
      <c r="AV21" s="33">
        <v>6250000</v>
      </c>
      <c r="AW21" s="33">
        <v>6250000</v>
      </c>
      <c r="AX21" s="33" t="e">
        <f>#REF!/5</f>
        <v>#REF!</v>
      </c>
      <c r="AY21" s="33">
        <v>5680000</v>
      </c>
      <c r="AZ21" s="33">
        <v>5680000</v>
      </c>
      <c r="BA21" s="33">
        <v>5680000</v>
      </c>
      <c r="BB21" s="33">
        <v>5680000</v>
      </c>
      <c r="BC21" s="33" t="e">
        <f>#REF!/4</f>
        <v>#REF!</v>
      </c>
      <c r="BD21" s="33">
        <v>4000000</v>
      </c>
      <c r="BE21" s="33">
        <v>4000000</v>
      </c>
      <c r="BF21" s="33">
        <v>4000000</v>
      </c>
      <c r="BG21" s="33" t="e">
        <f>#REF!/4</f>
        <v>#REF!</v>
      </c>
      <c r="BH21" s="33">
        <v>3250000</v>
      </c>
      <c r="BI21" s="33">
        <v>3250000</v>
      </c>
      <c r="BJ21" s="33">
        <v>3250000</v>
      </c>
      <c r="BK21" s="33" t="e">
        <f>#REF!/5</f>
        <v>#REF!</v>
      </c>
      <c r="BL21" s="33">
        <v>2400000</v>
      </c>
      <c r="BM21" s="33">
        <v>2400000</v>
      </c>
      <c r="BN21" s="33">
        <v>2400000</v>
      </c>
      <c r="BO21" s="33">
        <v>2400000</v>
      </c>
      <c r="BP21" s="33" t="e">
        <f>#REF!/4</f>
        <v>#REF!</v>
      </c>
      <c r="BQ21" s="33">
        <v>3000000</v>
      </c>
      <c r="BR21" s="33">
        <v>3000000</v>
      </c>
      <c r="BS21" s="33">
        <v>3000000</v>
      </c>
      <c r="BT21" s="33">
        <f t="shared" ref="BT21:BW22" si="0">12000000/4</f>
        <v>3000000</v>
      </c>
      <c r="BU21" s="33">
        <f t="shared" si="0"/>
        <v>3000000</v>
      </c>
      <c r="BV21" s="33">
        <f t="shared" si="0"/>
        <v>3000000</v>
      </c>
      <c r="BW21" s="33">
        <f t="shared" si="0"/>
        <v>3000000</v>
      </c>
      <c r="BX21" s="33">
        <f t="shared" ref="BX21:CB22" si="1">11400000/5</f>
        <v>2280000</v>
      </c>
      <c r="BY21" s="33">
        <f t="shared" si="1"/>
        <v>2280000</v>
      </c>
      <c r="BZ21" s="33">
        <f t="shared" si="1"/>
        <v>2280000</v>
      </c>
      <c r="CA21" s="33">
        <f t="shared" si="1"/>
        <v>2280000</v>
      </c>
      <c r="CB21" s="33">
        <f t="shared" si="1"/>
        <v>2280000</v>
      </c>
      <c r="CC21" s="33">
        <f>18400000/4</f>
        <v>4600000</v>
      </c>
      <c r="CD21" s="33">
        <f>18400000/4</f>
        <v>4600000</v>
      </c>
      <c r="CE21" s="33">
        <f>18400000/4</f>
        <v>4600000</v>
      </c>
      <c r="CF21" s="33">
        <f>18400000/4</f>
        <v>4600000</v>
      </c>
      <c r="CG21" s="33">
        <f>20000000/4</f>
        <v>5000000</v>
      </c>
      <c r="CH21" s="33">
        <f>20000000/4</f>
        <v>5000000</v>
      </c>
      <c r="CI21" s="33">
        <f>20000000/4</f>
        <v>5000000</v>
      </c>
      <c r="CJ21" s="33">
        <f>20000000/4</f>
        <v>5000000</v>
      </c>
    </row>
    <row r="22" spans="1:92" hidden="1" x14ac:dyDescent="0.35">
      <c r="B22" s="12" t="s">
        <v>36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0</v>
      </c>
      <c r="W22" s="12">
        <v>0</v>
      </c>
      <c r="X22" s="32" t="e">
        <f>#REF!/5</f>
        <v>#REF!</v>
      </c>
      <c r="Y22" s="32" t="e">
        <f>#REF!/5</f>
        <v>#REF!</v>
      </c>
      <c r="Z22" s="32" t="e">
        <f>#REF!/5</f>
        <v>#REF!</v>
      </c>
      <c r="AA22" s="32" t="e">
        <f>#REF!/5</f>
        <v>#REF!</v>
      </c>
      <c r="AB22" s="32" t="e">
        <f>#REF!/5</f>
        <v>#REF!</v>
      </c>
      <c r="AC22" s="33" t="e">
        <f>#REF!/4</f>
        <v>#REF!</v>
      </c>
      <c r="AD22" s="33">
        <v>3500000</v>
      </c>
      <c r="AE22" s="33">
        <v>3500000</v>
      </c>
      <c r="AF22" s="33">
        <v>3500000</v>
      </c>
      <c r="AG22" s="33" t="e">
        <f>#REF!/4</f>
        <v>#REF!</v>
      </c>
      <c r="AH22" s="33">
        <v>3750000</v>
      </c>
      <c r="AI22" s="33">
        <v>3750000</v>
      </c>
      <c r="AJ22" s="33">
        <v>3750000</v>
      </c>
      <c r="AK22" s="33" t="e">
        <f>#REF!/5</f>
        <v>#REF!</v>
      </c>
      <c r="AL22" s="33" t="e">
        <f>#REF!/5</f>
        <v>#REF!</v>
      </c>
      <c r="AM22" s="33" t="e">
        <f>#REF!/5</f>
        <v>#REF!</v>
      </c>
      <c r="AN22" s="33" t="e">
        <f>#REF!/5</f>
        <v>#REF!</v>
      </c>
      <c r="AO22" s="33" t="e">
        <f>#REF!/5</f>
        <v>#REF!</v>
      </c>
      <c r="AP22" s="33" t="e">
        <f>#REF!/4</f>
        <v>#REF!</v>
      </c>
      <c r="AQ22" s="33">
        <v>6250000</v>
      </c>
      <c r="AR22" s="33">
        <v>6250000</v>
      </c>
      <c r="AS22" s="33">
        <v>6250000</v>
      </c>
      <c r="AT22" s="33" t="e">
        <f>#REF!/4</f>
        <v>#REF!</v>
      </c>
      <c r="AU22" s="33">
        <v>6250000</v>
      </c>
      <c r="AV22" s="33">
        <v>6250000</v>
      </c>
      <c r="AW22" s="33">
        <v>6250000</v>
      </c>
      <c r="AX22" s="33" t="e">
        <f>#REF!/5</f>
        <v>#REF!</v>
      </c>
      <c r="AY22" s="33">
        <v>5680000</v>
      </c>
      <c r="AZ22" s="33">
        <v>5680000</v>
      </c>
      <c r="BA22" s="33">
        <v>5680000</v>
      </c>
      <c r="BB22" s="33">
        <v>5680000</v>
      </c>
      <c r="BC22" s="33" t="e">
        <f>#REF!/4</f>
        <v>#REF!</v>
      </c>
      <c r="BD22" s="33">
        <v>4000000</v>
      </c>
      <c r="BE22" s="33">
        <v>4000000</v>
      </c>
      <c r="BF22" s="33">
        <v>4000000</v>
      </c>
      <c r="BG22" s="33" t="e">
        <f>#REF!/4</f>
        <v>#REF!</v>
      </c>
      <c r="BH22" s="33">
        <v>3250000</v>
      </c>
      <c r="BI22" s="33">
        <v>3250000</v>
      </c>
      <c r="BJ22" s="33">
        <v>3250000</v>
      </c>
      <c r="BK22" s="33" t="e">
        <f>#REF!/5</f>
        <v>#REF!</v>
      </c>
      <c r="BL22" s="33">
        <v>2400000</v>
      </c>
      <c r="BM22" s="33">
        <v>2400000</v>
      </c>
      <c r="BN22" s="33">
        <v>2400000</v>
      </c>
      <c r="BO22" s="33">
        <v>2400000</v>
      </c>
      <c r="BP22" s="33" t="e">
        <f>#REF!/4</f>
        <v>#REF!</v>
      </c>
      <c r="BQ22" s="33">
        <v>3000000</v>
      </c>
      <c r="BR22" s="33">
        <v>3000000</v>
      </c>
      <c r="BS22" s="33">
        <v>3000000</v>
      </c>
      <c r="BT22" s="33">
        <f t="shared" si="0"/>
        <v>3000000</v>
      </c>
      <c r="BU22" s="33">
        <f t="shared" si="0"/>
        <v>3000000</v>
      </c>
      <c r="BV22" s="33">
        <f t="shared" si="0"/>
        <v>3000000</v>
      </c>
      <c r="BW22" s="33">
        <f t="shared" si="0"/>
        <v>3000000</v>
      </c>
      <c r="BX22" s="33">
        <f t="shared" si="1"/>
        <v>2280000</v>
      </c>
      <c r="BY22" s="33">
        <f t="shared" si="1"/>
        <v>2280000</v>
      </c>
      <c r="BZ22" s="33">
        <f t="shared" si="1"/>
        <v>2280000</v>
      </c>
      <c r="CA22" s="33">
        <f t="shared" si="1"/>
        <v>2280000</v>
      </c>
      <c r="CB22" s="33">
        <f t="shared" si="1"/>
        <v>2280000</v>
      </c>
      <c r="CC22" s="33">
        <f t="shared" ref="CC22:CJ22" si="2">8000000/4</f>
        <v>2000000</v>
      </c>
      <c r="CD22" s="33">
        <f t="shared" si="2"/>
        <v>2000000</v>
      </c>
      <c r="CE22" s="33">
        <f t="shared" si="2"/>
        <v>2000000</v>
      </c>
      <c r="CF22" s="33">
        <f t="shared" si="2"/>
        <v>2000000</v>
      </c>
      <c r="CG22" s="33">
        <f t="shared" si="2"/>
        <v>2000000</v>
      </c>
      <c r="CH22" s="33">
        <f t="shared" si="2"/>
        <v>2000000</v>
      </c>
      <c r="CI22" s="33">
        <f t="shared" si="2"/>
        <v>2000000</v>
      </c>
      <c r="CJ22" s="33">
        <f t="shared" si="2"/>
        <v>2000000</v>
      </c>
    </row>
    <row r="23" spans="1:92" x14ac:dyDescent="0.35">
      <c r="B23" t="s">
        <v>8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92" x14ac:dyDescent="0.35">
      <c r="B24" t="s">
        <v>7</v>
      </c>
      <c r="AC24" s="20">
        <f>AC3/4.33</f>
        <v>5357967.6674364898</v>
      </c>
      <c r="AD24" s="20">
        <f t="shared" ref="AD24:AF24" si="3">AD3/4.33</f>
        <v>5357967.6674364898</v>
      </c>
      <c r="AE24" s="20">
        <f t="shared" si="3"/>
        <v>5357967.6674364898</v>
      </c>
      <c r="AF24" s="20">
        <f t="shared" si="3"/>
        <v>12070823.710546575</v>
      </c>
      <c r="AG24" s="9">
        <f>AD3/4.33</f>
        <v>5357967.6674364898</v>
      </c>
      <c r="AH24" s="9">
        <f t="shared" ref="AH24:AJ24" si="4">AE3/4.33</f>
        <v>5357967.6674364898</v>
      </c>
      <c r="AI24" s="9">
        <f t="shared" si="4"/>
        <v>12070823.710546575</v>
      </c>
      <c r="AJ24" s="9">
        <f t="shared" si="4"/>
        <v>12070823.710546575</v>
      </c>
      <c r="AK24" s="9">
        <f>AE3/4.33</f>
        <v>5357967.6674364898</v>
      </c>
      <c r="AL24" s="9">
        <f t="shared" ref="AL24:AO24" si="5">AF3/4.33</f>
        <v>12070823.710546575</v>
      </c>
      <c r="AM24" s="9">
        <f t="shared" si="5"/>
        <v>12070823.710546575</v>
      </c>
      <c r="AN24" s="9">
        <f t="shared" si="5"/>
        <v>12070823.710546575</v>
      </c>
      <c r="AO24" s="9">
        <f t="shared" si="5"/>
        <v>6312548.1139337951</v>
      </c>
      <c r="AP24" s="9">
        <f>AF3/4.33</f>
        <v>12070823.710546575</v>
      </c>
      <c r="AQ24" s="9">
        <f t="shared" ref="AQ24:AS24" si="6">AG3/4.33</f>
        <v>12070823.710546575</v>
      </c>
      <c r="AR24" s="9">
        <f t="shared" si="6"/>
        <v>12070823.710546575</v>
      </c>
      <c r="AS24" s="9">
        <f t="shared" si="6"/>
        <v>6312548.1139337951</v>
      </c>
      <c r="AT24" s="9">
        <f>AG3/4.33</f>
        <v>12070823.710546575</v>
      </c>
      <c r="AU24" s="9">
        <f t="shared" ref="AU24:AW24" si="7">AH3/4.33</f>
        <v>12070823.710546575</v>
      </c>
      <c r="AV24" s="9">
        <f t="shared" si="7"/>
        <v>6312548.1139337951</v>
      </c>
      <c r="AW24" s="9">
        <f t="shared" si="7"/>
        <v>6312548.1139337951</v>
      </c>
      <c r="AX24" s="9"/>
      <c r="AY24" s="9"/>
      <c r="AZ24" s="9"/>
      <c r="BA24" s="9"/>
      <c r="BB24" s="9"/>
    </row>
    <row r="26" spans="1:92" x14ac:dyDescent="0.35">
      <c r="A26" t="s">
        <v>35</v>
      </c>
      <c r="B26" t="s">
        <v>46</v>
      </c>
      <c r="G26">
        <v>70</v>
      </c>
      <c r="H26">
        <v>70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U26">
        <v>70</v>
      </c>
      <c r="V26">
        <v>70</v>
      </c>
      <c r="W26">
        <v>70</v>
      </c>
      <c r="X26">
        <v>70</v>
      </c>
      <c r="Y26">
        <v>70</v>
      </c>
      <c r="Z26">
        <v>70</v>
      </c>
      <c r="AA26">
        <v>70</v>
      </c>
      <c r="AB26">
        <v>70</v>
      </c>
      <c r="AC26">
        <v>70</v>
      </c>
      <c r="AD26">
        <v>70</v>
      </c>
      <c r="AE26">
        <v>70</v>
      </c>
      <c r="AF26">
        <v>70</v>
      </c>
      <c r="AG26">
        <v>70</v>
      </c>
      <c r="AH26">
        <v>70</v>
      </c>
      <c r="AI26">
        <v>70</v>
      </c>
      <c r="AJ26">
        <v>70</v>
      </c>
      <c r="AK26">
        <v>70</v>
      </c>
      <c r="AL26">
        <v>70</v>
      </c>
      <c r="AM26">
        <v>70</v>
      </c>
      <c r="AN26">
        <v>70</v>
      </c>
      <c r="AO26">
        <v>70</v>
      </c>
      <c r="AP26">
        <v>70</v>
      </c>
      <c r="AQ26">
        <v>70</v>
      </c>
      <c r="AR26">
        <v>70</v>
      </c>
      <c r="AS26">
        <v>70</v>
      </c>
      <c r="AT26">
        <v>70</v>
      </c>
      <c r="AU26">
        <v>70</v>
      </c>
      <c r="AV26">
        <v>70</v>
      </c>
      <c r="AW26">
        <v>70</v>
      </c>
      <c r="AX26">
        <v>70</v>
      </c>
      <c r="AY26">
        <v>70</v>
      </c>
      <c r="AZ26">
        <v>70</v>
      </c>
      <c r="BA26">
        <v>70</v>
      </c>
      <c r="BB26">
        <v>70</v>
      </c>
      <c r="BC26" s="49">
        <v>40</v>
      </c>
      <c r="BD26" s="49">
        <v>40</v>
      </c>
      <c r="BE26" s="49">
        <v>40</v>
      </c>
      <c r="BF26" s="49">
        <v>40</v>
      </c>
      <c r="BG26" s="49">
        <v>40</v>
      </c>
      <c r="BH26" s="49">
        <v>40</v>
      </c>
      <c r="BI26" s="49">
        <v>40</v>
      </c>
      <c r="BJ26" s="49">
        <v>40</v>
      </c>
      <c r="BK26" s="49">
        <v>40</v>
      </c>
      <c r="BL26" s="49">
        <v>40</v>
      </c>
      <c r="BM26" s="49">
        <v>40</v>
      </c>
      <c r="BN26" s="49">
        <v>40</v>
      </c>
      <c r="BO26" s="49">
        <v>40</v>
      </c>
      <c r="BP26" s="49">
        <v>40</v>
      </c>
      <c r="BQ26" s="49">
        <v>40</v>
      </c>
      <c r="BR26" s="49">
        <v>40</v>
      </c>
      <c r="BS26" s="49">
        <v>40</v>
      </c>
      <c r="BT26" s="49">
        <v>40</v>
      </c>
      <c r="BU26" s="49">
        <v>40</v>
      </c>
      <c r="CK26" s="41"/>
      <c r="CL26" s="41"/>
      <c r="CM26" s="41"/>
      <c r="CN26" s="41"/>
    </row>
    <row r="27" spans="1:92" x14ac:dyDescent="0.35">
      <c r="A27" t="s">
        <v>36</v>
      </c>
      <c r="B27" t="s">
        <v>46</v>
      </c>
      <c r="G27">
        <v>130</v>
      </c>
      <c r="H27">
        <v>130</v>
      </c>
      <c r="I27">
        <v>130</v>
      </c>
      <c r="J27">
        <v>130</v>
      </c>
      <c r="K27">
        <v>130</v>
      </c>
      <c r="L27">
        <v>130</v>
      </c>
      <c r="M27">
        <v>130</v>
      </c>
      <c r="N27">
        <v>130</v>
      </c>
      <c r="O27">
        <v>130</v>
      </c>
      <c r="P27">
        <v>130</v>
      </c>
      <c r="Q27">
        <v>130</v>
      </c>
      <c r="R27">
        <v>130</v>
      </c>
      <c r="S27">
        <v>130</v>
      </c>
      <c r="T27">
        <v>130</v>
      </c>
      <c r="U27">
        <v>130</v>
      </c>
      <c r="V27">
        <v>130</v>
      </c>
      <c r="W27">
        <v>130</v>
      </c>
      <c r="X27">
        <v>130</v>
      </c>
      <c r="Y27">
        <v>130</v>
      </c>
      <c r="Z27">
        <v>130</v>
      </c>
      <c r="AA27">
        <v>130</v>
      </c>
      <c r="AB27">
        <v>130</v>
      </c>
      <c r="AC27">
        <v>130</v>
      </c>
      <c r="AD27">
        <v>130</v>
      </c>
      <c r="AE27">
        <v>130</v>
      </c>
      <c r="AF27">
        <v>130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60</v>
      </c>
      <c r="AW27">
        <v>60</v>
      </c>
      <c r="AX27">
        <v>60</v>
      </c>
      <c r="AY27" s="49">
        <v>60</v>
      </c>
      <c r="AZ27" s="49">
        <v>60</v>
      </c>
      <c r="BA27" s="49">
        <v>60</v>
      </c>
      <c r="BB27" s="49">
        <v>60</v>
      </c>
      <c r="BC27" s="49">
        <v>60</v>
      </c>
      <c r="BD27" s="49">
        <v>60</v>
      </c>
      <c r="BE27" s="49">
        <v>60</v>
      </c>
      <c r="BF27" s="49">
        <v>60</v>
      </c>
      <c r="BG27" s="49">
        <v>60</v>
      </c>
      <c r="BH27" s="49">
        <v>60</v>
      </c>
      <c r="BI27" s="49">
        <v>60</v>
      </c>
      <c r="BJ27" s="49">
        <v>60</v>
      </c>
      <c r="BK27" s="49">
        <v>60</v>
      </c>
      <c r="BL27" s="49">
        <v>60</v>
      </c>
      <c r="BM27" s="49">
        <v>60</v>
      </c>
      <c r="BN27" s="49">
        <v>60</v>
      </c>
      <c r="BO27" s="49">
        <v>60</v>
      </c>
      <c r="BP27" s="49">
        <v>60</v>
      </c>
      <c r="BQ27" s="49">
        <v>60</v>
      </c>
      <c r="BR27" s="49">
        <v>60</v>
      </c>
      <c r="BS27" s="49">
        <v>60</v>
      </c>
      <c r="BT27" s="49">
        <v>60</v>
      </c>
      <c r="BU27" s="49">
        <v>60</v>
      </c>
      <c r="CK27" s="41"/>
      <c r="CL27" s="41"/>
      <c r="CM27" s="41"/>
      <c r="CN27" s="41"/>
    </row>
    <row r="28" spans="1:92" x14ac:dyDescent="0.35">
      <c r="A28" t="s">
        <v>35</v>
      </c>
      <c r="B28" t="s">
        <v>47</v>
      </c>
      <c r="G28" s="20">
        <f t="shared" ref="G28:BR28" si="8">67500*0.995*G26</f>
        <v>4701375</v>
      </c>
      <c r="H28" s="20">
        <f t="shared" si="8"/>
        <v>4701375</v>
      </c>
      <c r="I28" s="20">
        <f t="shared" si="8"/>
        <v>4701375</v>
      </c>
      <c r="J28" s="20">
        <f t="shared" si="8"/>
        <v>4701375</v>
      </c>
      <c r="K28" s="20">
        <f t="shared" si="8"/>
        <v>4701375</v>
      </c>
      <c r="L28" s="20">
        <f t="shared" si="8"/>
        <v>4701375</v>
      </c>
      <c r="M28" s="20">
        <f t="shared" si="8"/>
        <v>4701375</v>
      </c>
      <c r="N28" s="20">
        <f t="shared" si="8"/>
        <v>4701375</v>
      </c>
      <c r="O28" s="20">
        <f t="shared" si="8"/>
        <v>4701375</v>
      </c>
      <c r="P28" s="20">
        <f t="shared" si="8"/>
        <v>4701375</v>
      </c>
      <c r="Q28" s="20">
        <f t="shared" si="8"/>
        <v>4701375</v>
      </c>
      <c r="R28" s="20">
        <f t="shared" si="8"/>
        <v>4701375</v>
      </c>
      <c r="S28" s="20">
        <f t="shared" si="8"/>
        <v>4701375</v>
      </c>
      <c r="T28" s="20">
        <f t="shared" si="8"/>
        <v>4701375</v>
      </c>
      <c r="U28" s="20">
        <f t="shared" si="8"/>
        <v>4701375</v>
      </c>
      <c r="V28" s="20">
        <f t="shared" si="8"/>
        <v>4701375</v>
      </c>
      <c r="W28" s="20">
        <f t="shared" si="8"/>
        <v>4701375</v>
      </c>
      <c r="X28" s="20">
        <f t="shared" si="8"/>
        <v>4701375</v>
      </c>
      <c r="Y28" s="20">
        <f t="shared" si="8"/>
        <v>4701375</v>
      </c>
      <c r="Z28" s="20">
        <f t="shared" si="8"/>
        <v>4701375</v>
      </c>
      <c r="AA28" s="20">
        <f t="shared" si="8"/>
        <v>4701375</v>
      </c>
      <c r="AB28" s="20">
        <f t="shared" si="8"/>
        <v>4701375</v>
      </c>
      <c r="AC28" s="20">
        <f t="shared" si="8"/>
        <v>4701375</v>
      </c>
      <c r="AD28" s="20">
        <f t="shared" si="8"/>
        <v>4701375</v>
      </c>
      <c r="AE28" s="20">
        <f t="shared" si="8"/>
        <v>4701375</v>
      </c>
      <c r="AF28" s="20">
        <f t="shared" si="8"/>
        <v>4701375</v>
      </c>
      <c r="AG28" s="20">
        <f t="shared" si="8"/>
        <v>4701375</v>
      </c>
      <c r="AH28" s="20">
        <f t="shared" si="8"/>
        <v>4701375</v>
      </c>
      <c r="AI28" s="20">
        <f t="shared" si="8"/>
        <v>4701375</v>
      </c>
      <c r="AJ28" s="20">
        <f t="shared" si="8"/>
        <v>4701375</v>
      </c>
      <c r="AK28" s="20">
        <f t="shared" si="8"/>
        <v>4701375</v>
      </c>
      <c r="AL28" s="20">
        <f t="shared" si="8"/>
        <v>4701375</v>
      </c>
      <c r="AM28" s="20">
        <f t="shared" si="8"/>
        <v>4701375</v>
      </c>
      <c r="AN28" s="20">
        <f t="shared" si="8"/>
        <v>4701375</v>
      </c>
      <c r="AO28" s="20">
        <f t="shared" si="8"/>
        <v>4701375</v>
      </c>
      <c r="AP28" s="20">
        <f t="shared" si="8"/>
        <v>4701375</v>
      </c>
      <c r="AQ28" s="20">
        <f t="shared" si="8"/>
        <v>4701375</v>
      </c>
      <c r="AR28" s="20">
        <f t="shared" si="8"/>
        <v>4701375</v>
      </c>
      <c r="AS28" s="20">
        <f t="shared" si="8"/>
        <v>4701375</v>
      </c>
      <c r="AT28" s="20">
        <f t="shared" si="8"/>
        <v>4701375</v>
      </c>
      <c r="AU28" s="20">
        <f t="shared" si="8"/>
        <v>4701375</v>
      </c>
      <c r="AV28" s="20">
        <f t="shared" si="8"/>
        <v>4701375</v>
      </c>
      <c r="AW28" s="20">
        <f t="shared" si="8"/>
        <v>4701375</v>
      </c>
      <c r="AX28" s="20">
        <f t="shared" si="8"/>
        <v>4701375</v>
      </c>
      <c r="AY28" s="20">
        <f t="shared" si="8"/>
        <v>4701375</v>
      </c>
      <c r="AZ28" s="20">
        <f t="shared" si="8"/>
        <v>4701375</v>
      </c>
      <c r="BA28" s="20">
        <f t="shared" si="8"/>
        <v>4701375</v>
      </c>
      <c r="BB28" s="20">
        <f t="shared" si="8"/>
        <v>4701375</v>
      </c>
      <c r="BC28" s="20">
        <f t="shared" si="8"/>
        <v>2686500</v>
      </c>
      <c r="BD28" s="20">
        <f t="shared" si="8"/>
        <v>2686500</v>
      </c>
      <c r="BE28" s="20">
        <f t="shared" si="8"/>
        <v>2686500</v>
      </c>
      <c r="BF28" s="20">
        <f t="shared" si="8"/>
        <v>2686500</v>
      </c>
      <c r="BG28" s="20">
        <f t="shared" si="8"/>
        <v>2686500</v>
      </c>
      <c r="BH28" s="20">
        <f t="shared" si="8"/>
        <v>2686500</v>
      </c>
      <c r="BI28" s="20">
        <f t="shared" si="8"/>
        <v>2686500</v>
      </c>
      <c r="BJ28" s="20">
        <f t="shared" si="8"/>
        <v>2686500</v>
      </c>
      <c r="BK28" s="20">
        <f t="shared" si="8"/>
        <v>2686500</v>
      </c>
      <c r="BL28" s="20">
        <f t="shared" si="8"/>
        <v>2686500</v>
      </c>
      <c r="BM28" s="20">
        <f t="shared" si="8"/>
        <v>2686500</v>
      </c>
      <c r="BN28" s="20">
        <f t="shared" si="8"/>
        <v>2686500</v>
      </c>
      <c r="BO28" s="20">
        <f t="shared" si="8"/>
        <v>2686500</v>
      </c>
      <c r="BP28" s="20">
        <f t="shared" si="8"/>
        <v>2686500</v>
      </c>
      <c r="BQ28" s="20">
        <f t="shared" si="8"/>
        <v>2686500</v>
      </c>
      <c r="BR28" s="20">
        <f t="shared" si="8"/>
        <v>2686500</v>
      </c>
      <c r="BS28" s="20">
        <f t="shared" ref="BS28:CJ28" si="9">67500*0.995*BS26</f>
        <v>2686500</v>
      </c>
      <c r="BT28" s="20">
        <f t="shared" si="9"/>
        <v>2686500</v>
      </c>
      <c r="BU28" s="20">
        <f t="shared" si="9"/>
        <v>2686500</v>
      </c>
      <c r="BV28" s="20">
        <f t="shared" si="9"/>
        <v>0</v>
      </c>
      <c r="BW28" s="20">
        <f t="shared" si="9"/>
        <v>0</v>
      </c>
      <c r="BX28" s="20">
        <f t="shared" si="9"/>
        <v>0</v>
      </c>
      <c r="BY28" s="20">
        <f t="shared" si="9"/>
        <v>0</v>
      </c>
      <c r="BZ28" s="20">
        <f t="shared" si="9"/>
        <v>0</v>
      </c>
      <c r="CA28" s="20">
        <f t="shared" si="9"/>
        <v>0</v>
      </c>
      <c r="CB28" s="20">
        <f t="shared" si="9"/>
        <v>0</v>
      </c>
      <c r="CC28" s="20">
        <f t="shared" si="9"/>
        <v>0</v>
      </c>
      <c r="CD28" s="20">
        <f t="shared" si="9"/>
        <v>0</v>
      </c>
      <c r="CE28" s="20">
        <f t="shared" si="9"/>
        <v>0</v>
      </c>
      <c r="CF28" s="20">
        <f t="shared" si="9"/>
        <v>0</v>
      </c>
      <c r="CG28" s="20">
        <f t="shared" si="9"/>
        <v>0</v>
      </c>
      <c r="CH28" s="20">
        <f t="shared" si="9"/>
        <v>0</v>
      </c>
      <c r="CI28" s="20">
        <f t="shared" si="9"/>
        <v>0</v>
      </c>
      <c r="CJ28" s="20">
        <f t="shared" si="9"/>
        <v>0</v>
      </c>
      <c r="CK28" s="20"/>
      <c r="CL28" s="20"/>
      <c r="CM28" s="20"/>
      <c r="CN28" s="20"/>
    </row>
    <row r="29" spans="1:92" x14ac:dyDescent="0.35"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92" x14ac:dyDescent="0.35">
      <c r="A30" t="s">
        <v>35</v>
      </c>
      <c r="B30" t="s">
        <v>49</v>
      </c>
      <c r="M30" s="20"/>
      <c r="N30" s="20">
        <f t="shared" ref="N30:AS30" si="10">G28</f>
        <v>4701375</v>
      </c>
      <c r="O30" s="20">
        <f t="shared" si="10"/>
        <v>4701375</v>
      </c>
      <c r="P30" s="20">
        <f t="shared" si="10"/>
        <v>4701375</v>
      </c>
      <c r="Q30" s="20">
        <f t="shared" si="10"/>
        <v>4701375</v>
      </c>
      <c r="R30" s="20">
        <f t="shared" si="10"/>
        <v>4701375</v>
      </c>
      <c r="S30" s="20">
        <f t="shared" si="10"/>
        <v>4701375</v>
      </c>
      <c r="T30" s="20">
        <f t="shared" si="10"/>
        <v>4701375</v>
      </c>
      <c r="U30" s="20">
        <f t="shared" si="10"/>
        <v>4701375</v>
      </c>
      <c r="V30" s="20">
        <f t="shared" si="10"/>
        <v>4701375</v>
      </c>
      <c r="W30" s="20">
        <f t="shared" si="10"/>
        <v>4701375</v>
      </c>
      <c r="X30" s="20">
        <f t="shared" si="10"/>
        <v>4701375</v>
      </c>
      <c r="Y30" s="20">
        <f t="shared" si="10"/>
        <v>4701375</v>
      </c>
      <c r="Z30" s="20">
        <f t="shared" si="10"/>
        <v>4701375</v>
      </c>
      <c r="AA30" s="20">
        <f t="shared" si="10"/>
        <v>4701375</v>
      </c>
      <c r="AB30" s="20">
        <f t="shared" si="10"/>
        <v>4701375</v>
      </c>
      <c r="AC30" s="20">
        <f t="shared" si="10"/>
        <v>4701375</v>
      </c>
      <c r="AD30" s="20">
        <f t="shared" si="10"/>
        <v>4701375</v>
      </c>
      <c r="AE30" s="20">
        <f t="shared" si="10"/>
        <v>4701375</v>
      </c>
      <c r="AF30" s="20">
        <f t="shared" si="10"/>
        <v>4701375</v>
      </c>
      <c r="AG30" s="20">
        <f t="shared" si="10"/>
        <v>4701375</v>
      </c>
      <c r="AH30" s="20">
        <f t="shared" si="10"/>
        <v>4701375</v>
      </c>
      <c r="AI30" s="20">
        <f t="shared" si="10"/>
        <v>4701375</v>
      </c>
      <c r="AJ30" s="20">
        <f t="shared" si="10"/>
        <v>4701375</v>
      </c>
      <c r="AK30" s="20">
        <f t="shared" si="10"/>
        <v>4701375</v>
      </c>
      <c r="AL30" s="20">
        <f t="shared" si="10"/>
        <v>4701375</v>
      </c>
      <c r="AM30" s="20">
        <f t="shared" si="10"/>
        <v>4701375</v>
      </c>
      <c r="AN30" s="20">
        <f t="shared" si="10"/>
        <v>4701375</v>
      </c>
      <c r="AO30" s="20">
        <f t="shared" si="10"/>
        <v>4701375</v>
      </c>
      <c r="AP30" s="20">
        <f t="shared" si="10"/>
        <v>4701375</v>
      </c>
      <c r="AQ30" s="20">
        <f t="shared" si="10"/>
        <v>4701375</v>
      </c>
      <c r="AR30" s="20">
        <f t="shared" si="10"/>
        <v>4701375</v>
      </c>
      <c r="AS30" s="20">
        <f t="shared" si="10"/>
        <v>4701375</v>
      </c>
      <c r="AT30" s="20">
        <f t="shared" ref="AT30:BY30" si="11">AM28</f>
        <v>4701375</v>
      </c>
      <c r="AU30" s="20">
        <f t="shared" si="11"/>
        <v>4701375</v>
      </c>
      <c r="AV30" s="20">
        <f t="shared" si="11"/>
        <v>4701375</v>
      </c>
      <c r="AW30" s="20">
        <f t="shared" si="11"/>
        <v>4701375</v>
      </c>
      <c r="AX30" s="20">
        <f t="shared" si="11"/>
        <v>4701375</v>
      </c>
      <c r="AY30" s="20">
        <f t="shared" si="11"/>
        <v>4701375</v>
      </c>
      <c r="AZ30" s="20">
        <f t="shared" si="11"/>
        <v>4701375</v>
      </c>
      <c r="BA30" s="20">
        <f t="shared" si="11"/>
        <v>4701375</v>
      </c>
      <c r="BB30" s="20">
        <f t="shared" si="11"/>
        <v>4701375</v>
      </c>
      <c r="BC30" s="20">
        <f t="shared" si="11"/>
        <v>4701375</v>
      </c>
      <c r="BD30" s="20">
        <f t="shared" si="11"/>
        <v>4701375</v>
      </c>
      <c r="BE30" s="20">
        <f t="shared" si="11"/>
        <v>4701375</v>
      </c>
      <c r="BF30" s="20">
        <f t="shared" si="11"/>
        <v>4701375</v>
      </c>
      <c r="BG30" s="20">
        <f t="shared" si="11"/>
        <v>4701375</v>
      </c>
      <c r="BH30" s="20">
        <f t="shared" si="11"/>
        <v>4701375</v>
      </c>
      <c r="BI30" s="20">
        <f t="shared" si="11"/>
        <v>4701375</v>
      </c>
      <c r="BJ30" s="20">
        <f t="shared" si="11"/>
        <v>2686500</v>
      </c>
      <c r="BK30" s="20">
        <f t="shared" si="11"/>
        <v>2686500</v>
      </c>
      <c r="BL30" s="20">
        <f t="shared" si="11"/>
        <v>2686500</v>
      </c>
      <c r="BM30" s="20">
        <f t="shared" si="11"/>
        <v>2686500</v>
      </c>
      <c r="BN30" s="20">
        <f t="shared" si="11"/>
        <v>2686500</v>
      </c>
      <c r="BO30" s="20">
        <f t="shared" si="11"/>
        <v>2686500</v>
      </c>
      <c r="BP30" s="20">
        <f t="shared" si="11"/>
        <v>2686500</v>
      </c>
      <c r="BQ30" s="20">
        <f t="shared" si="11"/>
        <v>2686500</v>
      </c>
      <c r="BR30" s="20">
        <f t="shared" si="11"/>
        <v>2686500</v>
      </c>
      <c r="BS30" s="20">
        <f t="shared" si="11"/>
        <v>2686500</v>
      </c>
      <c r="BT30" s="20">
        <f t="shared" si="11"/>
        <v>2686500</v>
      </c>
      <c r="BU30" s="20">
        <f t="shared" si="11"/>
        <v>2686500</v>
      </c>
      <c r="BV30" s="20">
        <f t="shared" si="11"/>
        <v>2686500</v>
      </c>
      <c r="BW30" s="20">
        <f t="shared" si="11"/>
        <v>2686500</v>
      </c>
      <c r="BX30" s="20">
        <f t="shared" si="11"/>
        <v>2686500</v>
      </c>
      <c r="BY30" s="20">
        <f t="shared" si="11"/>
        <v>2686500</v>
      </c>
      <c r="BZ30" s="20">
        <f t="shared" ref="BZ30:CJ30" si="12">BS28</f>
        <v>2686500</v>
      </c>
      <c r="CA30" s="20">
        <f t="shared" si="12"/>
        <v>2686500</v>
      </c>
      <c r="CB30" s="20">
        <f t="shared" si="12"/>
        <v>2686500</v>
      </c>
      <c r="CC30" s="20">
        <f t="shared" si="12"/>
        <v>0</v>
      </c>
      <c r="CD30" s="20">
        <f t="shared" si="12"/>
        <v>0</v>
      </c>
      <c r="CE30" s="20">
        <f t="shared" si="12"/>
        <v>0</v>
      </c>
      <c r="CF30" s="20">
        <f t="shared" si="12"/>
        <v>0</v>
      </c>
      <c r="CG30" s="20">
        <f t="shared" si="12"/>
        <v>0</v>
      </c>
      <c r="CH30" s="20">
        <f t="shared" si="12"/>
        <v>0</v>
      </c>
      <c r="CI30" s="20">
        <f t="shared" si="12"/>
        <v>0</v>
      </c>
      <c r="CJ30" s="20">
        <f t="shared" si="12"/>
        <v>0</v>
      </c>
    </row>
    <row r="31" spans="1:92" x14ac:dyDescent="0.35">
      <c r="B31" s="31" t="s">
        <v>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T31" s="35"/>
      <c r="U31" s="35"/>
      <c r="V31" s="35"/>
      <c r="W31" s="35"/>
    </row>
    <row r="32" spans="1:92" x14ac:dyDescent="0.35">
      <c r="A32" t="s">
        <v>35</v>
      </c>
      <c r="B32" t="s">
        <v>51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Q32" s="35">
        <f t="shared" ref="Q32:AV32" si="13">N30</f>
        <v>4701375</v>
      </c>
      <c r="R32" s="35">
        <f t="shared" si="13"/>
        <v>4701375</v>
      </c>
      <c r="S32" s="35">
        <f t="shared" si="13"/>
        <v>4701375</v>
      </c>
      <c r="T32" s="35">
        <f t="shared" si="13"/>
        <v>4701375</v>
      </c>
      <c r="U32" s="35">
        <f t="shared" si="13"/>
        <v>4701375</v>
      </c>
      <c r="V32" s="35">
        <f t="shared" si="13"/>
        <v>4701375</v>
      </c>
      <c r="W32" s="35">
        <f t="shared" si="13"/>
        <v>4701375</v>
      </c>
      <c r="X32" s="35">
        <f t="shared" si="13"/>
        <v>4701375</v>
      </c>
      <c r="Y32" s="35">
        <f t="shared" si="13"/>
        <v>4701375</v>
      </c>
      <c r="Z32" s="35">
        <f t="shared" si="13"/>
        <v>4701375</v>
      </c>
      <c r="AA32" s="35">
        <f t="shared" si="13"/>
        <v>4701375</v>
      </c>
      <c r="AB32" s="35">
        <f t="shared" si="13"/>
        <v>4701375</v>
      </c>
      <c r="AC32" s="35">
        <f t="shared" si="13"/>
        <v>4701375</v>
      </c>
      <c r="AD32" s="35">
        <f t="shared" si="13"/>
        <v>4701375</v>
      </c>
      <c r="AE32" s="35">
        <f t="shared" si="13"/>
        <v>4701375</v>
      </c>
      <c r="AF32" s="35">
        <f t="shared" si="13"/>
        <v>4701375</v>
      </c>
      <c r="AG32" s="35">
        <f t="shared" si="13"/>
        <v>4701375</v>
      </c>
      <c r="AH32" s="35">
        <f t="shared" si="13"/>
        <v>4701375</v>
      </c>
      <c r="AI32" s="35">
        <f t="shared" si="13"/>
        <v>4701375</v>
      </c>
      <c r="AJ32" s="35">
        <f t="shared" si="13"/>
        <v>4701375</v>
      </c>
      <c r="AK32" s="35">
        <f t="shared" si="13"/>
        <v>4701375</v>
      </c>
      <c r="AL32" s="35">
        <f t="shared" si="13"/>
        <v>4701375</v>
      </c>
      <c r="AM32" s="35">
        <f t="shared" si="13"/>
        <v>4701375</v>
      </c>
      <c r="AN32" s="35">
        <f t="shared" si="13"/>
        <v>4701375</v>
      </c>
      <c r="AO32" s="35">
        <f t="shared" si="13"/>
        <v>4701375</v>
      </c>
      <c r="AP32" s="35">
        <f t="shared" si="13"/>
        <v>4701375</v>
      </c>
      <c r="AQ32" s="35">
        <f t="shared" si="13"/>
        <v>4701375</v>
      </c>
      <c r="AR32" s="35">
        <f t="shared" si="13"/>
        <v>4701375</v>
      </c>
      <c r="AS32" s="35">
        <f t="shared" si="13"/>
        <v>4701375</v>
      </c>
      <c r="AT32" s="35">
        <f t="shared" si="13"/>
        <v>4701375</v>
      </c>
      <c r="AU32" s="35">
        <f t="shared" si="13"/>
        <v>4701375</v>
      </c>
      <c r="AV32" s="35">
        <f t="shared" si="13"/>
        <v>4701375</v>
      </c>
      <c r="AW32" s="35">
        <f t="shared" ref="AW32:CB32" si="14">AT30</f>
        <v>4701375</v>
      </c>
      <c r="AX32" s="35">
        <f t="shared" si="14"/>
        <v>4701375</v>
      </c>
      <c r="AY32" s="35">
        <f t="shared" si="14"/>
        <v>4701375</v>
      </c>
      <c r="AZ32" s="35">
        <f t="shared" si="14"/>
        <v>4701375</v>
      </c>
      <c r="BA32" s="35">
        <f t="shared" si="14"/>
        <v>4701375</v>
      </c>
      <c r="BB32" s="35">
        <f t="shared" si="14"/>
        <v>4701375</v>
      </c>
      <c r="BC32" s="35">
        <f t="shared" si="14"/>
        <v>4701375</v>
      </c>
      <c r="BD32" s="35">
        <f t="shared" si="14"/>
        <v>4701375</v>
      </c>
      <c r="BE32" s="35">
        <f t="shared" si="14"/>
        <v>4701375</v>
      </c>
      <c r="BF32" s="35">
        <f t="shared" si="14"/>
        <v>4701375</v>
      </c>
      <c r="BG32" s="35">
        <f t="shared" si="14"/>
        <v>4701375</v>
      </c>
      <c r="BH32" s="35">
        <f t="shared" si="14"/>
        <v>4701375</v>
      </c>
      <c r="BI32" s="50">
        <f t="shared" si="14"/>
        <v>4701375</v>
      </c>
      <c r="BJ32" s="35">
        <f t="shared" si="14"/>
        <v>4701375</v>
      </c>
      <c r="BK32" s="35">
        <f t="shared" si="14"/>
        <v>4701375</v>
      </c>
      <c r="BL32" s="35">
        <f t="shared" si="14"/>
        <v>4701375</v>
      </c>
      <c r="BM32" s="35">
        <f t="shared" si="14"/>
        <v>2686500</v>
      </c>
      <c r="BN32" s="35">
        <f t="shared" si="14"/>
        <v>2686500</v>
      </c>
      <c r="BO32" s="35">
        <f t="shared" si="14"/>
        <v>2686500</v>
      </c>
      <c r="BP32" s="35">
        <f t="shared" si="14"/>
        <v>2686500</v>
      </c>
      <c r="BQ32" s="35">
        <f t="shared" si="14"/>
        <v>2686500</v>
      </c>
      <c r="BR32" s="35">
        <f t="shared" si="14"/>
        <v>2686500</v>
      </c>
      <c r="BS32" s="35">
        <f t="shared" si="14"/>
        <v>2686500</v>
      </c>
      <c r="BT32" s="35">
        <f t="shared" si="14"/>
        <v>2686500</v>
      </c>
      <c r="BU32" s="35">
        <f t="shared" si="14"/>
        <v>2686500</v>
      </c>
      <c r="BV32" s="35">
        <f t="shared" si="14"/>
        <v>2686500</v>
      </c>
      <c r="BW32" s="35">
        <f t="shared" si="14"/>
        <v>2686500</v>
      </c>
      <c r="BX32" s="35">
        <f t="shared" si="14"/>
        <v>2686500</v>
      </c>
      <c r="BY32" s="35">
        <f t="shared" si="14"/>
        <v>2686500</v>
      </c>
      <c r="BZ32" s="35">
        <f t="shared" si="14"/>
        <v>2686500</v>
      </c>
      <c r="CA32" s="35">
        <f t="shared" si="14"/>
        <v>2686500</v>
      </c>
      <c r="CB32" s="35">
        <f t="shared" si="14"/>
        <v>2686500</v>
      </c>
      <c r="CC32" s="35">
        <f t="shared" ref="CC32:CJ32" si="15">BZ30</f>
        <v>2686500</v>
      </c>
      <c r="CD32" s="35">
        <f t="shared" si="15"/>
        <v>2686500</v>
      </c>
      <c r="CE32" s="35">
        <f t="shared" si="15"/>
        <v>2686500</v>
      </c>
      <c r="CF32" s="35">
        <f t="shared" si="15"/>
        <v>0</v>
      </c>
      <c r="CG32" s="35">
        <f t="shared" si="15"/>
        <v>0</v>
      </c>
      <c r="CH32" s="35">
        <f t="shared" si="15"/>
        <v>0</v>
      </c>
      <c r="CI32" s="35">
        <f t="shared" si="15"/>
        <v>0</v>
      </c>
      <c r="CJ32" s="35">
        <f t="shared" si="15"/>
        <v>0</v>
      </c>
    </row>
    <row r="33" spans="1:88" x14ac:dyDescent="0.35">
      <c r="A33" s="27"/>
      <c r="B33" s="27" t="s">
        <v>58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5">
        <f t="shared" ref="Q33:AV33" si="16">SUM(Q32:Q32)</f>
        <v>4701375</v>
      </c>
      <c r="R33" s="45">
        <f t="shared" si="16"/>
        <v>4701375</v>
      </c>
      <c r="S33" s="45">
        <f t="shared" si="16"/>
        <v>4701375</v>
      </c>
      <c r="T33" s="45">
        <f t="shared" si="16"/>
        <v>4701375</v>
      </c>
      <c r="U33" s="45">
        <f t="shared" si="16"/>
        <v>4701375</v>
      </c>
      <c r="V33" s="45">
        <f t="shared" si="16"/>
        <v>4701375</v>
      </c>
      <c r="W33" s="45">
        <f t="shared" si="16"/>
        <v>4701375</v>
      </c>
      <c r="X33" s="45">
        <f t="shared" si="16"/>
        <v>4701375</v>
      </c>
      <c r="Y33" s="45">
        <f t="shared" si="16"/>
        <v>4701375</v>
      </c>
      <c r="Z33" s="45">
        <f t="shared" si="16"/>
        <v>4701375</v>
      </c>
      <c r="AA33" s="45">
        <f t="shared" si="16"/>
        <v>4701375</v>
      </c>
      <c r="AB33" s="45">
        <f t="shared" si="16"/>
        <v>4701375</v>
      </c>
      <c r="AC33" s="45">
        <f t="shared" si="16"/>
        <v>4701375</v>
      </c>
      <c r="AD33" s="45">
        <f t="shared" si="16"/>
        <v>4701375</v>
      </c>
      <c r="AE33" s="45">
        <f t="shared" si="16"/>
        <v>4701375</v>
      </c>
      <c r="AF33" s="45">
        <f t="shared" si="16"/>
        <v>4701375</v>
      </c>
      <c r="AG33" s="45">
        <f t="shared" si="16"/>
        <v>4701375</v>
      </c>
      <c r="AH33" s="45">
        <f t="shared" si="16"/>
        <v>4701375</v>
      </c>
      <c r="AI33" s="45">
        <f t="shared" si="16"/>
        <v>4701375</v>
      </c>
      <c r="AJ33" s="45">
        <f t="shared" si="16"/>
        <v>4701375</v>
      </c>
      <c r="AK33" s="48">
        <f t="shared" si="16"/>
        <v>4701375</v>
      </c>
      <c r="AL33" s="45">
        <f t="shared" si="16"/>
        <v>4701375</v>
      </c>
      <c r="AM33" s="45">
        <f t="shared" si="16"/>
        <v>4701375</v>
      </c>
      <c r="AN33" s="45">
        <f t="shared" si="16"/>
        <v>4701375</v>
      </c>
      <c r="AO33" s="45">
        <f t="shared" si="16"/>
        <v>4701375</v>
      </c>
      <c r="AP33" s="45">
        <f t="shared" si="16"/>
        <v>4701375</v>
      </c>
      <c r="AQ33" s="45">
        <f t="shared" si="16"/>
        <v>4701375</v>
      </c>
      <c r="AR33" s="45">
        <f t="shared" si="16"/>
        <v>4701375</v>
      </c>
      <c r="AS33" s="45">
        <f t="shared" si="16"/>
        <v>4701375</v>
      </c>
      <c r="AT33" s="45">
        <f t="shared" si="16"/>
        <v>4701375</v>
      </c>
      <c r="AU33" s="45">
        <f t="shared" si="16"/>
        <v>4701375</v>
      </c>
      <c r="AV33" s="45">
        <f t="shared" si="16"/>
        <v>4701375</v>
      </c>
      <c r="AW33" s="45">
        <f t="shared" ref="AW33:CB33" si="17">SUM(AW32:AW32)</f>
        <v>4701375</v>
      </c>
      <c r="AX33" s="45">
        <f t="shared" si="17"/>
        <v>4701375</v>
      </c>
      <c r="AY33" s="45">
        <f t="shared" si="17"/>
        <v>4701375</v>
      </c>
      <c r="AZ33" s="45">
        <f t="shared" si="17"/>
        <v>4701375</v>
      </c>
      <c r="BA33" s="45">
        <f t="shared" si="17"/>
        <v>4701375</v>
      </c>
      <c r="BB33" s="45">
        <f t="shared" si="17"/>
        <v>4701375</v>
      </c>
      <c r="BC33" s="45">
        <f t="shared" si="17"/>
        <v>4701375</v>
      </c>
      <c r="BD33" s="45">
        <f t="shared" si="17"/>
        <v>4701375</v>
      </c>
      <c r="BE33" s="45">
        <f t="shared" si="17"/>
        <v>4701375</v>
      </c>
      <c r="BF33" s="45">
        <f t="shared" si="17"/>
        <v>4701375</v>
      </c>
      <c r="BG33" s="45">
        <f t="shared" si="17"/>
        <v>4701375</v>
      </c>
      <c r="BH33" s="45">
        <f t="shared" si="17"/>
        <v>4701375</v>
      </c>
      <c r="BI33" s="51">
        <f t="shared" si="17"/>
        <v>4701375</v>
      </c>
      <c r="BJ33" s="45">
        <f t="shared" si="17"/>
        <v>4701375</v>
      </c>
      <c r="BK33" s="45">
        <f t="shared" si="17"/>
        <v>4701375</v>
      </c>
      <c r="BL33" s="45">
        <f t="shared" si="17"/>
        <v>4701375</v>
      </c>
      <c r="BM33" s="45">
        <f t="shared" si="17"/>
        <v>2686500</v>
      </c>
      <c r="BN33" s="45">
        <f t="shared" si="17"/>
        <v>2686500</v>
      </c>
      <c r="BO33" s="45">
        <f t="shared" si="17"/>
        <v>2686500</v>
      </c>
      <c r="BP33" s="45">
        <f t="shared" si="17"/>
        <v>2686500</v>
      </c>
      <c r="BQ33" s="45">
        <f t="shared" si="17"/>
        <v>2686500</v>
      </c>
      <c r="BR33" s="45">
        <f t="shared" si="17"/>
        <v>2686500</v>
      </c>
      <c r="BS33" s="45">
        <f t="shared" si="17"/>
        <v>2686500</v>
      </c>
      <c r="BT33" s="45">
        <f t="shared" si="17"/>
        <v>2686500</v>
      </c>
      <c r="BU33" s="45">
        <f t="shared" si="17"/>
        <v>2686500</v>
      </c>
      <c r="BV33" s="45">
        <f t="shared" si="17"/>
        <v>2686500</v>
      </c>
      <c r="BW33" s="45">
        <f t="shared" si="17"/>
        <v>2686500</v>
      </c>
      <c r="BX33" s="45">
        <f t="shared" si="17"/>
        <v>2686500</v>
      </c>
      <c r="BY33" s="45">
        <f t="shared" si="17"/>
        <v>2686500</v>
      </c>
      <c r="BZ33" s="45">
        <f t="shared" si="17"/>
        <v>2686500</v>
      </c>
      <c r="CA33" s="45">
        <f t="shared" si="17"/>
        <v>2686500</v>
      </c>
      <c r="CB33" s="45">
        <f t="shared" si="17"/>
        <v>2686500</v>
      </c>
      <c r="CC33" s="45">
        <f t="shared" ref="CC33:CJ33" si="18">SUM(CC32:CC32)</f>
        <v>2686500</v>
      </c>
      <c r="CD33" s="45">
        <f t="shared" si="18"/>
        <v>2686500</v>
      </c>
      <c r="CE33" s="45">
        <f t="shared" si="18"/>
        <v>2686500</v>
      </c>
      <c r="CF33" s="35">
        <f t="shared" si="18"/>
        <v>0</v>
      </c>
      <c r="CG33" s="35">
        <f t="shared" si="18"/>
        <v>0</v>
      </c>
      <c r="CH33" s="35">
        <f t="shared" si="18"/>
        <v>0</v>
      </c>
      <c r="CI33" s="35">
        <f t="shared" si="18"/>
        <v>0</v>
      </c>
      <c r="CJ33" s="35">
        <f t="shared" si="18"/>
        <v>0</v>
      </c>
    </row>
    <row r="34" spans="1:88" x14ac:dyDescent="0.35">
      <c r="A34" t="s">
        <v>35</v>
      </c>
      <c r="B34" t="s">
        <v>56</v>
      </c>
      <c r="T34" s="35">
        <f t="shared" ref="T34:AY34" si="19">Q32*0.99</f>
        <v>4654361.25</v>
      </c>
      <c r="U34" s="35">
        <f t="shared" si="19"/>
        <v>4654361.25</v>
      </c>
      <c r="V34" s="35">
        <f t="shared" si="19"/>
        <v>4654361.25</v>
      </c>
      <c r="W34" s="35">
        <f t="shared" si="19"/>
        <v>4654361.25</v>
      </c>
      <c r="X34" s="35">
        <f t="shared" si="19"/>
        <v>4654361.25</v>
      </c>
      <c r="Y34" s="35">
        <f t="shared" si="19"/>
        <v>4654361.25</v>
      </c>
      <c r="Z34" s="35">
        <f t="shared" si="19"/>
        <v>4654361.25</v>
      </c>
      <c r="AA34" s="35">
        <f t="shared" si="19"/>
        <v>4654361.25</v>
      </c>
      <c r="AB34" s="35">
        <f t="shared" si="19"/>
        <v>4654361.25</v>
      </c>
      <c r="AC34" s="35">
        <f t="shared" si="19"/>
        <v>4654361.25</v>
      </c>
      <c r="AD34" s="35">
        <f t="shared" si="19"/>
        <v>4654361.25</v>
      </c>
      <c r="AE34" s="35">
        <f t="shared" si="19"/>
        <v>4654361.25</v>
      </c>
      <c r="AF34" s="35">
        <f t="shared" si="19"/>
        <v>4654361.25</v>
      </c>
      <c r="AG34" s="35">
        <f t="shared" si="19"/>
        <v>4654361.25</v>
      </c>
      <c r="AH34" s="35">
        <f t="shared" si="19"/>
        <v>4654361.25</v>
      </c>
      <c r="AI34" s="35">
        <f t="shared" si="19"/>
        <v>4654361.25</v>
      </c>
      <c r="AJ34" s="35">
        <f t="shared" si="19"/>
        <v>4654361.25</v>
      </c>
      <c r="AK34" s="35">
        <f t="shared" si="19"/>
        <v>4654361.25</v>
      </c>
      <c r="AL34" s="35">
        <f t="shared" si="19"/>
        <v>4654361.25</v>
      </c>
      <c r="AM34" s="35">
        <f t="shared" si="19"/>
        <v>4654361.25</v>
      </c>
      <c r="AN34" s="35">
        <f t="shared" si="19"/>
        <v>4654361.25</v>
      </c>
      <c r="AO34" s="35">
        <f t="shared" si="19"/>
        <v>4654361.25</v>
      </c>
      <c r="AP34" s="35">
        <f t="shared" si="19"/>
        <v>4654361.25</v>
      </c>
      <c r="AQ34" s="35">
        <f t="shared" si="19"/>
        <v>4654361.25</v>
      </c>
      <c r="AR34" s="35">
        <f t="shared" si="19"/>
        <v>4654361.25</v>
      </c>
      <c r="AS34" s="35">
        <f t="shared" si="19"/>
        <v>4654361.25</v>
      </c>
      <c r="AT34" s="35">
        <f t="shared" si="19"/>
        <v>4654361.25</v>
      </c>
      <c r="AU34" s="35">
        <f t="shared" si="19"/>
        <v>4654361.25</v>
      </c>
      <c r="AV34" s="35">
        <f t="shared" si="19"/>
        <v>4654361.25</v>
      </c>
      <c r="AW34" s="35">
        <f t="shared" si="19"/>
        <v>4654361.25</v>
      </c>
      <c r="AX34" s="35">
        <f t="shared" si="19"/>
        <v>4654361.25</v>
      </c>
      <c r="AY34" s="35">
        <f t="shared" si="19"/>
        <v>4654361.25</v>
      </c>
      <c r="AZ34" s="35">
        <f t="shared" ref="AZ34:CE34" si="20">AW32*0.99</f>
        <v>4654361.25</v>
      </c>
      <c r="BA34" s="35">
        <f t="shared" si="20"/>
        <v>4654361.25</v>
      </c>
      <c r="BB34" s="35">
        <f t="shared" si="20"/>
        <v>4654361.25</v>
      </c>
      <c r="BC34" s="35">
        <f t="shared" si="20"/>
        <v>4654361.25</v>
      </c>
      <c r="BD34" s="35">
        <f t="shared" si="20"/>
        <v>4654361.25</v>
      </c>
      <c r="BE34" s="35">
        <f t="shared" si="20"/>
        <v>4654361.25</v>
      </c>
      <c r="BF34" s="35">
        <f t="shared" si="20"/>
        <v>4654361.25</v>
      </c>
      <c r="BG34" s="35">
        <f t="shared" si="20"/>
        <v>4654361.25</v>
      </c>
      <c r="BH34" s="35">
        <f t="shared" si="20"/>
        <v>4654361.25</v>
      </c>
      <c r="BI34" s="35">
        <f t="shared" si="20"/>
        <v>4654361.25</v>
      </c>
      <c r="BJ34" s="35">
        <f t="shared" si="20"/>
        <v>4654361.25</v>
      </c>
      <c r="BK34" s="35">
        <f t="shared" si="20"/>
        <v>4654361.25</v>
      </c>
      <c r="BL34" s="35">
        <f t="shared" si="20"/>
        <v>4654361.25</v>
      </c>
      <c r="BM34" s="35">
        <f t="shared" si="20"/>
        <v>4654361.25</v>
      </c>
      <c r="BN34" s="35">
        <f t="shared" si="20"/>
        <v>4654361.25</v>
      </c>
      <c r="BO34" s="35">
        <f t="shared" si="20"/>
        <v>4654361.25</v>
      </c>
      <c r="BP34" s="35">
        <f t="shared" si="20"/>
        <v>2659635</v>
      </c>
      <c r="BQ34" s="35">
        <f t="shared" si="20"/>
        <v>2659635</v>
      </c>
      <c r="BR34" s="35">
        <f t="shared" si="20"/>
        <v>2659635</v>
      </c>
      <c r="BS34" s="35">
        <f t="shared" si="20"/>
        <v>2659635</v>
      </c>
      <c r="BT34" s="35">
        <f t="shared" si="20"/>
        <v>2659635</v>
      </c>
      <c r="BU34" s="35">
        <f t="shared" si="20"/>
        <v>2659635</v>
      </c>
      <c r="BV34" s="35">
        <f t="shared" si="20"/>
        <v>2659635</v>
      </c>
      <c r="BW34" s="35">
        <f t="shared" si="20"/>
        <v>2659635</v>
      </c>
      <c r="BX34" s="35">
        <f t="shared" si="20"/>
        <v>2659635</v>
      </c>
      <c r="BY34" s="35">
        <f t="shared" si="20"/>
        <v>2659635</v>
      </c>
      <c r="BZ34" s="35">
        <f t="shared" si="20"/>
        <v>2659635</v>
      </c>
      <c r="CA34" s="35">
        <f t="shared" si="20"/>
        <v>2659635</v>
      </c>
      <c r="CB34" s="35">
        <f t="shared" si="20"/>
        <v>2659635</v>
      </c>
      <c r="CC34" s="35">
        <f t="shared" si="20"/>
        <v>2659635</v>
      </c>
      <c r="CD34" s="35">
        <f t="shared" si="20"/>
        <v>2659635</v>
      </c>
      <c r="CE34" s="35">
        <f t="shared" si="20"/>
        <v>2659635</v>
      </c>
      <c r="CF34" s="35">
        <f t="shared" ref="CF34:CJ34" si="21">CC32*0.99</f>
        <v>2659635</v>
      </c>
      <c r="CG34" s="35">
        <f t="shared" si="21"/>
        <v>2659635</v>
      </c>
      <c r="CH34" s="35">
        <f t="shared" si="21"/>
        <v>2659635</v>
      </c>
      <c r="CI34" s="35">
        <f t="shared" si="21"/>
        <v>0</v>
      </c>
      <c r="CJ34" s="35">
        <f t="shared" si="21"/>
        <v>0</v>
      </c>
    </row>
    <row r="35" spans="1:88" x14ac:dyDescent="0.35">
      <c r="Y35" s="35"/>
    </row>
    <row r="36" spans="1:88" x14ac:dyDescent="0.35">
      <c r="A36" t="s">
        <v>35</v>
      </c>
      <c r="B36" t="s">
        <v>52</v>
      </c>
      <c r="U36" s="35">
        <f t="shared" ref="U36:AZ36" si="22">T34</f>
        <v>4654361.25</v>
      </c>
      <c r="V36" s="35">
        <f t="shared" si="22"/>
        <v>4654361.25</v>
      </c>
      <c r="W36" s="35">
        <f t="shared" si="22"/>
        <v>4654361.25</v>
      </c>
      <c r="X36" s="35">
        <f t="shared" si="22"/>
        <v>4654361.25</v>
      </c>
      <c r="Y36" s="35">
        <f t="shared" si="22"/>
        <v>4654361.25</v>
      </c>
      <c r="Z36" s="35">
        <f t="shared" si="22"/>
        <v>4654361.25</v>
      </c>
      <c r="AA36" s="35">
        <f t="shared" si="22"/>
        <v>4654361.25</v>
      </c>
      <c r="AB36" s="35">
        <f t="shared" si="22"/>
        <v>4654361.25</v>
      </c>
      <c r="AC36" s="35">
        <f t="shared" si="22"/>
        <v>4654361.25</v>
      </c>
      <c r="AD36" s="35">
        <f t="shared" si="22"/>
        <v>4654361.25</v>
      </c>
      <c r="AE36" s="35">
        <f t="shared" si="22"/>
        <v>4654361.25</v>
      </c>
      <c r="AF36" s="35">
        <f t="shared" si="22"/>
        <v>4654361.25</v>
      </c>
      <c r="AG36" s="35">
        <f t="shared" si="22"/>
        <v>4654361.25</v>
      </c>
      <c r="AH36" s="35">
        <f t="shared" si="22"/>
        <v>4654361.25</v>
      </c>
      <c r="AI36" s="35">
        <f t="shared" si="22"/>
        <v>4654361.25</v>
      </c>
      <c r="AJ36" s="35">
        <f t="shared" si="22"/>
        <v>4654361.25</v>
      </c>
      <c r="AK36" s="35">
        <f t="shared" si="22"/>
        <v>4654361.25</v>
      </c>
      <c r="AL36" s="35">
        <f t="shared" si="22"/>
        <v>4654361.25</v>
      </c>
      <c r="AM36" s="35">
        <f t="shared" si="22"/>
        <v>4654361.25</v>
      </c>
      <c r="AN36" s="35">
        <f t="shared" si="22"/>
        <v>4654361.25</v>
      </c>
      <c r="AO36" s="35">
        <f t="shared" si="22"/>
        <v>4654361.25</v>
      </c>
      <c r="AP36" s="35">
        <f t="shared" si="22"/>
        <v>4654361.25</v>
      </c>
      <c r="AQ36" s="35">
        <f t="shared" si="22"/>
        <v>4654361.25</v>
      </c>
      <c r="AR36" s="35">
        <f t="shared" si="22"/>
        <v>4654361.25</v>
      </c>
      <c r="AS36" s="35">
        <f t="shared" si="22"/>
        <v>4654361.25</v>
      </c>
      <c r="AT36" s="35">
        <f t="shared" si="22"/>
        <v>4654361.25</v>
      </c>
      <c r="AU36" s="35">
        <f t="shared" si="22"/>
        <v>4654361.25</v>
      </c>
      <c r="AV36" s="35">
        <f t="shared" si="22"/>
        <v>4654361.25</v>
      </c>
      <c r="AW36" s="35">
        <f t="shared" si="22"/>
        <v>4654361.25</v>
      </c>
      <c r="AX36" s="35">
        <f t="shared" si="22"/>
        <v>4654361.25</v>
      </c>
      <c r="AY36" s="35">
        <f t="shared" si="22"/>
        <v>4654361.25</v>
      </c>
      <c r="AZ36" s="35">
        <f t="shared" si="22"/>
        <v>4654361.25</v>
      </c>
      <c r="BA36" s="35">
        <f t="shared" ref="BA36:CJ36" si="23">AZ34</f>
        <v>4654361.25</v>
      </c>
      <c r="BB36" s="35">
        <f t="shared" si="23"/>
        <v>4654361.25</v>
      </c>
      <c r="BC36" s="35">
        <f t="shared" si="23"/>
        <v>4654361.25</v>
      </c>
      <c r="BD36" s="35">
        <f t="shared" si="23"/>
        <v>4654361.25</v>
      </c>
      <c r="BE36" s="35">
        <f t="shared" si="23"/>
        <v>4654361.25</v>
      </c>
      <c r="BF36" s="35">
        <f t="shared" si="23"/>
        <v>4654361.25</v>
      </c>
      <c r="BG36" s="35">
        <f t="shared" si="23"/>
        <v>4654361.25</v>
      </c>
      <c r="BH36" s="35">
        <f t="shared" si="23"/>
        <v>4654361.25</v>
      </c>
      <c r="BI36" s="35">
        <f t="shared" si="23"/>
        <v>4654361.25</v>
      </c>
      <c r="BJ36" s="35">
        <f t="shared" si="23"/>
        <v>4654361.25</v>
      </c>
      <c r="BK36" s="35">
        <f t="shared" si="23"/>
        <v>4654361.25</v>
      </c>
      <c r="BL36" s="35">
        <f t="shared" si="23"/>
        <v>4654361.25</v>
      </c>
      <c r="BM36" s="35">
        <f t="shared" si="23"/>
        <v>4654361.25</v>
      </c>
      <c r="BN36" s="35">
        <f t="shared" si="23"/>
        <v>4654361.25</v>
      </c>
      <c r="BO36" s="35">
        <f t="shared" si="23"/>
        <v>4654361.25</v>
      </c>
      <c r="BP36" s="35">
        <f t="shared" si="23"/>
        <v>4654361.25</v>
      </c>
      <c r="BQ36" s="35">
        <f t="shared" si="23"/>
        <v>2659635</v>
      </c>
      <c r="BR36" s="35">
        <f t="shared" si="23"/>
        <v>2659635</v>
      </c>
      <c r="BS36" s="35">
        <f t="shared" si="23"/>
        <v>2659635</v>
      </c>
      <c r="BT36" s="35">
        <f t="shared" si="23"/>
        <v>2659635</v>
      </c>
      <c r="BU36" s="35">
        <f t="shared" si="23"/>
        <v>2659635</v>
      </c>
      <c r="BV36" s="35">
        <f t="shared" si="23"/>
        <v>2659635</v>
      </c>
      <c r="BW36" s="35">
        <f t="shared" si="23"/>
        <v>2659635</v>
      </c>
      <c r="BX36" s="35">
        <f t="shared" si="23"/>
        <v>2659635</v>
      </c>
      <c r="BY36" s="35">
        <f t="shared" si="23"/>
        <v>2659635</v>
      </c>
      <c r="BZ36" s="35">
        <f t="shared" si="23"/>
        <v>2659635</v>
      </c>
      <c r="CA36" s="35">
        <f t="shared" si="23"/>
        <v>2659635</v>
      </c>
      <c r="CB36" s="35">
        <f t="shared" si="23"/>
        <v>2659635</v>
      </c>
      <c r="CC36" s="35">
        <f t="shared" si="23"/>
        <v>2659635</v>
      </c>
      <c r="CD36" s="35">
        <f t="shared" si="23"/>
        <v>2659635</v>
      </c>
      <c r="CE36" s="35">
        <f t="shared" si="23"/>
        <v>2659635</v>
      </c>
      <c r="CF36" s="35">
        <f t="shared" si="23"/>
        <v>2659635</v>
      </c>
      <c r="CG36" s="35">
        <f t="shared" si="23"/>
        <v>2659635</v>
      </c>
      <c r="CH36" s="35">
        <f t="shared" si="23"/>
        <v>2659635</v>
      </c>
      <c r="CI36" s="35">
        <f t="shared" si="23"/>
        <v>2659635</v>
      </c>
      <c r="CJ36" s="35">
        <f t="shared" si="23"/>
        <v>0</v>
      </c>
    </row>
    <row r="40" spans="1:88" x14ac:dyDescent="0.35">
      <c r="A40" t="s">
        <v>35</v>
      </c>
      <c r="B40" t="s">
        <v>55</v>
      </c>
      <c r="V40" s="35">
        <f>U36-V21</f>
        <v>4654361.25</v>
      </c>
      <c r="W40" s="35">
        <f>V36+V40-W21</f>
        <v>9308722.5</v>
      </c>
      <c r="X40" s="35">
        <f>W40+W36-X21</f>
        <v>13663083.75</v>
      </c>
      <c r="Y40" s="35">
        <f>X40+X36-Y21</f>
        <v>18017445</v>
      </c>
      <c r="Z40" s="35">
        <f>Y40+Y36-Z21</f>
        <v>22371806.25</v>
      </c>
      <c r="AA40" s="35">
        <f>Z40+Z36-AA21</f>
        <v>26726167.5</v>
      </c>
      <c r="AB40" s="35">
        <f>AA40+AA36-AB21</f>
        <v>31080528.75</v>
      </c>
      <c r="AC40" s="35">
        <f>AB40+AB36-AC24</f>
        <v>30376922.332563512</v>
      </c>
      <c r="AD40" s="35">
        <f t="shared" ref="AD40:CJ40" si="24">AC40+AC36-AD24</f>
        <v>29673315.915127024</v>
      </c>
      <c r="AE40" s="35">
        <f t="shared" si="24"/>
        <v>28969709.497690536</v>
      </c>
      <c r="AF40" s="35">
        <f t="shared" si="24"/>
        <v>21553247.037143961</v>
      </c>
      <c r="AG40" s="35">
        <f t="shared" si="24"/>
        <v>20849640.619707473</v>
      </c>
      <c r="AH40" s="35">
        <f t="shared" si="24"/>
        <v>20146034.202270985</v>
      </c>
      <c r="AI40" s="35">
        <f t="shared" si="24"/>
        <v>12729571.741724409</v>
      </c>
      <c r="AJ40" s="35">
        <f t="shared" si="24"/>
        <v>5313109.2811778337</v>
      </c>
      <c r="AK40" s="35">
        <f t="shared" si="24"/>
        <v>4609502.8637413438</v>
      </c>
      <c r="AL40" s="35">
        <f t="shared" si="24"/>
        <v>-2806959.5968052316</v>
      </c>
      <c r="AM40" s="35">
        <f t="shared" si="24"/>
        <v>-10223422.057351807</v>
      </c>
      <c r="AN40" s="35">
        <f t="shared" si="24"/>
        <v>-17639884.517898381</v>
      </c>
      <c r="AO40" s="35">
        <f t="shared" si="24"/>
        <v>-19298071.381832175</v>
      </c>
      <c r="AP40" s="35">
        <f t="shared" si="24"/>
        <v>-26714533.84237875</v>
      </c>
      <c r="AQ40" s="35">
        <f t="shared" si="24"/>
        <v>-34130996.302925326</v>
      </c>
      <c r="AR40" s="35">
        <f t="shared" si="24"/>
        <v>-41547458.763471901</v>
      </c>
      <c r="AS40" s="35">
        <f t="shared" si="24"/>
        <v>-43205645.627405696</v>
      </c>
      <c r="AT40" s="35">
        <f t="shared" si="24"/>
        <v>-50622108.087952271</v>
      </c>
      <c r="AU40" s="35">
        <f t="shared" si="24"/>
        <v>-58038570.548498847</v>
      </c>
      <c r="AV40" s="35">
        <f t="shared" si="24"/>
        <v>-59696757.412432641</v>
      </c>
      <c r="AW40" s="35">
        <f t="shared" si="24"/>
        <v>-61354944.276366435</v>
      </c>
      <c r="AX40" s="35">
        <f t="shared" si="24"/>
        <v>-56700583.026366435</v>
      </c>
      <c r="AY40" s="35">
        <f t="shared" si="24"/>
        <v>-52046221.776366435</v>
      </c>
      <c r="AZ40" s="35">
        <f t="shared" si="24"/>
        <v>-47391860.526366435</v>
      </c>
      <c r="BA40" s="35">
        <f t="shared" si="24"/>
        <v>-42737499.276366435</v>
      </c>
      <c r="BB40" s="35">
        <f t="shared" si="24"/>
        <v>-38083138.026366435</v>
      </c>
      <c r="BC40" s="35">
        <f t="shared" si="24"/>
        <v>-33428776.776366435</v>
      </c>
      <c r="BD40" s="35">
        <f t="shared" si="24"/>
        <v>-28774415.526366435</v>
      </c>
      <c r="BE40" s="35">
        <f t="shared" si="24"/>
        <v>-24120054.276366435</v>
      </c>
      <c r="BF40" s="35">
        <f t="shared" si="24"/>
        <v>-19465693.026366435</v>
      </c>
      <c r="BG40" s="35">
        <f t="shared" si="24"/>
        <v>-14811331.776366435</v>
      </c>
      <c r="BH40" s="35">
        <f t="shared" si="24"/>
        <v>-10156970.526366435</v>
      </c>
      <c r="BI40" s="35">
        <f t="shared" si="24"/>
        <v>-5502609.276366435</v>
      </c>
      <c r="BJ40" s="35">
        <f t="shared" si="24"/>
        <v>-848248.02636643499</v>
      </c>
      <c r="BK40" s="35">
        <f t="shared" si="24"/>
        <v>3806113.223633565</v>
      </c>
      <c r="BL40" s="35">
        <f t="shared" si="24"/>
        <v>8460474.473633565</v>
      </c>
      <c r="BM40" s="35">
        <f t="shared" si="24"/>
        <v>13114835.723633565</v>
      </c>
      <c r="BN40" s="35">
        <f t="shared" si="24"/>
        <v>17769196.973633565</v>
      </c>
      <c r="BO40" s="35">
        <f t="shared" si="24"/>
        <v>22423558.223633565</v>
      </c>
      <c r="BP40" s="35">
        <f t="shared" si="24"/>
        <v>27077919.473633565</v>
      </c>
      <c r="BQ40" s="35">
        <f t="shared" si="24"/>
        <v>31732280.723633565</v>
      </c>
      <c r="BR40" s="35">
        <f t="shared" si="24"/>
        <v>34391915.723633565</v>
      </c>
      <c r="BS40" s="35">
        <f t="shared" si="24"/>
        <v>37051550.723633565</v>
      </c>
      <c r="BT40" s="35">
        <f t="shared" si="24"/>
        <v>39711185.723633565</v>
      </c>
      <c r="BU40" s="35">
        <f t="shared" si="24"/>
        <v>42370820.723633565</v>
      </c>
      <c r="BV40" s="35">
        <f t="shared" si="24"/>
        <v>45030455.723633565</v>
      </c>
      <c r="BW40" s="35">
        <f t="shared" si="24"/>
        <v>47690090.723633565</v>
      </c>
      <c r="BX40" s="35">
        <f t="shared" si="24"/>
        <v>50349725.723633565</v>
      </c>
      <c r="BY40" s="35">
        <f t="shared" si="24"/>
        <v>53009360.723633565</v>
      </c>
      <c r="BZ40" s="35">
        <f t="shared" si="24"/>
        <v>55668995.723633565</v>
      </c>
      <c r="CA40" s="35">
        <f t="shared" si="24"/>
        <v>58328630.723633565</v>
      </c>
      <c r="CB40" s="35">
        <f t="shared" si="24"/>
        <v>60988265.723633565</v>
      </c>
      <c r="CC40" s="35">
        <f t="shared" si="24"/>
        <v>63647900.723633565</v>
      </c>
      <c r="CD40" s="35">
        <f t="shared" si="24"/>
        <v>66307535.723633565</v>
      </c>
      <c r="CE40" s="35">
        <f t="shared" si="24"/>
        <v>68967170.723633558</v>
      </c>
      <c r="CF40" s="35">
        <f t="shared" si="24"/>
        <v>71626805.723633558</v>
      </c>
      <c r="CG40" s="35">
        <f t="shared" si="24"/>
        <v>74286440.723633558</v>
      </c>
      <c r="CH40" s="35">
        <f t="shared" si="24"/>
        <v>76946075.723633558</v>
      </c>
      <c r="CI40" s="35">
        <f t="shared" si="24"/>
        <v>79605710.723633558</v>
      </c>
      <c r="CJ40" s="35">
        <f t="shared" si="24"/>
        <v>82265345.723633558</v>
      </c>
    </row>
    <row r="41" spans="1:88" x14ac:dyDescent="0.35">
      <c r="A41" t="s">
        <v>35</v>
      </c>
      <c r="B41" t="s">
        <v>54</v>
      </c>
      <c r="W41" s="42"/>
      <c r="X41" s="42">
        <f t="shared" ref="X41:BC41" si="25">X40/X21</f>
        <v>45.543612500000002</v>
      </c>
      <c r="Y41" s="42">
        <f t="shared" si="25"/>
        <v>60.058149999999998</v>
      </c>
      <c r="Z41" s="42">
        <f t="shared" si="25"/>
        <v>74.572687500000001</v>
      </c>
      <c r="AA41" s="42">
        <f t="shared" si="25"/>
        <v>89.087225000000004</v>
      </c>
      <c r="AB41" s="42">
        <f t="shared" si="25"/>
        <v>103.60176250000001</v>
      </c>
      <c r="AC41" s="42">
        <f t="shared" si="25"/>
        <v>9.3467453330964645</v>
      </c>
      <c r="AD41" s="42">
        <f t="shared" si="25"/>
        <v>9.1302510508083152</v>
      </c>
      <c r="AE41" s="42">
        <f t="shared" si="25"/>
        <v>8.9137567685201642</v>
      </c>
      <c r="AF41" s="42">
        <f t="shared" si="25"/>
        <v>6.6317683191212184</v>
      </c>
      <c r="AG41" s="42">
        <f t="shared" si="25"/>
        <v>5.5599041652553263</v>
      </c>
      <c r="AH41" s="42">
        <f t="shared" si="25"/>
        <v>5.3722757872722626</v>
      </c>
      <c r="AI41" s="42">
        <f t="shared" si="25"/>
        <v>3.3945524644598426</v>
      </c>
      <c r="AJ41" s="42">
        <f t="shared" si="25"/>
        <v>1.4168291416474224</v>
      </c>
      <c r="AK41" s="42" t="e">
        <f t="shared" si="25"/>
        <v>#REF!</v>
      </c>
      <c r="AL41" s="42">
        <f t="shared" si="25"/>
        <v>-0.66832371352505515</v>
      </c>
      <c r="AM41" s="42">
        <f t="shared" si="25"/>
        <v>-2.4341481088932873</v>
      </c>
      <c r="AN41" s="42">
        <f t="shared" si="25"/>
        <v>-4.1999725042615195</v>
      </c>
      <c r="AO41" s="42">
        <f t="shared" si="25"/>
        <v>-4.594778900436232</v>
      </c>
      <c r="AP41" s="42" t="e">
        <f t="shared" si="25"/>
        <v>#REF!</v>
      </c>
      <c r="AQ41" s="42">
        <f t="shared" si="25"/>
        <v>-5.4609594084680522</v>
      </c>
      <c r="AR41" s="42">
        <f t="shared" si="25"/>
        <v>-6.6475934021555041</v>
      </c>
      <c r="AS41" s="42">
        <f t="shared" si="25"/>
        <v>-6.9129033003849116</v>
      </c>
      <c r="AT41" s="42" t="e">
        <f t="shared" si="25"/>
        <v>#REF!</v>
      </c>
      <c r="AU41" s="42">
        <f t="shared" si="25"/>
        <v>-9.2861712877598155</v>
      </c>
      <c r="AV41" s="42">
        <f t="shared" si="25"/>
        <v>-9.551481185989223</v>
      </c>
      <c r="AW41" s="42">
        <f t="shared" si="25"/>
        <v>-9.8167910842186288</v>
      </c>
      <c r="AX41" s="42" t="e">
        <f t="shared" si="25"/>
        <v>#REF!</v>
      </c>
      <c r="AY41" s="42">
        <f t="shared" si="25"/>
        <v>-9.1630672141490201</v>
      </c>
      <c r="AZ41" s="42">
        <f t="shared" si="25"/>
        <v>-8.3436374166138094</v>
      </c>
      <c r="BA41" s="42">
        <f t="shared" si="25"/>
        <v>-7.5242076190785978</v>
      </c>
      <c r="BB41" s="42">
        <f t="shared" si="25"/>
        <v>-6.7047778215433862</v>
      </c>
      <c r="BC41" s="42" t="e">
        <f t="shared" si="25"/>
        <v>#REF!</v>
      </c>
      <c r="BD41" s="42">
        <f t="shared" ref="BD41:CI41" si="26">BD40/BD21</f>
        <v>-7.193603881591609</v>
      </c>
      <c r="BE41" s="42">
        <f t="shared" si="26"/>
        <v>-6.0300135690916088</v>
      </c>
      <c r="BF41" s="42">
        <f t="shared" si="26"/>
        <v>-4.8664232565916086</v>
      </c>
      <c r="BG41" s="42" t="e">
        <f t="shared" si="26"/>
        <v>#REF!</v>
      </c>
      <c r="BH41" s="42">
        <f t="shared" si="26"/>
        <v>-3.1252217004204415</v>
      </c>
      <c r="BI41" s="42">
        <f t="shared" si="26"/>
        <v>-1.6931105465742877</v>
      </c>
      <c r="BJ41" s="42">
        <f t="shared" si="26"/>
        <v>-0.26099939272813383</v>
      </c>
      <c r="BK41" s="42" t="e">
        <f t="shared" si="26"/>
        <v>#REF!</v>
      </c>
      <c r="BL41" s="42">
        <f t="shared" si="26"/>
        <v>3.5251976973473189</v>
      </c>
      <c r="BM41" s="42">
        <f t="shared" si="26"/>
        <v>5.4645148848473184</v>
      </c>
      <c r="BN41" s="52">
        <f t="shared" si="26"/>
        <v>7.4038320723473188</v>
      </c>
      <c r="BO41" s="42">
        <f t="shared" si="26"/>
        <v>9.3431492598473191</v>
      </c>
      <c r="BP41" s="42" t="e">
        <f t="shared" si="26"/>
        <v>#REF!</v>
      </c>
      <c r="BQ41" s="42">
        <f t="shared" si="26"/>
        <v>10.577426907877856</v>
      </c>
      <c r="BR41" s="42">
        <f t="shared" si="26"/>
        <v>11.463971907877855</v>
      </c>
      <c r="BS41" s="42">
        <f t="shared" si="26"/>
        <v>12.350516907877855</v>
      </c>
      <c r="BT41" s="42">
        <f t="shared" si="26"/>
        <v>13.237061907877855</v>
      </c>
      <c r="BU41" s="42">
        <f t="shared" si="26"/>
        <v>14.123606907877855</v>
      </c>
      <c r="BV41" s="42">
        <f t="shared" si="26"/>
        <v>15.010151907877855</v>
      </c>
      <c r="BW41" s="42">
        <f t="shared" si="26"/>
        <v>15.896696907877855</v>
      </c>
      <c r="BX41" s="42">
        <f t="shared" si="26"/>
        <v>22.083213036681389</v>
      </c>
      <c r="BY41" s="42">
        <f t="shared" si="26"/>
        <v>23.249719615628756</v>
      </c>
      <c r="BZ41" s="42">
        <f t="shared" si="26"/>
        <v>24.416226194576126</v>
      </c>
      <c r="CA41" s="42">
        <f t="shared" si="26"/>
        <v>25.582732773523492</v>
      </c>
      <c r="CB41" s="42">
        <f t="shared" si="26"/>
        <v>26.749239352470862</v>
      </c>
      <c r="CC41" s="42">
        <f t="shared" si="26"/>
        <v>13.836500157311644</v>
      </c>
      <c r="CD41" s="42">
        <f t="shared" si="26"/>
        <v>14.414681679050775</v>
      </c>
      <c r="CE41" s="42">
        <f t="shared" si="26"/>
        <v>14.992863200789904</v>
      </c>
      <c r="CF41" s="42">
        <f t="shared" si="26"/>
        <v>15.571044722529034</v>
      </c>
      <c r="CG41" s="42">
        <f t="shared" si="26"/>
        <v>14.857288144726711</v>
      </c>
      <c r="CH41" s="42">
        <f t="shared" si="26"/>
        <v>15.389215144726711</v>
      </c>
      <c r="CI41" s="42">
        <f t="shared" si="26"/>
        <v>15.921142144726712</v>
      </c>
      <c r="CJ41" s="42">
        <f t="shared" ref="CJ41" si="27">CJ40/CJ21</f>
        <v>16.453069144726712</v>
      </c>
    </row>
    <row r="44" spans="1:88" x14ac:dyDescent="0.35">
      <c r="B44" s="44" t="s">
        <v>57</v>
      </c>
    </row>
    <row r="45" spans="1:88" x14ac:dyDescent="0.35">
      <c r="B45" s="43" t="s">
        <v>62</v>
      </c>
    </row>
    <row r="46" spans="1:88" x14ac:dyDescent="0.35">
      <c r="B46" t="s">
        <v>60</v>
      </c>
    </row>
    <row r="47" spans="1:88" x14ac:dyDescent="0.35">
      <c r="B47" t="s">
        <v>61</v>
      </c>
    </row>
    <row r="48" spans="1:88" x14ac:dyDescent="0.35">
      <c r="B48" t="s">
        <v>63</v>
      </c>
    </row>
    <row r="49" spans="2:2" x14ac:dyDescent="0.35">
      <c r="B49" t="s">
        <v>67</v>
      </c>
    </row>
  </sheetData>
  <mergeCells count="22">
    <mergeCell ref="CC19:CF19"/>
    <mergeCell ref="CG19:CJ19"/>
    <mergeCell ref="CC18:CJ18"/>
    <mergeCell ref="X19:AB19"/>
    <mergeCell ref="AC19:AF19"/>
    <mergeCell ref="AG19:AJ19"/>
    <mergeCell ref="AK19:AO19"/>
    <mergeCell ref="AP19:AS19"/>
    <mergeCell ref="AT19:AW19"/>
    <mergeCell ref="AX19:BB19"/>
    <mergeCell ref="BC19:BF19"/>
    <mergeCell ref="BG19:BJ19"/>
    <mergeCell ref="BP18:CB18"/>
    <mergeCell ref="BK19:BO19"/>
    <mergeCell ref="BP19:BS19"/>
    <mergeCell ref="BT19:BW19"/>
    <mergeCell ref="BX19:CB19"/>
    <mergeCell ref="C18:O18"/>
    <mergeCell ref="P18:AB18"/>
    <mergeCell ref="AC18:AO18"/>
    <mergeCell ref="AP18:BB18"/>
    <mergeCell ref="BC18:BO18"/>
  </mergeCells>
  <conditionalFormatting sqref="X41:CJ41">
    <cfRule type="cellIs" dxfId="11" priority="1" operator="lessThan">
      <formula>3.9</formula>
    </cfRule>
    <cfRule type="cellIs" dxfId="10" priority="2" operator="lessThan">
      <formula>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34"/>
  <sheetViews>
    <sheetView topLeftCell="A22" workbookViewId="0">
      <selection activeCell="A23" sqref="A23:XFD23"/>
    </sheetView>
  </sheetViews>
  <sheetFormatPr defaultRowHeight="14.5" x14ac:dyDescent="0.35"/>
  <cols>
    <col min="1" max="1" width="28.54296875" bestFit="1" customWidth="1"/>
    <col min="2" max="2" width="13.26953125" bestFit="1" customWidth="1"/>
    <col min="3" max="16" width="14.26953125" bestFit="1" customWidth="1"/>
  </cols>
  <sheetData>
    <row r="2" spans="1:18" x14ac:dyDescent="0.35">
      <c r="C2" t="s">
        <v>37</v>
      </c>
      <c r="F2" t="s">
        <v>38</v>
      </c>
      <c r="I2" t="s">
        <v>39</v>
      </c>
      <c r="L2" t="s">
        <v>40</v>
      </c>
      <c r="O2" t="s">
        <v>41</v>
      </c>
    </row>
    <row r="3" spans="1:18" x14ac:dyDescent="0.35">
      <c r="B3" s="30">
        <v>45467</v>
      </c>
      <c r="C3" s="30">
        <v>45497</v>
      </c>
      <c r="D3" s="30">
        <v>45528</v>
      </c>
      <c r="E3" s="30">
        <v>45559</v>
      </c>
      <c r="F3" s="30">
        <v>45589</v>
      </c>
      <c r="G3" s="30">
        <v>45620</v>
      </c>
      <c r="H3" s="30">
        <v>45650</v>
      </c>
      <c r="I3" s="30">
        <v>45681</v>
      </c>
      <c r="J3" s="30">
        <v>45712</v>
      </c>
      <c r="K3" s="30">
        <v>45740</v>
      </c>
      <c r="L3" s="30">
        <v>45771</v>
      </c>
      <c r="M3" s="30">
        <v>45801</v>
      </c>
      <c r="N3" s="30">
        <v>45832</v>
      </c>
      <c r="O3" s="30">
        <v>45862</v>
      </c>
      <c r="P3" s="30">
        <v>45893</v>
      </c>
    </row>
    <row r="4" spans="1:18" x14ac:dyDescent="0.35">
      <c r="A4" s="31" t="s">
        <v>42</v>
      </c>
      <c r="B4" s="20">
        <v>1500000</v>
      </c>
      <c r="C4" s="20">
        <v>13000000</v>
      </c>
      <c r="D4" s="20">
        <v>15000000</v>
      </c>
      <c r="E4" s="20">
        <v>21000000</v>
      </c>
      <c r="F4" s="20">
        <v>25000000</v>
      </c>
      <c r="G4" s="20">
        <v>25000000</v>
      </c>
      <c r="H4" s="20">
        <v>28400000</v>
      </c>
      <c r="I4" s="20">
        <v>16000000</v>
      </c>
      <c r="J4" s="20">
        <v>13000000</v>
      </c>
      <c r="K4" s="20">
        <v>12000000</v>
      </c>
      <c r="L4" s="20">
        <v>12000000</v>
      </c>
      <c r="M4" s="20">
        <v>12000000</v>
      </c>
      <c r="N4" s="20">
        <v>11400000</v>
      </c>
      <c r="O4" s="20">
        <v>18400000</v>
      </c>
      <c r="P4" s="20">
        <v>20000000</v>
      </c>
    </row>
    <row r="5" spans="1:18" x14ac:dyDescent="0.35">
      <c r="A5" s="31" t="s">
        <v>43</v>
      </c>
      <c r="B5" s="20">
        <v>2000000</v>
      </c>
      <c r="C5" s="20">
        <v>14000000</v>
      </c>
      <c r="D5" s="20">
        <v>15000000</v>
      </c>
      <c r="E5" s="20">
        <v>21000000</v>
      </c>
      <c r="F5" s="20">
        <v>25000000</v>
      </c>
      <c r="G5" s="20">
        <v>25000000</v>
      </c>
      <c r="H5" s="20">
        <v>28400000</v>
      </c>
      <c r="I5" s="20">
        <v>16000000</v>
      </c>
      <c r="J5" s="20">
        <v>13000000</v>
      </c>
      <c r="K5" s="20">
        <v>12000000</v>
      </c>
      <c r="L5" s="20">
        <v>12000000</v>
      </c>
      <c r="M5" s="20">
        <v>12000000</v>
      </c>
      <c r="N5" s="20">
        <v>11400000</v>
      </c>
      <c r="O5" s="20">
        <v>8000000</v>
      </c>
      <c r="P5" s="20">
        <v>8000000</v>
      </c>
    </row>
    <row r="10" spans="1:18" x14ac:dyDescent="0.35">
      <c r="A10" t="s">
        <v>297</v>
      </c>
    </row>
    <row r="11" spans="1:18" ht="137" x14ac:dyDescent="0.35">
      <c r="A11" s="109" t="s">
        <v>278</v>
      </c>
      <c r="B11" s="109" t="s">
        <v>279</v>
      </c>
      <c r="C11" s="109" t="s">
        <v>280</v>
      </c>
      <c r="D11" s="109" t="s">
        <v>281</v>
      </c>
      <c r="E11" s="109" t="s">
        <v>282</v>
      </c>
      <c r="F11" s="109" t="s">
        <v>283</v>
      </c>
      <c r="G11" s="109" t="s">
        <v>284</v>
      </c>
      <c r="H11" s="109" t="s">
        <v>285</v>
      </c>
      <c r="I11" s="109" t="s">
        <v>286</v>
      </c>
      <c r="J11" s="109" t="s">
        <v>287</v>
      </c>
      <c r="K11" s="109" t="s">
        <v>288</v>
      </c>
      <c r="L11" s="109" t="s">
        <v>289</v>
      </c>
      <c r="M11" s="109" t="s">
        <v>290</v>
      </c>
      <c r="N11" s="109" t="s">
        <v>291</v>
      </c>
      <c r="O11" s="109" t="s">
        <v>292</v>
      </c>
      <c r="P11" s="109" t="s">
        <v>293</v>
      </c>
      <c r="Q11" s="109" t="s">
        <v>294</v>
      </c>
      <c r="R11" s="109" t="s">
        <v>295</v>
      </c>
    </row>
    <row r="12" spans="1:18" x14ac:dyDescent="0.35">
      <c r="A12" s="110">
        <v>70</v>
      </c>
      <c r="B12" s="110">
        <v>70</v>
      </c>
      <c r="C12" s="110">
        <v>70</v>
      </c>
      <c r="D12" s="110">
        <v>70</v>
      </c>
      <c r="E12" s="110">
        <v>70</v>
      </c>
      <c r="F12" s="110">
        <v>70</v>
      </c>
      <c r="G12" s="110">
        <v>70</v>
      </c>
      <c r="H12" s="110">
        <v>70</v>
      </c>
      <c r="I12" s="110">
        <v>70</v>
      </c>
      <c r="J12" s="110">
        <v>70</v>
      </c>
      <c r="K12" s="110">
        <v>70</v>
      </c>
      <c r="L12" s="110">
        <v>40</v>
      </c>
      <c r="M12" s="110">
        <v>40</v>
      </c>
      <c r="N12" s="110">
        <v>40</v>
      </c>
      <c r="O12" s="110">
        <v>40</v>
      </c>
      <c r="P12" s="110">
        <v>40</v>
      </c>
      <c r="Q12" s="110">
        <v>40</v>
      </c>
      <c r="R12" s="110">
        <v>40</v>
      </c>
    </row>
    <row r="13" spans="1:18" x14ac:dyDescent="0.35">
      <c r="A13" s="110">
        <v>130</v>
      </c>
      <c r="B13" s="110">
        <v>130</v>
      </c>
      <c r="C13" s="110">
        <v>130</v>
      </c>
      <c r="D13" s="110">
        <v>130</v>
      </c>
      <c r="E13" s="110">
        <v>130</v>
      </c>
      <c r="F13" s="110">
        <v>130</v>
      </c>
      <c r="G13" s="110">
        <v>130</v>
      </c>
      <c r="H13" s="110">
        <v>130</v>
      </c>
      <c r="I13" s="110">
        <v>130</v>
      </c>
      <c r="J13" s="110">
        <v>60</v>
      </c>
      <c r="K13" s="110">
        <v>60</v>
      </c>
      <c r="L13" s="110">
        <v>60</v>
      </c>
      <c r="M13" s="110">
        <v>60</v>
      </c>
      <c r="N13" s="110">
        <v>60</v>
      </c>
      <c r="O13" s="110">
        <v>60</v>
      </c>
      <c r="P13" s="110">
        <v>60</v>
      </c>
      <c r="Q13" s="110">
        <v>60</v>
      </c>
      <c r="R13" s="110">
        <v>60</v>
      </c>
    </row>
    <row r="14" spans="1:18" x14ac:dyDescent="0.35">
      <c r="A14" s="110">
        <v>151</v>
      </c>
      <c r="B14" s="110">
        <v>151</v>
      </c>
      <c r="C14" s="110">
        <v>151</v>
      </c>
      <c r="D14" s="110">
        <v>151</v>
      </c>
      <c r="E14" s="110">
        <v>151</v>
      </c>
      <c r="F14" s="110">
        <v>151</v>
      </c>
      <c r="G14" s="110">
        <v>151</v>
      </c>
      <c r="H14" s="110">
        <v>151</v>
      </c>
      <c r="I14" s="110">
        <v>151</v>
      </c>
      <c r="J14" s="110">
        <v>98</v>
      </c>
      <c r="K14" s="110">
        <v>98</v>
      </c>
      <c r="L14" s="110">
        <v>75</v>
      </c>
      <c r="M14" s="110">
        <v>75</v>
      </c>
      <c r="N14" s="110">
        <v>75</v>
      </c>
      <c r="O14" s="110">
        <v>75</v>
      </c>
      <c r="P14" s="110">
        <v>75</v>
      </c>
      <c r="Q14" s="110">
        <v>75</v>
      </c>
      <c r="R14" s="110">
        <v>75</v>
      </c>
    </row>
    <row r="19" spans="1:18" x14ac:dyDescent="0.35">
      <c r="A19" t="s">
        <v>296</v>
      </c>
    </row>
    <row r="20" spans="1:18" ht="137" x14ac:dyDescent="0.35">
      <c r="A20" s="109" t="s">
        <v>278</v>
      </c>
      <c r="B20" s="109" t="s">
        <v>279</v>
      </c>
      <c r="C20" s="109" t="s">
        <v>280</v>
      </c>
      <c r="D20" s="109" t="s">
        <v>281</v>
      </c>
      <c r="E20" s="109" t="s">
        <v>282</v>
      </c>
      <c r="F20" s="109" t="s">
        <v>283</v>
      </c>
      <c r="G20" s="109" t="s">
        <v>284</v>
      </c>
      <c r="H20" s="109" t="s">
        <v>285</v>
      </c>
      <c r="I20" s="109" t="s">
        <v>286</v>
      </c>
      <c r="J20" s="109" t="s">
        <v>287</v>
      </c>
      <c r="K20" s="109" t="s">
        <v>288</v>
      </c>
      <c r="L20" s="109" t="s">
        <v>289</v>
      </c>
      <c r="M20" s="109" t="s">
        <v>290</v>
      </c>
      <c r="N20" s="109" t="s">
        <v>291</v>
      </c>
      <c r="O20" s="109" t="s">
        <v>292</v>
      </c>
      <c r="P20" s="109" t="s">
        <v>293</v>
      </c>
      <c r="Q20" s="109" t="s">
        <v>294</v>
      </c>
      <c r="R20" s="109" t="s">
        <v>295</v>
      </c>
    </row>
    <row r="21" spans="1:18" x14ac:dyDescent="0.35">
      <c r="A21" s="110">
        <v>53</v>
      </c>
      <c r="B21" s="110">
        <v>53</v>
      </c>
      <c r="C21" s="110">
        <v>53</v>
      </c>
      <c r="D21" s="110">
        <v>53</v>
      </c>
      <c r="E21" s="110">
        <v>53</v>
      </c>
      <c r="F21" s="110">
        <v>53</v>
      </c>
      <c r="G21" s="110">
        <v>53</v>
      </c>
      <c r="H21" s="110">
        <v>53</v>
      </c>
      <c r="I21" s="110">
        <v>53</v>
      </c>
      <c r="J21" s="110">
        <v>53</v>
      </c>
      <c r="K21" s="110">
        <v>53</v>
      </c>
      <c r="L21" s="110">
        <v>30</v>
      </c>
      <c r="M21" s="110">
        <v>30</v>
      </c>
      <c r="N21" s="110">
        <v>30</v>
      </c>
      <c r="O21" s="110">
        <v>30</v>
      </c>
      <c r="P21" s="110">
        <v>30</v>
      </c>
      <c r="Q21" s="110">
        <v>30</v>
      </c>
      <c r="R21" s="110">
        <v>30</v>
      </c>
    </row>
    <row r="22" spans="1:18" x14ac:dyDescent="0.35">
      <c r="A22" s="110">
        <v>98</v>
      </c>
      <c r="B22" s="110">
        <v>98</v>
      </c>
      <c r="C22" s="110">
        <v>98</v>
      </c>
      <c r="D22" s="110">
        <v>98</v>
      </c>
      <c r="E22" s="110">
        <v>98</v>
      </c>
      <c r="F22" s="110">
        <v>98</v>
      </c>
      <c r="G22" s="110">
        <v>98</v>
      </c>
      <c r="H22" s="110">
        <v>98</v>
      </c>
      <c r="I22" s="110">
        <v>98</v>
      </c>
      <c r="J22" s="110">
        <v>45</v>
      </c>
      <c r="K22" s="110">
        <v>45</v>
      </c>
      <c r="L22" s="110">
        <v>45</v>
      </c>
      <c r="M22" s="110">
        <v>45</v>
      </c>
      <c r="N22" s="110">
        <v>45</v>
      </c>
      <c r="O22" s="110">
        <v>45</v>
      </c>
      <c r="P22" s="110">
        <v>45</v>
      </c>
      <c r="Q22" s="110">
        <v>45</v>
      </c>
      <c r="R22" s="110">
        <v>45</v>
      </c>
    </row>
    <row r="25" spans="1:18" x14ac:dyDescent="0.35">
      <c r="A25" t="s">
        <v>298</v>
      </c>
    </row>
    <row r="26" spans="1:18" ht="137" x14ac:dyDescent="0.35">
      <c r="A26" s="109" t="s">
        <v>278</v>
      </c>
      <c r="B26" s="109" t="s">
        <v>279</v>
      </c>
      <c r="C26" s="109" t="s">
        <v>280</v>
      </c>
      <c r="D26" s="109" t="s">
        <v>281</v>
      </c>
      <c r="E26" s="109" t="s">
        <v>282</v>
      </c>
      <c r="F26" s="109" t="s">
        <v>283</v>
      </c>
      <c r="G26" s="109" t="s">
        <v>284</v>
      </c>
      <c r="H26" s="109" t="s">
        <v>285</v>
      </c>
      <c r="I26" s="109" t="s">
        <v>286</v>
      </c>
      <c r="J26" s="109" t="s">
        <v>287</v>
      </c>
      <c r="K26" s="109" t="s">
        <v>288</v>
      </c>
      <c r="L26" s="109" t="s">
        <v>289</v>
      </c>
      <c r="M26" s="109" t="s">
        <v>290</v>
      </c>
      <c r="N26" s="109" t="s">
        <v>291</v>
      </c>
      <c r="O26" s="109" t="s">
        <v>292</v>
      </c>
      <c r="P26" s="109" t="s">
        <v>293</v>
      </c>
      <c r="Q26" s="109" t="s">
        <v>294</v>
      </c>
      <c r="R26" s="109" t="s">
        <v>295</v>
      </c>
    </row>
    <row r="27" spans="1:18" x14ac:dyDescent="0.35">
      <c r="A27" s="110">
        <v>35</v>
      </c>
      <c r="B27" s="110">
        <v>35</v>
      </c>
      <c r="C27" s="110">
        <v>35</v>
      </c>
      <c r="D27" s="110">
        <v>35</v>
      </c>
      <c r="E27" s="110">
        <v>35</v>
      </c>
      <c r="F27" s="110">
        <v>35</v>
      </c>
      <c r="G27" s="110">
        <v>35</v>
      </c>
      <c r="H27" s="110">
        <v>35</v>
      </c>
      <c r="I27" s="110">
        <v>35</v>
      </c>
      <c r="J27" s="110">
        <v>35</v>
      </c>
      <c r="K27" s="110">
        <v>35</v>
      </c>
      <c r="L27" s="110">
        <v>20</v>
      </c>
      <c r="M27" s="110">
        <v>20</v>
      </c>
      <c r="N27" s="110">
        <v>20</v>
      </c>
      <c r="O27" s="110">
        <v>20</v>
      </c>
      <c r="P27" s="110">
        <v>20</v>
      </c>
      <c r="Q27" s="110">
        <v>20</v>
      </c>
      <c r="R27" s="110">
        <v>20</v>
      </c>
    </row>
    <row r="28" spans="1:18" x14ac:dyDescent="0.35">
      <c r="A28" s="110">
        <v>65</v>
      </c>
      <c r="B28" s="110">
        <v>65</v>
      </c>
      <c r="C28" s="110">
        <v>65</v>
      </c>
      <c r="D28" s="110">
        <v>65</v>
      </c>
      <c r="E28" s="110">
        <v>65</v>
      </c>
      <c r="F28" s="110">
        <v>65</v>
      </c>
      <c r="G28" s="110">
        <v>65</v>
      </c>
      <c r="H28" s="110">
        <v>65</v>
      </c>
      <c r="I28" s="110">
        <v>65</v>
      </c>
      <c r="J28" s="110">
        <v>30</v>
      </c>
      <c r="K28" s="110">
        <v>30</v>
      </c>
      <c r="L28" s="110">
        <v>30</v>
      </c>
      <c r="M28" s="110">
        <v>30</v>
      </c>
      <c r="N28" s="110">
        <v>30</v>
      </c>
      <c r="O28" s="110">
        <v>30</v>
      </c>
      <c r="P28" s="110">
        <v>30</v>
      </c>
      <c r="Q28" s="110">
        <v>30</v>
      </c>
      <c r="R28" s="110">
        <v>30</v>
      </c>
    </row>
    <row r="31" spans="1:18" x14ac:dyDescent="0.35">
      <c r="A31" t="s">
        <v>299</v>
      </c>
    </row>
    <row r="32" spans="1:18" ht="137" x14ac:dyDescent="0.35">
      <c r="A32" s="109" t="s">
        <v>278</v>
      </c>
      <c r="B32" s="109" t="s">
        <v>279</v>
      </c>
      <c r="C32" s="109" t="s">
        <v>280</v>
      </c>
      <c r="D32" s="109" t="s">
        <v>281</v>
      </c>
      <c r="E32" s="109" t="s">
        <v>282</v>
      </c>
      <c r="F32" s="109" t="s">
        <v>283</v>
      </c>
      <c r="G32" s="109" t="s">
        <v>284</v>
      </c>
      <c r="H32" s="109" t="s">
        <v>285</v>
      </c>
      <c r="I32" s="109" t="s">
        <v>286</v>
      </c>
      <c r="J32" s="109" t="s">
        <v>287</v>
      </c>
      <c r="K32" s="109" t="s">
        <v>288</v>
      </c>
      <c r="L32" s="109" t="s">
        <v>289</v>
      </c>
      <c r="M32" s="109" t="s">
        <v>290</v>
      </c>
      <c r="N32" s="109" t="s">
        <v>291</v>
      </c>
      <c r="O32" s="109" t="s">
        <v>292</v>
      </c>
      <c r="P32" s="109" t="s">
        <v>293</v>
      </c>
      <c r="Q32" s="109" t="s">
        <v>294</v>
      </c>
      <c r="R32" s="109" t="s">
        <v>295</v>
      </c>
    </row>
    <row r="33" spans="1:18" x14ac:dyDescent="0.35">
      <c r="A33" s="110">
        <v>18</v>
      </c>
      <c r="B33" s="110">
        <v>18</v>
      </c>
      <c r="C33" s="110">
        <v>18</v>
      </c>
      <c r="D33" s="110">
        <v>18</v>
      </c>
      <c r="E33" s="110">
        <v>18</v>
      </c>
      <c r="F33" s="110">
        <v>18</v>
      </c>
      <c r="G33" s="110">
        <v>18</v>
      </c>
      <c r="H33" s="110">
        <v>18</v>
      </c>
      <c r="I33" s="110">
        <v>18</v>
      </c>
      <c r="J33" s="110">
        <v>18</v>
      </c>
      <c r="K33" s="110">
        <v>18</v>
      </c>
      <c r="L33" s="110">
        <v>10</v>
      </c>
      <c r="M33" s="110">
        <v>10</v>
      </c>
      <c r="N33" s="110">
        <v>10</v>
      </c>
      <c r="O33" s="110">
        <v>10</v>
      </c>
      <c r="P33" s="110">
        <v>10</v>
      </c>
      <c r="Q33" s="110">
        <v>10</v>
      </c>
      <c r="R33" s="110">
        <v>10</v>
      </c>
    </row>
    <row r="34" spans="1:18" x14ac:dyDescent="0.35">
      <c r="A34" s="110">
        <v>33</v>
      </c>
      <c r="B34" s="110">
        <v>33</v>
      </c>
      <c r="C34" s="110">
        <v>33</v>
      </c>
      <c r="D34" s="110">
        <v>33</v>
      </c>
      <c r="E34" s="110">
        <v>33</v>
      </c>
      <c r="F34" s="110">
        <v>33</v>
      </c>
      <c r="G34" s="110">
        <v>33</v>
      </c>
      <c r="H34" s="110">
        <v>33</v>
      </c>
      <c r="I34" s="110">
        <v>33</v>
      </c>
      <c r="J34" s="110">
        <v>15</v>
      </c>
      <c r="K34" s="110">
        <v>15</v>
      </c>
      <c r="L34" s="110">
        <v>15</v>
      </c>
      <c r="M34" s="110">
        <v>15</v>
      </c>
      <c r="N34" s="110">
        <v>15</v>
      </c>
      <c r="O34" s="110">
        <v>15</v>
      </c>
      <c r="P34" s="110">
        <v>15</v>
      </c>
      <c r="Q34" s="110">
        <v>15</v>
      </c>
      <c r="R34" s="110">
        <v>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S99"/>
  <sheetViews>
    <sheetView topLeftCell="A4" zoomScaleNormal="100" workbookViewId="0">
      <selection activeCell="R110" sqref="R110"/>
    </sheetView>
  </sheetViews>
  <sheetFormatPr defaultRowHeight="14.5" x14ac:dyDescent="0.35"/>
  <cols>
    <col min="2" max="2" width="17.1796875" customWidth="1"/>
  </cols>
  <sheetData>
    <row r="3" spans="2:2" x14ac:dyDescent="0.35">
      <c r="B3" s="31" t="s">
        <v>64</v>
      </c>
    </row>
    <row r="13" spans="2:2" x14ac:dyDescent="0.35">
      <c r="B13" s="31" t="s">
        <v>65</v>
      </c>
    </row>
    <row r="27" spans="2:2" x14ac:dyDescent="0.35">
      <c r="B27" s="31" t="s">
        <v>176</v>
      </c>
    </row>
    <row r="48" spans="2:2" x14ac:dyDescent="0.35">
      <c r="B48" s="8" t="s">
        <v>143</v>
      </c>
    </row>
    <row r="56" spans="2:2" x14ac:dyDescent="0.35">
      <c r="B56" s="31" t="s">
        <v>168</v>
      </c>
    </row>
    <row r="80" spans="2:2" x14ac:dyDescent="0.35">
      <c r="B80" t="s">
        <v>300</v>
      </c>
    </row>
    <row r="89" spans="17:19" x14ac:dyDescent="0.35">
      <c r="Q89">
        <f>80+445+248+38</f>
        <v>811</v>
      </c>
    </row>
    <row r="90" spans="17:19" x14ac:dyDescent="0.35">
      <c r="R90" s="91">
        <f>(Q89-Q91)/Q91</f>
        <v>0.28934817170111288</v>
      </c>
      <c r="S90">
        <f>Q89-Q91</f>
        <v>182</v>
      </c>
    </row>
    <row r="91" spans="17:19" x14ac:dyDescent="0.35">
      <c r="Q91">
        <f>103+393+119+14</f>
        <v>629</v>
      </c>
    </row>
    <row r="99" spans="11:16" x14ac:dyDescent="0.35">
      <c r="K99">
        <f>80-103</f>
        <v>-23</v>
      </c>
      <c r="L99">
        <f>445-393</f>
        <v>52</v>
      </c>
      <c r="M99">
        <f>248-119</f>
        <v>129</v>
      </c>
      <c r="N99">
        <f>38-14</f>
        <v>24</v>
      </c>
      <c r="P99">
        <f>K99+L99</f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BB46"/>
  <sheetViews>
    <sheetView zoomScale="80" zoomScaleNormal="80" workbookViewId="0">
      <selection activeCell="P25" sqref="P25"/>
    </sheetView>
  </sheetViews>
  <sheetFormatPr defaultRowHeight="14.5" x14ac:dyDescent="0.35"/>
  <cols>
    <col min="1" max="1" width="3.7265625" customWidth="1"/>
    <col min="2" max="2" width="32.7265625" customWidth="1"/>
    <col min="3" max="3" width="14" hidden="1" customWidth="1"/>
    <col min="4" max="4" width="14.26953125" hidden="1" customWidth="1"/>
    <col min="5" max="5" width="13.7265625" hidden="1" customWidth="1"/>
    <col min="6" max="6" width="14.453125" hidden="1" customWidth="1"/>
    <col min="7" max="7" width="16.1796875" hidden="1" customWidth="1"/>
    <col min="8" max="8" width="13.54296875" hidden="1" customWidth="1"/>
    <col min="9" max="9" width="4.26953125" customWidth="1"/>
    <col min="10" max="10" width="4.453125" customWidth="1"/>
    <col min="11" max="11" width="4.26953125" customWidth="1"/>
    <col min="12" max="12" width="11" customWidth="1"/>
    <col min="13" max="13" width="12.26953125" customWidth="1"/>
    <col min="14" max="14" width="11.1796875" customWidth="1"/>
    <col min="15" max="15" width="11.26953125" customWidth="1"/>
    <col min="16" max="16" width="12.26953125" bestFit="1" customWidth="1"/>
    <col min="17" max="17" width="13.1796875" customWidth="1"/>
    <col min="18" max="18" width="12.26953125" customWidth="1"/>
    <col min="19" max="25" width="12.26953125" bestFit="1" customWidth="1"/>
    <col min="26" max="26" width="14.26953125" bestFit="1" customWidth="1"/>
    <col min="27" max="27" width="13.453125" bestFit="1" customWidth="1"/>
    <col min="28" max="28" width="13.7265625" customWidth="1"/>
    <col min="29" max="29" width="13.453125" bestFit="1" customWidth="1"/>
    <col min="30" max="30" width="13.26953125" bestFit="1" customWidth="1"/>
    <col min="31" max="54" width="13.453125" bestFit="1" customWidth="1"/>
  </cols>
  <sheetData>
    <row r="1" spans="2:54" x14ac:dyDescent="0.35">
      <c r="AF1" s="27"/>
    </row>
    <row r="2" spans="2:54" x14ac:dyDescent="0.35">
      <c r="AF2" s="27"/>
    </row>
    <row r="3" spans="2:54" x14ac:dyDescent="0.35">
      <c r="AF3" s="27"/>
    </row>
    <row r="8" spans="2:54" s="1" customFormat="1" x14ac:dyDescent="0.35">
      <c r="B8" s="1" t="s">
        <v>21</v>
      </c>
      <c r="U8" s="1" t="s">
        <v>22</v>
      </c>
      <c r="Y8" s="1" t="s">
        <v>23</v>
      </c>
      <c r="Z8" s="1" t="s">
        <v>25</v>
      </c>
      <c r="AA8" s="1" t="s">
        <v>26</v>
      </c>
      <c r="AB8" s="1" t="s">
        <v>27</v>
      </c>
      <c r="AC8" s="1" t="s">
        <v>29</v>
      </c>
    </row>
    <row r="9" spans="2:54" x14ac:dyDescent="0.35">
      <c r="Y9" t="s">
        <v>24</v>
      </c>
      <c r="Z9" t="s">
        <v>24</v>
      </c>
      <c r="AB9" t="s">
        <v>28</v>
      </c>
      <c r="AC9" t="s">
        <v>30</v>
      </c>
    </row>
    <row r="12" spans="2:54" x14ac:dyDescent="0.35">
      <c r="C12" s="152" t="s">
        <v>16</v>
      </c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16" t="s">
        <v>15</v>
      </c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7" t="s">
        <v>14</v>
      </c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8" t="s">
        <v>13</v>
      </c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</row>
    <row r="13" spans="2:54" s="22" customFormat="1" x14ac:dyDescent="0.35">
      <c r="B13" s="22" t="s">
        <v>20</v>
      </c>
      <c r="C13" s="17">
        <v>1</v>
      </c>
      <c r="D13" s="17">
        <v>2</v>
      </c>
      <c r="E13" s="17">
        <v>3</v>
      </c>
      <c r="F13" s="17">
        <v>4</v>
      </c>
      <c r="G13" s="17">
        <v>5</v>
      </c>
      <c r="H13" s="17">
        <v>6</v>
      </c>
      <c r="I13" s="17">
        <v>7</v>
      </c>
      <c r="J13" s="17">
        <v>8</v>
      </c>
      <c r="K13" s="17">
        <v>9</v>
      </c>
      <c r="L13" s="26">
        <v>10</v>
      </c>
      <c r="M13" s="26">
        <v>11</v>
      </c>
      <c r="N13" s="26">
        <v>12</v>
      </c>
      <c r="O13" s="26">
        <v>13</v>
      </c>
      <c r="P13" s="25">
        <v>14</v>
      </c>
      <c r="Q13" s="25">
        <v>15</v>
      </c>
      <c r="R13" s="25">
        <v>16</v>
      </c>
      <c r="S13" s="25">
        <v>17</v>
      </c>
      <c r="T13" s="25">
        <v>18</v>
      </c>
      <c r="U13" s="25">
        <v>19</v>
      </c>
      <c r="V13" s="25">
        <v>20</v>
      </c>
      <c r="W13" s="25">
        <v>21</v>
      </c>
      <c r="X13" s="25">
        <v>22</v>
      </c>
      <c r="Y13" s="25">
        <v>23</v>
      </c>
      <c r="Z13" s="25">
        <v>24</v>
      </c>
      <c r="AA13" s="25">
        <v>25</v>
      </c>
      <c r="AB13" s="25">
        <v>26</v>
      </c>
      <c r="AC13" s="24">
        <v>27</v>
      </c>
      <c r="AD13" s="24">
        <v>28</v>
      </c>
      <c r="AE13" s="24">
        <v>29</v>
      </c>
      <c r="AF13" s="24">
        <v>30</v>
      </c>
      <c r="AG13" s="24">
        <v>31</v>
      </c>
      <c r="AH13" s="24">
        <v>32</v>
      </c>
      <c r="AI13" s="24">
        <v>33</v>
      </c>
      <c r="AJ13" s="24">
        <v>34</v>
      </c>
      <c r="AK13" s="24">
        <v>35</v>
      </c>
      <c r="AL13" s="24">
        <v>36</v>
      </c>
      <c r="AM13" s="24">
        <v>37</v>
      </c>
      <c r="AN13" s="24">
        <v>38</v>
      </c>
      <c r="AO13" s="24">
        <v>39</v>
      </c>
      <c r="AP13" s="23">
        <v>40</v>
      </c>
      <c r="AQ13" s="23">
        <v>41</v>
      </c>
      <c r="AR13" s="23">
        <v>42</v>
      </c>
      <c r="AS13" s="23">
        <v>43</v>
      </c>
      <c r="AT13" s="23">
        <v>44</v>
      </c>
      <c r="AU13" s="23">
        <v>45</v>
      </c>
      <c r="AV13" s="23">
        <v>46</v>
      </c>
      <c r="AW13" s="23">
        <v>47</v>
      </c>
      <c r="AX13" s="23">
        <v>48</v>
      </c>
      <c r="AY13" s="23">
        <v>49</v>
      </c>
      <c r="AZ13" s="23">
        <v>50</v>
      </c>
      <c r="BA13" s="23">
        <v>51</v>
      </c>
      <c r="BB13" s="23">
        <v>52</v>
      </c>
    </row>
    <row r="14" spans="2:54" x14ac:dyDescent="0.35">
      <c r="B14" s="21" t="s">
        <v>19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1">
        <f t="shared" ref="AC14:AO14" si="0">34.8/13</f>
        <v>2.6769230769230767</v>
      </c>
      <c r="AD14" s="11">
        <f t="shared" si="0"/>
        <v>2.6769230769230767</v>
      </c>
      <c r="AE14" s="11">
        <f t="shared" si="0"/>
        <v>2.6769230769230767</v>
      </c>
      <c r="AF14" s="11">
        <f t="shared" si="0"/>
        <v>2.6769230769230767</v>
      </c>
      <c r="AG14" s="11">
        <f t="shared" si="0"/>
        <v>2.6769230769230767</v>
      </c>
      <c r="AH14" s="11">
        <f t="shared" si="0"/>
        <v>2.6769230769230767</v>
      </c>
      <c r="AI14" s="11">
        <f t="shared" si="0"/>
        <v>2.6769230769230767</v>
      </c>
      <c r="AJ14" s="11">
        <f t="shared" si="0"/>
        <v>2.6769230769230767</v>
      </c>
      <c r="AK14" s="11">
        <f t="shared" si="0"/>
        <v>2.6769230769230767</v>
      </c>
      <c r="AL14" s="11">
        <f t="shared" si="0"/>
        <v>2.6769230769230767</v>
      </c>
      <c r="AM14" s="11">
        <f t="shared" si="0"/>
        <v>2.6769230769230767</v>
      </c>
      <c r="AN14" s="11">
        <f t="shared" si="0"/>
        <v>2.6769230769230767</v>
      </c>
      <c r="AO14" s="11">
        <f t="shared" si="0"/>
        <v>2.6769230769230767</v>
      </c>
      <c r="AP14" s="11">
        <f t="shared" ref="AP14:BB14" si="1">78.4/13</f>
        <v>6.0307692307692315</v>
      </c>
      <c r="AQ14" s="11">
        <f t="shared" si="1"/>
        <v>6.0307692307692315</v>
      </c>
      <c r="AR14" s="11">
        <f t="shared" si="1"/>
        <v>6.0307692307692315</v>
      </c>
      <c r="AS14" s="11">
        <f t="shared" si="1"/>
        <v>6.0307692307692315</v>
      </c>
      <c r="AT14" s="11">
        <f t="shared" si="1"/>
        <v>6.0307692307692315</v>
      </c>
      <c r="AU14" s="11">
        <f t="shared" si="1"/>
        <v>6.0307692307692315</v>
      </c>
      <c r="AV14" s="11">
        <f t="shared" si="1"/>
        <v>6.0307692307692315</v>
      </c>
      <c r="AW14" s="11">
        <f t="shared" si="1"/>
        <v>6.0307692307692315</v>
      </c>
      <c r="AX14" s="11">
        <f t="shared" si="1"/>
        <v>6.0307692307692315</v>
      </c>
      <c r="AY14" s="11">
        <f t="shared" si="1"/>
        <v>6.0307692307692315</v>
      </c>
      <c r="AZ14" s="11">
        <f t="shared" si="1"/>
        <v>6.0307692307692315</v>
      </c>
      <c r="BA14" s="11">
        <f t="shared" si="1"/>
        <v>6.0307692307692315</v>
      </c>
      <c r="BB14" s="11">
        <f t="shared" si="1"/>
        <v>6.0307692307692315</v>
      </c>
    </row>
    <row r="15" spans="2:54" x14ac:dyDescent="0.35">
      <c r="B15" s="12" t="s">
        <v>11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1">
        <f t="shared" ref="AC15:BB15" si="2">AC14*4</f>
        <v>10.707692307692307</v>
      </c>
      <c r="AD15" s="11">
        <f t="shared" si="2"/>
        <v>10.707692307692307</v>
      </c>
      <c r="AE15" s="11">
        <f t="shared" si="2"/>
        <v>10.707692307692307</v>
      </c>
      <c r="AF15" s="11">
        <f t="shared" si="2"/>
        <v>10.707692307692307</v>
      </c>
      <c r="AG15" s="11">
        <f t="shared" si="2"/>
        <v>10.707692307692307</v>
      </c>
      <c r="AH15" s="11">
        <f t="shared" si="2"/>
        <v>10.707692307692307</v>
      </c>
      <c r="AI15" s="11">
        <f t="shared" si="2"/>
        <v>10.707692307692307</v>
      </c>
      <c r="AJ15" s="11">
        <f t="shared" si="2"/>
        <v>10.707692307692307</v>
      </c>
      <c r="AK15" s="11">
        <f t="shared" si="2"/>
        <v>10.707692307692307</v>
      </c>
      <c r="AL15" s="11">
        <f t="shared" si="2"/>
        <v>10.707692307692307</v>
      </c>
      <c r="AM15" s="11">
        <f t="shared" si="2"/>
        <v>10.707692307692307</v>
      </c>
      <c r="AN15" s="11">
        <f t="shared" si="2"/>
        <v>10.707692307692307</v>
      </c>
      <c r="AO15" s="11">
        <f t="shared" si="2"/>
        <v>10.707692307692307</v>
      </c>
      <c r="AP15" s="11">
        <f t="shared" si="2"/>
        <v>24.123076923076926</v>
      </c>
      <c r="AQ15" s="11">
        <f t="shared" si="2"/>
        <v>24.123076923076926</v>
      </c>
      <c r="AR15" s="11">
        <f t="shared" si="2"/>
        <v>24.123076923076926</v>
      </c>
      <c r="AS15" s="11">
        <f t="shared" si="2"/>
        <v>24.123076923076926</v>
      </c>
      <c r="AT15" s="11">
        <f t="shared" si="2"/>
        <v>24.123076923076926</v>
      </c>
      <c r="AU15" s="11">
        <f t="shared" si="2"/>
        <v>24.123076923076926</v>
      </c>
      <c r="AV15" s="11">
        <f t="shared" si="2"/>
        <v>24.123076923076926</v>
      </c>
      <c r="AW15" s="11">
        <f t="shared" si="2"/>
        <v>24.123076923076926</v>
      </c>
      <c r="AX15" s="11">
        <f t="shared" si="2"/>
        <v>24.123076923076926</v>
      </c>
      <c r="AY15" s="11">
        <f t="shared" si="2"/>
        <v>24.123076923076926</v>
      </c>
      <c r="AZ15" s="11">
        <f t="shared" si="2"/>
        <v>24.123076923076926</v>
      </c>
      <c r="BA15" s="11">
        <f t="shared" si="2"/>
        <v>24.123076923076926</v>
      </c>
      <c r="BB15" s="11">
        <f t="shared" si="2"/>
        <v>24.123076923076926</v>
      </c>
    </row>
    <row r="16" spans="2:54" x14ac:dyDescent="0.35">
      <c r="B16" t="s">
        <v>10</v>
      </c>
      <c r="L16">
        <v>50</v>
      </c>
      <c r="M16">
        <v>50</v>
      </c>
      <c r="N16">
        <v>50</v>
      </c>
      <c r="O16">
        <v>50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75</v>
      </c>
      <c r="AD16">
        <v>75</v>
      </c>
      <c r="AE16">
        <v>75</v>
      </c>
      <c r="AF16">
        <v>75</v>
      </c>
      <c r="AG16">
        <v>75</v>
      </c>
      <c r="AH16">
        <v>75</v>
      </c>
      <c r="AI16">
        <v>75</v>
      </c>
      <c r="AJ16">
        <v>75</v>
      </c>
      <c r="AK16">
        <v>75</v>
      </c>
      <c r="AL16">
        <v>75</v>
      </c>
      <c r="AM16">
        <v>75</v>
      </c>
      <c r="AN16">
        <v>75</v>
      </c>
      <c r="AO16">
        <v>75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</row>
    <row r="17" spans="2:54" x14ac:dyDescent="0.35">
      <c r="B17" t="s">
        <v>9</v>
      </c>
      <c r="M17">
        <f>L16+M16</f>
        <v>100</v>
      </c>
      <c r="N17">
        <f t="shared" ref="N17:BB17" si="3">M17+N16</f>
        <v>150</v>
      </c>
      <c r="O17">
        <f t="shared" si="3"/>
        <v>200</v>
      </c>
      <c r="P17">
        <f t="shared" si="3"/>
        <v>300</v>
      </c>
      <c r="Q17">
        <f t="shared" si="3"/>
        <v>400</v>
      </c>
      <c r="R17">
        <f t="shared" si="3"/>
        <v>500</v>
      </c>
      <c r="S17">
        <f t="shared" si="3"/>
        <v>600</v>
      </c>
      <c r="T17">
        <f t="shared" si="3"/>
        <v>700</v>
      </c>
      <c r="U17">
        <f t="shared" si="3"/>
        <v>800</v>
      </c>
      <c r="V17">
        <f t="shared" si="3"/>
        <v>900</v>
      </c>
      <c r="W17">
        <f t="shared" si="3"/>
        <v>1000</v>
      </c>
      <c r="X17">
        <f t="shared" si="3"/>
        <v>1100</v>
      </c>
      <c r="Y17">
        <f t="shared" si="3"/>
        <v>1200</v>
      </c>
      <c r="Z17">
        <f t="shared" si="3"/>
        <v>1300</v>
      </c>
      <c r="AA17">
        <f t="shared" si="3"/>
        <v>1400</v>
      </c>
      <c r="AB17">
        <f t="shared" si="3"/>
        <v>1500</v>
      </c>
      <c r="AC17">
        <f t="shared" si="3"/>
        <v>1575</v>
      </c>
      <c r="AD17">
        <f t="shared" si="3"/>
        <v>1650</v>
      </c>
      <c r="AE17">
        <f t="shared" si="3"/>
        <v>1725</v>
      </c>
      <c r="AF17">
        <f t="shared" si="3"/>
        <v>1800</v>
      </c>
      <c r="AG17">
        <f t="shared" si="3"/>
        <v>1875</v>
      </c>
      <c r="AH17">
        <f t="shared" si="3"/>
        <v>1950</v>
      </c>
      <c r="AI17">
        <f t="shared" si="3"/>
        <v>2025</v>
      </c>
      <c r="AJ17">
        <f t="shared" si="3"/>
        <v>2100</v>
      </c>
      <c r="AK17">
        <f t="shared" si="3"/>
        <v>2175</v>
      </c>
      <c r="AL17">
        <f t="shared" si="3"/>
        <v>2250</v>
      </c>
      <c r="AM17">
        <f t="shared" si="3"/>
        <v>2325</v>
      </c>
      <c r="AN17">
        <f t="shared" si="3"/>
        <v>2400</v>
      </c>
      <c r="AO17">
        <f t="shared" si="3"/>
        <v>2475</v>
      </c>
      <c r="AP17">
        <f t="shared" si="3"/>
        <v>2575</v>
      </c>
      <c r="AQ17">
        <f t="shared" si="3"/>
        <v>2675</v>
      </c>
      <c r="AR17">
        <f t="shared" si="3"/>
        <v>2775</v>
      </c>
      <c r="AS17">
        <f t="shared" si="3"/>
        <v>2875</v>
      </c>
      <c r="AT17">
        <f t="shared" si="3"/>
        <v>2975</v>
      </c>
      <c r="AU17">
        <f t="shared" si="3"/>
        <v>3075</v>
      </c>
      <c r="AV17">
        <f t="shared" si="3"/>
        <v>3175</v>
      </c>
      <c r="AW17">
        <f t="shared" si="3"/>
        <v>3275</v>
      </c>
      <c r="AX17">
        <f t="shared" si="3"/>
        <v>3375</v>
      </c>
      <c r="AY17">
        <f t="shared" si="3"/>
        <v>3475</v>
      </c>
      <c r="AZ17">
        <f t="shared" si="3"/>
        <v>3575</v>
      </c>
      <c r="BA17">
        <f t="shared" si="3"/>
        <v>3675</v>
      </c>
      <c r="BB17">
        <f t="shared" si="3"/>
        <v>3775</v>
      </c>
    </row>
    <row r="18" spans="2:54" hidden="1" x14ac:dyDescent="0.35">
      <c r="B18" t="s">
        <v>8</v>
      </c>
      <c r="P18" s="10">
        <f t="shared" ref="P18:BB18" si="4">P17*55000</f>
        <v>16500000</v>
      </c>
      <c r="Q18" s="10">
        <f t="shared" si="4"/>
        <v>22000000</v>
      </c>
      <c r="R18" s="10">
        <f t="shared" si="4"/>
        <v>27500000</v>
      </c>
      <c r="S18" s="10">
        <f t="shared" si="4"/>
        <v>33000000</v>
      </c>
      <c r="T18" s="10">
        <f t="shared" si="4"/>
        <v>38500000</v>
      </c>
      <c r="U18" s="10">
        <f t="shared" si="4"/>
        <v>44000000</v>
      </c>
      <c r="V18" s="10">
        <f t="shared" si="4"/>
        <v>49500000</v>
      </c>
      <c r="W18" s="10">
        <f t="shared" si="4"/>
        <v>55000000</v>
      </c>
      <c r="X18" s="10">
        <f t="shared" si="4"/>
        <v>60500000</v>
      </c>
      <c r="Y18" s="10">
        <f t="shared" si="4"/>
        <v>66000000</v>
      </c>
      <c r="Z18" s="10">
        <f t="shared" si="4"/>
        <v>71500000</v>
      </c>
      <c r="AA18" s="10">
        <f t="shared" si="4"/>
        <v>77000000</v>
      </c>
      <c r="AB18" s="10">
        <f t="shared" si="4"/>
        <v>82500000</v>
      </c>
      <c r="AC18" s="10">
        <f t="shared" si="4"/>
        <v>86625000</v>
      </c>
      <c r="AD18" s="10">
        <f t="shared" si="4"/>
        <v>90750000</v>
      </c>
      <c r="AE18" s="10">
        <f t="shared" si="4"/>
        <v>94875000</v>
      </c>
      <c r="AF18" s="10">
        <f t="shared" si="4"/>
        <v>99000000</v>
      </c>
      <c r="AG18" s="10">
        <f t="shared" si="4"/>
        <v>103125000</v>
      </c>
      <c r="AH18" s="10">
        <f t="shared" si="4"/>
        <v>107250000</v>
      </c>
      <c r="AI18" s="10">
        <f t="shared" si="4"/>
        <v>111375000</v>
      </c>
      <c r="AJ18" s="10">
        <f t="shared" si="4"/>
        <v>115500000</v>
      </c>
      <c r="AK18" s="10">
        <f t="shared" si="4"/>
        <v>119625000</v>
      </c>
      <c r="AL18" s="10">
        <f t="shared" si="4"/>
        <v>123750000</v>
      </c>
      <c r="AM18" s="10">
        <f t="shared" si="4"/>
        <v>127875000</v>
      </c>
      <c r="AN18" s="10">
        <f t="shared" si="4"/>
        <v>132000000</v>
      </c>
      <c r="AO18" s="10">
        <f t="shared" si="4"/>
        <v>136125000</v>
      </c>
      <c r="AP18" s="10">
        <f t="shared" si="4"/>
        <v>141625000</v>
      </c>
      <c r="AQ18" s="10">
        <f t="shared" si="4"/>
        <v>147125000</v>
      </c>
      <c r="AR18" s="10">
        <f t="shared" si="4"/>
        <v>152625000</v>
      </c>
      <c r="AS18" s="10">
        <f t="shared" si="4"/>
        <v>158125000</v>
      </c>
      <c r="AT18" s="10">
        <f t="shared" si="4"/>
        <v>163625000</v>
      </c>
      <c r="AU18" s="10">
        <f t="shared" si="4"/>
        <v>169125000</v>
      </c>
      <c r="AV18" s="10">
        <f t="shared" si="4"/>
        <v>174625000</v>
      </c>
      <c r="AW18" s="10">
        <f t="shared" si="4"/>
        <v>180125000</v>
      </c>
      <c r="AX18" s="10">
        <f t="shared" si="4"/>
        <v>185625000</v>
      </c>
      <c r="AY18" s="10">
        <f t="shared" si="4"/>
        <v>191125000</v>
      </c>
      <c r="AZ18" s="10">
        <f t="shared" si="4"/>
        <v>196625000</v>
      </c>
      <c r="BA18" s="10">
        <f t="shared" si="4"/>
        <v>202125000</v>
      </c>
      <c r="BB18" s="10">
        <f t="shared" si="4"/>
        <v>207625000</v>
      </c>
    </row>
    <row r="19" spans="2:54" hidden="1" x14ac:dyDescent="0.35">
      <c r="B19" t="s">
        <v>7</v>
      </c>
      <c r="AC19" s="9">
        <f t="shared" ref="AC19:BB19" si="5">(AC14*1000/55)*1.1</f>
        <v>53.53846153846154</v>
      </c>
      <c r="AD19" s="9">
        <f t="shared" si="5"/>
        <v>53.53846153846154</v>
      </c>
      <c r="AE19" s="9">
        <f t="shared" si="5"/>
        <v>53.53846153846154</v>
      </c>
      <c r="AF19" s="9">
        <f t="shared" si="5"/>
        <v>53.53846153846154</v>
      </c>
      <c r="AG19" s="9">
        <f t="shared" si="5"/>
        <v>53.53846153846154</v>
      </c>
      <c r="AH19" s="9">
        <f t="shared" si="5"/>
        <v>53.53846153846154</v>
      </c>
      <c r="AI19" s="9">
        <f t="shared" si="5"/>
        <v>53.53846153846154</v>
      </c>
      <c r="AJ19" s="9">
        <f t="shared" si="5"/>
        <v>53.53846153846154</v>
      </c>
      <c r="AK19" s="9">
        <f t="shared" si="5"/>
        <v>53.53846153846154</v>
      </c>
      <c r="AL19" s="9">
        <f t="shared" si="5"/>
        <v>53.53846153846154</v>
      </c>
      <c r="AM19" s="9">
        <f t="shared" si="5"/>
        <v>53.53846153846154</v>
      </c>
      <c r="AN19" s="9">
        <f t="shared" si="5"/>
        <v>53.53846153846154</v>
      </c>
      <c r="AO19" s="9">
        <f t="shared" si="5"/>
        <v>53.53846153846154</v>
      </c>
      <c r="AP19" s="9">
        <f t="shared" si="5"/>
        <v>120.61538461538464</v>
      </c>
      <c r="AQ19" s="9">
        <f t="shared" si="5"/>
        <v>120.61538461538464</v>
      </c>
      <c r="AR19" s="9">
        <f t="shared" si="5"/>
        <v>120.61538461538464</v>
      </c>
      <c r="AS19" s="9">
        <f t="shared" si="5"/>
        <v>120.61538461538464</v>
      </c>
      <c r="AT19" s="9">
        <f t="shared" si="5"/>
        <v>120.61538461538464</v>
      </c>
      <c r="AU19" s="9">
        <f t="shared" si="5"/>
        <v>120.61538461538464</v>
      </c>
      <c r="AV19" s="9">
        <f t="shared" si="5"/>
        <v>120.61538461538464</v>
      </c>
      <c r="AW19" s="9">
        <f t="shared" si="5"/>
        <v>120.61538461538464</v>
      </c>
      <c r="AX19" s="9">
        <f t="shared" si="5"/>
        <v>120.61538461538464</v>
      </c>
      <c r="AY19" s="9">
        <f t="shared" si="5"/>
        <v>120.61538461538464</v>
      </c>
      <c r="AZ19" s="9">
        <f t="shared" si="5"/>
        <v>120.61538461538464</v>
      </c>
      <c r="BA19" s="9">
        <f t="shared" si="5"/>
        <v>120.61538461538464</v>
      </c>
      <c r="BB19" s="9">
        <f t="shared" si="5"/>
        <v>120.61538461538464</v>
      </c>
    </row>
    <row r="21" spans="2:54" x14ac:dyDescent="0.35">
      <c r="B21" s="8" t="s">
        <v>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2:54" x14ac:dyDescent="0.35">
      <c r="B22" t="s">
        <v>5</v>
      </c>
    </row>
    <row r="23" spans="2:54" x14ac:dyDescent="0.35">
      <c r="B23" t="s">
        <v>4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75</v>
      </c>
      <c r="AD23">
        <v>75</v>
      </c>
      <c r="AE23">
        <v>75</v>
      </c>
      <c r="AF23">
        <v>75</v>
      </c>
      <c r="AG23">
        <v>75</v>
      </c>
      <c r="AH23">
        <v>75</v>
      </c>
      <c r="AI23">
        <v>75</v>
      </c>
      <c r="AJ23">
        <v>75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</row>
    <row r="24" spans="2:54" x14ac:dyDescent="0.35">
      <c r="B24" t="s">
        <v>3</v>
      </c>
      <c r="U24">
        <f>U17-U23</f>
        <v>700</v>
      </c>
      <c r="V24">
        <f t="shared" ref="V24:BB24" si="6">U24+V16-V23</f>
        <v>700</v>
      </c>
      <c r="W24">
        <f t="shared" si="6"/>
        <v>700</v>
      </c>
      <c r="X24">
        <f t="shared" si="6"/>
        <v>700</v>
      </c>
      <c r="Y24">
        <f t="shared" si="6"/>
        <v>700</v>
      </c>
      <c r="Z24">
        <f t="shared" si="6"/>
        <v>700</v>
      </c>
      <c r="AA24">
        <f t="shared" si="6"/>
        <v>700</v>
      </c>
      <c r="AB24">
        <f t="shared" si="6"/>
        <v>700</v>
      </c>
      <c r="AC24">
        <f t="shared" si="6"/>
        <v>700</v>
      </c>
      <c r="AD24">
        <f t="shared" si="6"/>
        <v>700</v>
      </c>
      <c r="AE24">
        <f t="shared" si="6"/>
        <v>700</v>
      </c>
      <c r="AF24">
        <f t="shared" si="6"/>
        <v>700</v>
      </c>
      <c r="AG24">
        <f t="shared" si="6"/>
        <v>700</v>
      </c>
      <c r="AH24">
        <f t="shared" si="6"/>
        <v>700</v>
      </c>
      <c r="AI24">
        <f t="shared" si="6"/>
        <v>700</v>
      </c>
      <c r="AJ24">
        <f t="shared" si="6"/>
        <v>700</v>
      </c>
      <c r="AK24">
        <f t="shared" si="6"/>
        <v>675</v>
      </c>
      <c r="AL24">
        <f t="shared" si="6"/>
        <v>650</v>
      </c>
      <c r="AM24">
        <f t="shared" si="6"/>
        <v>625</v>
      </c>
      <c r="AN24">
        <f t="shared" si="6"/>
        <v>600</v>
      </c>
      <c r="AO24">
        <f t="shared" si="6"/>
        <v>575</v>
      </c>
      <c r="AP24">
        <f t="shared" si="6"/>
        <v>575</v>
      </c>
      <c r="AQ24">
        <f t="shared" si="6"/>
        <v>575</v>
      </c>
      <c r="AR24">
        <f t="shared" si="6"/>
        <v>575</v>
      </c>
      <c r="AS24">
        <f t="shared" si="6"/>
        <v>575</v>
      </c>
      <c r="AT24">
        <f t="shared" si="6"/>
        <v>575</v>
      </c>
      <c r="AU24">
        <f t="shared" si="6"/>
        <v>575</v>
      </c>
      <c r="AV24">
        <f t="shared" si="6"/>
        <v>575</v>
      </c>
      <c r="AW24">
        <f t="shared" si="6"/>
        <v>575</v>
      </c>
      <c r="AX24">
        <f t="shared" si="6"/>
        <v>575</v>
      </c>
      <c r="AY24">
        <f t="shared" si="6"/>
        <v>575</v>
      </c>
      <c r="AZ24">
        <f t="shared" si="6"/>
        <v>575</v>
      </c>
      <c r="BA24">
        <f t="shared" si="6"/>
        <v>575</v>
      </c>
      <c r="BB24">
        <f t="shared" si="6"/>
        <v>575</v>
      </c>
    </row>
    <row r="25" spans="2:54" x14ac:dyDescent="0.35">
      <c r="B25" t="s">
        <v>2</v>
      </c>
      <c r="Z25" s="20"/>
      <c r="AA25" s="20">
        <f t="shared" ref="AA25:BB25" si="7">(U23*55000)*0.95</f>
        <v>5225000</v>
      </c>
      <c r="AB25" s="20">
        <f t="shared" si="7"/>
        <v>5225000</v>
      </c>
      <c r="AC25" s="20">
        <f t="shared" si="7"/>
        <v>5225000</v>
      </c>
      <c r="AD25" s="20">
        <f t="shared" si="7"/>
        <v>5225000</v>
      </c>
      <c r="AE25" s="20">
        <f t="shared" si="7"/>
        <v>5225000</v>
      </c>
      <c r="AF25" s="20">
        <f t="shared" si="7"/>
        <v>5225000</v>
      </c>
      <c r="AG25" s="20">
        <f t="shared" si="7"/>
        <v>5225000</v>
      </c>
      <c r="AH25" s="20">
        <f t="shared" si="7"/>
        <v>5225000</v>
      </c>
      <c r="AI25" s="20">
        <f t="shared" si="7"/>
        <v>3918750</v>
      </c>
      <c r="AJ25" s="20">
        <f t="shared" si="7"/>
        <v>3918750</v>
      </c>
      <c r="AK25" s="20">
        <f t="shared" si="7"/>
        <v>3918750</v>
      </c>
      <c r="AL25" s="20">
        <f t="shared" si="7"/>
        <v>3918750</v>
      </c>
      <c r="AM25" s="20">
        <f t="shared" si="7"/>
        <v>3918750</v>
      </c>
      <c r="AN25" s="20">
        <f t="shared" si="7"/>
        <v>3918750</v>
      </c>
      <c r="AO25" s="20">
        <f t="shared" si="7"/>
        <v>3918750</v>
      </c>
      <c r="AP25" s="20">
        <f t="shared" si="7"/>
        <v>3918750</v>
      </c>
      <c r="AQ25" s="20">
        <f t="shared" si="7"/>
        <v>5225000</v>
      </c>
      <c r="AR25" s="20">
        <f t="shared" si="7"/>
        <v>5225000</v>
      </c>
      <c r="AS25" s="20">
        <f t="shared" si="7"/>
        <v>5225000</v>
      </c>
      <c r="AT25" s="20">
        <f t="shared" si="7"/>
        <v>5225000</v>
      </c>
      <c r="AU25" s="20">
        <f t="shared" si="7"/>
        <v>5225000</v>
      </c>
      <c r="AV25" s="20">
        <f t="shared" si="7"/>
        <v>5225000</v>
      </c>
      <c r="AW25" s="20">
        <f t="shared" si="7"/>
        <v>5225000</v>
      </c>
      <c r="AX25" s="20">
        <f t="shared" si="7"/>
        <v>5225000</v>
      </c>
      <c r="AY25" s="20">
        <f t="shared" si="7"/>
        <v>5225000</v>
      </c>
      <c r="AZ25" s="20">
        <f t="shared" si="7"/>
        <v>5225000</v>
      </c>
      <c r="BA25" s="20">
        <f t="shared" si="7"/>
        <v>5225000</v>
      </c>
      <c r="BB25" s="20">
        <f t="shared" si="7"/>
        <v>5225000</v>
      </c>
    </row>
    <row r="26" spans="2:54" x14ac:dyDescent="0.35">
      <c r="B26" t="s">
        <v>1</v>
      </c>
      <c r="Z26" s="5"/>
      <c r="AA26" s="5">
        <f t="shared" ref="AA26:BB26" si="8">(AA25/1000000)-AA14</f>
        <v>5.2249999999999996</v>
      </c>
      <c r="AB26" s="5">
        <f t="shared" si="8"/>
        <v>5.2249999999999996</v>
      </c>
      <c r="AC26" s="5">
        <f t="shared" si="8"/>
        <v>2.5480769230769229</v>
      </c>
      <c r="AD26" s="5">
        <f t="shared" si="8"/>
        <v>2.5480769230769229</v>
      </c>
      <c r="AE26" s="5">
        <f t="shared" si="8"/>
        <v>2.5480769230769229</v>
      </c>
      <c r="AF26" s="5">
        <f t="shared" si="8"/>
        <v>2.5480769230769229</v>
      </c>
      <c r="AG26" s="5">
        <f t="shared" si="8"/>
        <v>2.5480769230769229</v>
      </c>
      <c r="AH26" s="5">
        <f t="shared" si="8"/>
        <v>2.5480769230769229</v>
      </c>
      <c r="AI26" s="5">
        <f t="shared" si="8"/>
        <v>1.2418269230769234</v>
      </c>
      <c r="AJ26" s="5">
        <f t="shared" si="8"/>
        <v>1.2418269230769234</v>
      </c>
      <c r="AK26" s="5">
        <f t="shared" si="8"/>
        <v>1.2418269230769234</v>
      </c>
      <c r="AL26" s="5">
        <f t="shared" si="8"/>
        <v>1.2418269230769234</v>
      </c>
      <c r="AM26" s="5">
        <f t="shared" si="8"/>
        <v>1.2418269230769234</v>
      </c>
      <c r="AN26" s="5">
        <f t="shared" si="8"/>
        <v>1.2418269230769234</v>
      </c>
      <c r="AO26" s="5">
        <f t="shared" si="8"/>
        <v>1.2418269230769234</v>
      </c>
      <c r="AP26" s="5">
        <f t="shared" si="8"/>
        <v>-2.1120192307692314</v>
      </c>
      <c r="AQ26" s="5">
        <f t="shared" si="8"/>
        <v>-0.8057692307692319</v>
      </c>
      <c r="AR26" s="5">
        <f t="shared" si="8"/>
        <v>-0.8057692307692319</v>
      </c>
      <c r="AS26" s="5">
        <f t="shared" si="8"/>
        <v>-0.8057692307692319</v>
      </c>
      <c r="AT26" s="5">
        <f t="shared" si="8"/>
        <v>-0.8057692307692319</v>
      </c>
      <c r="AU26" s="5">
        <f t="shared" si="8"/>
        <v>-0.8057692307692319</v>
      </c>
      <c r="AV26" s="5">
        <f t="shared" si="8"/>
        <v>-0.8057692307692319</v>
      </c>
      <c r="AW26" s="5">
        <f t="shared" si="8"/>
        <v>-0.8057692307692319</v>
      </c>
      <c r="AX26" s="5">
        <f t="shared" si="8"/>
        <v>-0.8057692307692319</v>
      </c>
      <c r="AY26" s="5">
        <f t="shared" si="8"/>
        <v>-0.8057692307692319</v>
      </c>
      <c r="AZ26" s="5">
        <f t="shared" si="8"/>
        <v>-0.8057692307692319</v>
      </c>
      <c r="BA26" s="5">
        <f t="shared" si="8"/>
        <v>-0.8057692307692319</v>
      </c>
      <c r="BB26" s="5">
        <f t="shared" si="8"/>
        <v>-0.8057692307692319</v>
      </c>
    </row>
    <row r="27" spans="2:54" s="1" customFormat="1" x14ac:dyDescent="0.35">
      <c r="B27" s="1" t="s">
        <v>17</v>
      </c>
      <c r="Z27" s="18"/>
      <c r="AA27" s="18">
        <f>AA26+Z27</f>
        <v>5.2249999999999996</v>
      </c>
      <c r="AB27" s="19">
        <f t="shared" ref="AB27:BB27" si="9">AA27+AB26</f>
        <v>10.45</v>
      </c>
      <c r="AC27" s="18">
        <f t="shared" si="9"/>
        <v>12.998076923076923</v>
      </c>
      <c r="AD27" s="18">
        <f t="shared" si="9"/>
        <v>15.546153846153846</v>
      </c>
      <c r="AE27" s="18">
        <f t="shared" si="9"/>
        <v>18.094230769230769</v>
      </c>
      <c r="AF27" s="18">
        <f t="shared" si="9"/>
        <v>20.642307692307693</v>
      </c>
      <c r="AG27" s="18">
        <f t="shared" si="9"/>
        <v>23.190384615384616</v>
      </c>
      <c r="AH27" s="18">
        <f t="shared" si="9"/>
        <v>25.738461538461539</v>
      </c>
      <c r="AI27" s="18">
        <f t="shared" si="9"/>
        <v>26.980288461538464</v>
      </c>
      <c r="AJ27" s="18">
        <f t="shared" si="9"/>
        <v>28.222115384615389</v>
      </c>
      <c r="AK27" s="18">
        <f t="shared" si="9"/>
        <v>29.463942307692314</v>
      </c>
      <c r="AL27" s="18">
        <f t="shared" si="9"/>
        <v>30.705769230769238</v>
      </c>
      <c r="AM27" s="18">
        <f t="shared" si="9"/>
        <v>31.947596153846163</v>
      </c>
      <c r="AN27" s="18">
        <f t="shared" si="9"/>
        <v>33.189423076923084</v>
      </c>
      <c r="AO27" s="18">
        <f t="shared" si="9"/>
        <v>34.431250000000006</v>
      </c>
      <c r="AP27" s="18">
        <f t="shared" si="9"/>
        <v>32.319230769230771</v>
      </c>
      <c r="AQ27" s="18">
        <f t="shared" si="9"/>
        <v>31.513461538461538</v>
      </c>
      <c r="AR27" s="18">
        <f t="shared" si="9"/>
        <v>30.707692307692305</v>
      </c>
      <c r="AS27" s="18">
        <f t="shared" si="9"/>
        <v>29.901923076923072</v>
      </c>
      <c r="AT27" s="18">
        <f t="shared" si="9"/>
        <v>29.09615384615384</v>
      </c>
      <c r="AU27" s="18">
        <f t="shared" si="9"/>
        <v>28.290384615384607</v>
      </c>
      <c r="AV27" s="18">
        <f t="shared" si="9"/>
        <v>27.484615384615374</v>
      </c>
      <c r="AW27" s="18">
        <f t="shared" si="9"/>
        <v>26.678846153846141</v>
      </c>
      <c r="AX27" s="18">
        <f t="shared" si="9"/>
        <v>25.873076923076908</v>
      </c>
      <c r="AY27" s="18">
        <f t="shared" si="9"/>
        <v>25.067307692307676</v>
      </c>
      <c r="AZ27" s="18">
        <f t="shared" si="9"/>
        <v>24.261538461538443</v>
      </c>
      <c r="BA27" s="18">
        <f t="shared" si="9"/>
        <v>23.45576923076921</v>
      </c>
      <c r="BB27" s="18">
        <f t="shared" si="9"/>
        <v>22.649999999999977</v>
      </c>
    </row>
    <row r="31" spans="2:54" x14ac:dyDescent="0.35">
      <c r="C31" s="152" t="s">
        <v>16</v>
      </c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16" t="s">
        <v>15</v>
      </c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7" t="s">
        <v>14</v>
      </c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8" t="s">
        <v>13</v>
      </c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</row>
    <row r="32" spans="2:54" x14ac:dyDescent="0.35">
      <c r="C32" s="17">
        <v>1</v>
      </c>
      <c r="D32" s="17">
        <v>2</v>
      </c>
      <c r="E32" s="17">
        <v>3</v>
      </c>
      <c r="F32" s="17">
        <v>4</v>
      </c>
      <c r="G32" s="17">
        <v>5</v>
      </c>
      <c r="H32" s="17">
        <v>6</v>
      </c>
      <c r="I32" s="17">
        <v>7</v>
      </c>
      <c r="J32" s="17">
        <v>8</v>
      </c>
      <c r="K32" s="17">
        <v>9</v>
      </c>
      <c r="L32" s="16">
        <v>10</v>
      </c>
      <c r="M32" s="16">
        <v>11</v>
      </c>
      <c r="N32" s="16">
        <v>12</v>
      </c>
      <c r="O32" s="16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15">
        <v>26</v>
      </c>
      <c r="AC32" s="14">
        <v>27</v>
      </c>
      <c r="AD32" s="14">
        <v>28</v>
      </c>
      <c r="AE32" s="14">
        <v>29</v>
      </c>
      <c r="AF32" s="14">
        <v>30</v>
      </c>
      <c r="AG32" s="14">
        <v>31</v>
      </c>
      <c r="AH32" s="14">
        <v>32</v>
      </c>
      <c r="AI32" s="14">
        <v>33</v>
      </c>
      <c r="AJ32" s="14">
        <v>34</v>
      </c>
      <c r="AK32" s="14">
        <v>35</v>
      </c>
      <c r="AL32" s="14">
        <v>36</v>
      </c>
      <c r="AM32" s="14">
        <v>37</v>
      </c>
      <c r="AN32" s="14">
        <v>38</v>
      </c>
      <c r="AO32" s="14">
        <v>39</v>
      </c>
      <c r="AP32" s="13">
        <v>40</v>
      </c>
      <c r="AQ32" s="13">
        <v>41</v>
      </c>
      <c r="AR32" s="13">
        <v>42</v>
      </c>
      <c r="AS32" s="13">
        <v>43</v>
      </c>
      <c r="AT32" s="13">
        <v>44</v>
      </c>
      <c r="AU32" s="13">
        <v>45</v>
      </c>
      <c r="AV32" s="13">
        <v>46</v>
      </c>
      <c r="AW32" s="13">
        <v>47</v>
      </c>
      <c r="AX32" s="13">
        <v>48</v>
      </c>
      <c r="AY32" s="13">
        <v>49</v>
      </c>
      <c r="AZ32" s="13">
        <v>50</v>
      </c>
      <c r="BA32" s="13">
        <v>51</v>
      </c>
      <c r="BB32" s="13">
        <v>52</v>
      </c>
    </row>
    <row r="33" spans="1:54" x14ac:dyDescent="0.35">
      <c r="A33" t="s">
        <v>12</v>
      </c>
      <c r="B33" s="12" t="s">
        <v>11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1">
        <v>10.707692307692307</v>
      </c>
      <c r="AD33" s="11">
        <v>10.707692307692307</v>
      </c>
      <c r="AE33" s="11">
        <v>10.707692307692307</v>
      </c>
      <c r="AF33" s="11">
        <v>10.707692307692307</v>
      </c>
      <c r="AG33" s="11">
        <v>10.707692307692307</v>
      </c>
      <c r="AH33" s="11">
        <v>10.707692307692307</v>
      </c>
      <c r="AI33" s="11">
        <v>10.707692307692307</v>
      </c>
      <c r="AJ33" s="11">
        <v>10.707692307692307</v>
      </c>
      <c r="AK33" s="11">
        <v>10.707692307692307</v>
      </c>
      <c r="AL33" s="11">
        <v>10.707692307692307</v>
      </c>
      <c r="AM33" s="11">
        <v>10.707692307692307</v>
      </c>
      <c r="AN33" s="11">
        <v>10.707692307692307</v>
      </c>
      <c r="AO33" s="11">
        <v>10.707692307692307</v>
      </c>
      <c r="AP33" s="11">
        <v>24.123076923076926</v>
      </c>
      <c r="AQ33" s="11">
        <v>24.123076923076926</v>
      </c>
      <c r="AR33" s="11">
        <v>24.123076923076926</v>
      </c>
      <c r="AS33" s="11">
        <v>24.123076923076926</v>
      </c>
      <c r="AT33" s="11">
        <v>24.123076923076926</v>
      </c>
      <c r="AU33" s="11">
        <v>24.123076923076926</v>
      </c>
      <c r="AV33" s="11">
        <v>24.123076923076926</v>
      </c>
      <c r="AW33" s="11">
        <v>24.123076923076926</v>
      </c>
      <c r="AX33" s="11">
        <v>24.123076923076926</v>
      </c>
      <c r="AY33" s="11">
        <v>24.123076923076926</v>
      </c>
      <c r="AZ33" s="11">
        <v>24.123076923076926</v>
      </c>
      <c r="BA33" s="11">
        <v>24.123076923076926</v>
      </c>
      <c r="BB33" s="11">
        <v>24.123076923076926</v>
      </c>
    </row>
    <row r="34" spans="1:54" x14ac:dyDescent="0.35">
      <c r="B34" t="s">
        <v>10</v>
      </c>
      <c r="L34">
        <v>50</v>
      </c>
      <c r="M34">
        <v>50</v>
      </c>
      <c r="N34">
        <v>50</v>
      </c>
      <c r="O34">
        <v>50</v>
      </c>
      <c r="P34">
        <v>150</v>
      </c>
      <c r="Q34">
        <v>150</v>
      </c>
      <c r="R34">
        <v>150</v>
      </c>
      <c r="S34">
        <v>150</v>
      </c>
      <c r="T34">
        <v>150</v>
      </c>
      <c r="U34">
        <v>150</v>
      </c>
      <c r="V34">
        <v>150</v>
      </c>
      <c r="W34">
        <v>150</v>
      </c>
      <c r="X34">
        <v>150</v>
      </c>
      <c r="Y34">
        <v>400</v>
      </c>
      <c r="Z34">
        <v>400</v>
      </c>
      <c r="AA34">
        <v>400</v>
      </c>
      <c r="AB34">
        <v>400</v>
      </c>
      <c r="AC34">
        <v>400</v>
      </c>
      <c r="AD34">
        <v>400</v>
      </c>
      <c r="AE34">
        <v>400</v>
      </c>
      <c r="AF34">
        <v>400</v>
      </c>
      <c r="AG34">
        <v>400</v>
      </c>
      <c r="AH34">
        <v>400</v>
      </c>
      <c r="AI34">
        <v>400</v>
      </c>
      <c r="AJ34">
        <v>400</v>
      </c>
      <c r="AK34">
        <v>400</v>
      </c>
      <c r="AL34">
        <v>400</v>
      </c>
      <c r="AM34">
        <v>400</v>
      </c>
      <c r="AN34">
        <v>400</v>
      </c>
      <c r="AO34">
        <v>400</v>
      </c>
      <c r="AP34">
        <v>400</v>
      </c>
      <c r="AQ34">
        <v>400</v>
      </c>
      <c r="AR34">
        <v>400</v>
      </c>
      <c r="AS34">
        <v>400</v>
      </c>
      <c r="AT34">
        <v>400</v>
      </c>
      <c r="AU34">
        <v>400</v>
      </c>
      <c r="AV34">
        <v>400</v>
      </c>
      <c r="AW34">
        <v>400</v>
      </c>
      <c r="AX34">
        <v>400</v>
      </c>
      <c r="AY34">
        <v>400</v>
      </c>
      <c r="AZ34">
        <v>400</v>
      </c>
      <c r="BA34">
        <v>400</v>
      </c>
      <c r="BB34">
        <v>400</v>
      </c>
    </row>
    <row r="35" spans="1:54" x14ac:dyDescent="0.35">
      <c r="B35" t="s">
        <v>9</v>
      </c>
      <c r="M35">
        <f>L34+M34</f>
        <v>100</v>
      </c>
      <c r="N35">
        <f t="shared" ref="N35:BB35" si="10">M35+N34</f>
        <v>150</v>
      </c>
      <c r="O35">
        <f t="shared" si="10"/>
        <v>200</v>
      </c>
      <c r="P35">
        <f t="shared" si="10"/>
        <v>350</v>
      </c>
      <c r="Q35">
        <f t="shared" si="10"/>
        <v>500</v>
      </c>
      <c r="R35">
        <f t="shared" si="10"/>
        <v>650</v>
      </c>
      <c r="S35">
        <f t="shared" si="10"/>
        <v>800</v>
      </c>
      <c r="T35">
        <f t="shared" si="10"/>
        <v>950</v>
      </c>
      <c r="U35">
        <f t="shared" si="10"/>
        <v>1100</v>
      </c>
      <c r="V35">
        <f t="shared" si="10"/>
        <v>1250</v>
      </c>
      <c r="W35">
        <f t="shared" si="10"/>
        <v>1400</v>
      </c>
      <c r="X35">
        <f t="shared" si="10"/>
        <v>1550</v>
      </c>
      <c r="Y35">
        <f t="shared" si="10"/>
        <v>1950</v>
      </c>
      <c r="Z35">
        <f t="shared" si="10"/>
        <v>2350</v>
      </c>
      <c r="AA35">
        <f t="shared" si="10"/>
        <v>2750</v>
      </c>
      <c r="AB35">
        <f t="shared" si="10"/>
        <v>3150</v>
      </c>
      <c r="AC35">
        <f t="shared" si="10"/>
        <v>3550</v>
      </c>
      <c r="AD35">
        <f t="shared" si="10"/>
        <v>3950</v>
      </c>
      <c r="AE35">
        <f t="shared" si="10"/>
        <v>4350</v>
      </c>
      <c r="AF35">
        <f t="shared" si="10"/>
        <v>4750</v>
      </c>
      <c r="AG35">
        <f t="shared" si="10"/>
        <v>5150</v>
      </c>
      <c r="AH35">
        <f t="shared" si="10"/>
        <v>5550</v>
      </c>
      <c r="AI35">
        <f t="shared" si="10"/>
        <v>5950</v>
      </c>
      <c r="AJ35">
        <f t="shared" si="10"/>
        <v>6350</v>
      </c>
      <c r="AK35">
        <f t="shared" si="10"/>
        <v>6750</v>
      </c>
      <c r="AL35">
        <f t="shared" si="10"/>
        <v>7150</v>
      </c>
      <c r="AM35">
        <f t="shared" si="10"/>
        <v>7550</v>
      </c>
      <c r="AN35">
        <f t="shared" si="10"/>
        <v>7950</v>
      </c>
      <c r="AO35">
        <f t="shared" si="10"/>
        <v>8350</v>
      </c>
      <c r="AP35">
        <f t="shared" si="10"/>
        <v>8750</v>
      </c>
      <c r="AQ35">
        <f t="shared" si="10"/>
        <v>9150</v>
      </c>
      <c r="AR35">
        <f t="shared" si="10"/>
        <v>9550</v>
      </c>
      <c r="AS35">
        <f t="shared" si="10"/>
        <v>9950</v>
      </c>
      <c r="AT35">
        <f t="shared" si="10"/>
        <v>10350</v>
      </c>
      <c r="AU35">
        <f t="shared" si="10"/>
        <v>10750</v>
      </c>
      <c r="AV35">
        <f t="shared" si="10"/>
        <v>11150</v>
      </c>
      <c r="AW35">
        <f t="shared" si="10"/>
        <v>11550</v>
      </c>
      <c r="AX35">
        <f t="shared" si="10"/>
        <v>11950</v>
      </c>
      <c r="AY35">
        <f t="shared" si="10"/>
        <v>12350</v>
      </c>
      <c r="AZ35">
        <f t="shared" si="10"/>
        <v>12750</v>
      </c>
      <c r="BA35">
        <f t="shared" si="10"/>
        <v>13150</v>
      </c>
      <c r="BB35">
        <f t="shared" si="10"/>
        <v>13550</v>
      </c>
    </row>
    <row r="36" spans="1:54" hidden="1" x14ac:dyDescent="0.35">
      <c r="B36" t="s">
        <v>8</v>
      </c>
      <c r="P36" s="10">
        <f t="shared" ref="P36:BB36" si="11">P35*55000</f>
        <v>19250000</v>
      </c>
      <c r="Q36" s="10">
        <f t="shared" si="11"/>
        <v>27500000</v>
      </c>
      <c r="R36" s="10">
        <f t="shared" si="11"/>
        <v>35750000</v>
      </c>
      <c r="S36" s="10">
        <f t="shared" si="11"/>
        <v>44000000</v>
      </c>
      <c r="T36" s="10">
        <f t="shared" si="11"/>
        <v>52250000</v>
      </c>
      <c r="U36" s="10">
        <f t="shared" si="11"/>
        <v>60500000</v>
      </c>
      <c r="V36" s="10">
        <f t="shared" si="11"/>
        <v>68750000</v>
      </c>
      <c r="W36" s="10">
        <f t="shared" si="11"/>
        <v>77000000</v>
      </c>
      <c r="X36" s="10">
        <f t="shared" si="11"/>
        <v>85250000</v>
      </c>
      <c r="Y36" s="10">
        <f t="shared" si="11"/>
        <v>107250000</v>
      </c>
      <c r="Z36" s="10">
        <f t="shared" si="11"/>
        <v>129250000</v>
      </c>
      <c r="AA36" s="10">
        <f t="shared" si="11"/>
        <v>151250000</v>
      </c>
      <c r="AB36" s="10">
        <f t="shared" si="11"/>
        <v>173250000</v>
      </c>
      <c r="AC36" s="10">
        <f t="shared" si="11"/>
        <v>195250000</v>
      </c>
      <c r="AD36" s="10">
        <f t="shared" si="11"/>
        <v>217250000</v>
      </c>
      <c r="AE36" s="10">
        <f t="shared" si="11"/>
        <v>239250000</v>
      </c>
      <c r="AF36" s="10">
        <f t="shared" si="11"/>
        <v>261250000</v>
      </c>
      <c r="AG36" s="10">
        <f t="shared" si="11"/>
        <v>283250000</v>
      </c>
      <c r="AH36" s="10">
        <f t="shared" si="11"/>
        <v>305250000</v>
      </c>
      <c r="AI36" s="10">
        <f t="shared" si="11"/>
        <v>327250000</v>
      </c>
      <c r="AJ36" s="10">
        <f t="shared" si="11"/>
        <v>349250000</v>
      </c>
      <c r="AK36" s="10">
        <f t="shared" si="11"/>
        <v>371250000</v>
      </c>
      <c r="AL36" s="10">
        <f t="shared" si="11"/>
        <v>393250000</v>
      </c>
      <c r="AM36" s="10">
        <f t="shared" si="11"/>
        <v>415250000</v>
      </c>
      <c r="AN36" s="10">
        <f t="shared" si="11"/>
        <v>437250000</v>
      </c>
      <c r="AO36" s="10">
        <f t="shared" si="11"/>
        <v>459250000</v>
      </c>
      <c r="AP36" s="10">
        <f t="shared" si="11"/>
        <v>481250000</v>
      </c>
      <c r="AQ36" s="10">
        <f t="shared" si="11"/>
        <v>503250000</v>
      </c>
      <c r="AR36" s="10">
        <f t="shared" si="11"/>
        <v>525250000</v>
      </c>
      <c r="AS36" s="10">
        <f t="shared" si="11"/>
        <v>547250000</v>
      </c>
      <c r="AT36" s="10">
        <f t="shared" si="11"/>
        <v>569250000</v>
      </c>
      <c r="AU36" s="10">
        <f t="shared" si="11"/>
        <v>591250000</v>
      </c>
      <c r="AV36" s="10">
        <f t="shared" si="11"/>
        <v>613250000</v>
      </c>
      <c r="AW36" s="10">
        <f t="shared" si="11"/>
        <v>635250000</v>
      </c>
      <c r="AX36" s="10">
        <f t="shared" si="11"/>
        <v>657250000</v>
      </c>
      <c r="AY36" s="10">
        <f t="shared" si="11"/>
        <v>679250000</v>
      </c>
      <c r="AZ36" s="10">
        <f t="shared" si="11"/>
        <v>701250000</v>
      </c>
      <c r="BA36" s="10">
        <f t="shared" si="11"/>
        <v>723250000</v>
      </c>
      <c r="BB36" s="10">
        <f t="shared" si="11"/>
        <v>745250000</v>
      </c>
    </row>
    <row r="37" spans="1:54" hidden="1" x14ac:dyDescent="0.35">
      <c r="B37" t="s">
        <v>7</v>
      </c>
      <c r="AC37" s="9">
        <f t="shared" ref="AC37:BB37" si="12">(AC33*1000/55)*1.1</f>
        <v>214.15384615384616</v>
      </c>
      <c r="AD37" s="9">
        <f t="shared" si="12"/>
        <v>214.15384615384616</v>
      </c>
      <c r="AE37" s="9">
        <f t="shared" si="12"/>
        <v>214.15384615384616</v>
      </c>
      <c r="AF37" s="9">
        <f t="shared" si="12"/>
        <v>214.15384615384616</v>
      </c>
      <c r="AG37" s="9">
        <f t="shared" si="12"/>
        <v>214.15384615384616</v>
      </c>
      <c r="AH37" s="9">
        <f t="shared" si="12"/>
        <v>214.15384615384616</v>
      </c>
      <c r="AI37" s="9">
        <f t="shared" si="12"/>
        <v>214.15384615384616</v>
      </c>
      <c r="AJ37" s="9">
        <f t="shared" si="12"/>
        <v>214.15384615384616</v>
      </c>
      <c r="AK37" s="9">
        <f t="shared" si="12"/>
        <v>214.15384615384616</v>
      </c>
      <c r="AL37" s="9">
        <f t="shared" si="12"/>
        <v>214.15384615384616</v>
      </c>
      <c r="AM37" s="9">
        <f t="shared" si="12"/>
        <v>214.15384615384616</v>
      </c>
      <c r="AN37" s="9">
        <f t="shared" si="12"/>
        <v>214.15384615384616</v>
      </c>
      <c r="AO37" s="9">
        <f t="shared" si="12"/>
        <v>214.15384615384616</v>
      </c>
      <c r="AP37" s="9">
        <f t="shared" si="12"/>
        <v>482.46153846153857</v>
      </c>
      <c r="AQ37" s="9">
        <f t="shared" si="12"/>
        <v>482.46153846153857</v>
      </c>
      <c r="AR37" s="9">
        <f t="shared" si="12"/>
        <v>482.46153846153857</v>
      </c>
      <c r="AS37" s="9">
        <f t="shared" si="12"/>
        <v>482.46153846153857</v>
      </c>
      <c r="AT37" s="9">
        <f t="shared" si="12"/>
        <v>482.46153846153857</v>
      </c>
      <c r="AU37" s="9">
        <f t="shared" si="12"/>
        <v>482.46153846153857</v>
      </c>
      <c r="AV37" s="9">
        <f t="shared" si="12"/>
        <v>482.46153846153857</v>
      </c>
      <c r="AW37" s="9">
        <f t="shared" si="12"/>
        <v>482.46153846153857</v>
      </c>
      <c r="AX37" s="9">
        <f t="shared" si="12"/>
        <v>482.46153846153857</v>
      </c>
      <c r="AY37" s="9">
        <f t="shared" si="12"/>
        <v>482.46153846153857</v>
      </c>
      <c r="AZ37" s="9">
        <f t="shared" si="12"/>
        <v>482.46153846153857</v>
      </c>
      <c r="BA37" s="9">
        <f t="shared" si="12"/>
        <v>482.46153846153857</v>
      </c>
      <c r="BB37" s="9">
        <f t="shared" si="12"/>
        <v>482.46153846153857</v>
      </c>
    </row>
    <row r="40" spans="1:54" x14ac:dyDescent="0.35">
      <c r="B40" s="8" t="s">
        <v>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54" x14ac:dyDescent="0.35">
      <c r="B41" t="s">
        <v>5</v>
      </c>
    </row>
    <row r="42" spans="1:54" x14ac:dyDescent="0.35">
      <c r="B42" t="s">
        <v>4</v>
      </c>
      <c r="U42">
        <v>280</v>
      </c>
      <c r="V42">
        <v>280</v>
      </c>
      <c r="W42">
        <v>280</v>
      </c>
      <c r="X42">
        <v>280</v>
      </c>
      <c r="Y42">
        <v>280</v>
      </c>
      <c r="Z42">
        <v>280</v>
      </c>
      <c r="AA42">
        <v>280</v>
      </c>
      <c r="AB42">
        <v>280</v>
      </c>
      <c r="AC42">
        <v>280</v>
      </c>
      <c r="AD42">
        <v>280</v>
      </c>
      <c r="AE42">
        <v>280</v>
      </c>
      <c r="AF42">
        <v>280</v>
      </c>
      <c r="AG42">
        <v>280</v>
      </c>
      <c r="AH42">
        <v>280</v>
      </c>
      <c r="AI42">
        <v>280</v>
      </c>
      <c r="AJ42">
        <v>450</v>
      </c>
      <c r="AK42">
        <v>450</v>
      </c>
      <c r="AL42">
        <v>450</v>
      </c>
      <c r="AM42">
        <v>450</v>
      </c>
      <c r="AN42">
        <v>450</v>
      </c>
      <c r="AO42">
        <v>450</v>
      </c>
      <c r="AP42">
        <v>450</v>
      </c>
      <c r="AQ42">
        <v>450</v>
      </c>
      <c r="AR42">
        <v>450</v>
      </c>
      <c r="AS42">
        <v>450</v>
      </c>
      <c r="AT42">
        <v>450</v>
      </c>
      <c r="AU42">
        <v>450</v>
      </c>
      <c r="AV42">
        <v>450</v>
      </c>
      <c r="AW42">
        <v>450</v>
      </c>
      <c r="AX42">
        <v>450</v>
      </c>
      <c r="AY42">
        <v>450</v>
      </c>
      <c r="AZ42">
        <v>450</v>
      </c>
      <c r="BA42">
        <v>450</v>
      </c>
      <c r="BB42">
        <v>450</v>
      </c>
    </row>
    <row r="43" spans="1:54" x14ac:dyDescent="0.35">
      <c r="B43" t="s">
        <v>3</v>
      </c>
      <c r="U43">
        <f>U35-U42</f>
        <v>820</v>
      </c>
      <c r="V43">
        <f t="shared" ref="V43:BB43" si="13">U43+V34-V42</f>
        <v>690</v>
      </c>
      <c r="W43">
        <f t="shared" si="13"/>
        <v>560</v>
      </c>
      <c r="X43">
        <f t="shared" si="13"/>
        <v>430</v>
      </c>
      <c r="Y43">
        <f t="shared" si="13"/>
        <v>550</v>
      </c>
      <c r="Z43">
        <f t="shared" si="13"/>
        <v>670</v>
      </c>
      <c r="AA43">
        <f t="shared" si="13"/>
        <v>790</v>
      </c>
      <c r="AB43">
        <f t="shared" si="13"/>
        <v>910</v>
      </c>
      <c r="AC43">
        <f t="shared" si="13"/>
        <v>1030</v>
      </c>
      <c r="AD43">
        <f t="shared" si="13"/>
        <v>1150</v>
      </c>
      <c r="AE43">
        <f t="shared" si="13"/>
        <v>1270</v>
      </c>
      <c r="AF43">
        <f t="shared" si="13"/>
        <v>1390</v>
      </c>
      <c r="AG43">
        <f t="shared" si="13"/>
        <v>1510</v>
      </c>
      <c r="AH43">
        <f t="shared" si="13"/>
        <v>1630</v>
      </c>
      <c r="AI43">
        <f t="shared" si="13"/>
        <v>1750</v>
      </c>
      <c r="AJ43">
        <f t="shared" si="13"/>
        <v>1700</v>
      </c>
      <c r="AK43">
        <f t="shared" si="13"/>
        <v>1650</v>
      </c>
      <c r="AL43">
        <f t="shared" si="13"/>
        <v>1600</v>
      </c>
      <c r="AM43">
        <f t="shared" si="13"/>
        <v>1550</v>
      </c>
      <c r="AN43">
        <f t="shared" si="13"/>
        <v>1500</v>
      </c>
      <c r="AO43">
        <f t="shared" si="13"/>
        <v>1450</v>
      </c>
      <c r="AP43">
        <f t="shared" si="13"/>
        <v>1400</v>
      </c>
      <c r="AQ43">
        <f t="shared" si="13"/>
        <v>1350</v>
      </c>
      <c r="AR43">
        <f t="shared" si="13"/>
        <v>1300</v>
      </c>
      <c r="AS43">
        <f t="shared" si="13"/>
        <v>1250</v>
      </c>
      <c r="AT43">
        <f t="shared" si="13"/>
        <v>1200</v>
      </c>
      <c r="AU43">
        <f t="shared" si="13"/>
        <v>1150</v>
      </c>
      <c r="AV43">
        <f t="shared" si="13"/>
        <v>1100</v>
      </c>
      <c r="AW43">
        <f t="shared" si="13"/>
        <v>1050</v>
      </c>
      <c r="AX43">
        <f t="shared" si="13"/>
        <v>1000</v>
      </c>
      <c r="AY43">
        <f t="shared" si="13"/>
        <v>950</v>
      </c>
      <c r="AZ43">
        <f t="shared" si="13"/>
        <v>900</v>
      </c>
      <c r="BA43">
        <f t="shared" si="13"/>
        <v>850</v>
      </c>
      <c r="BB43">
        <f t="shared" si="13"/>
        <v>800</v>
      </c>
    </row>
    <row r="44" spans="1:54" x14ac:dyDescent="0.35">
      <c r="B44" t="s">
        <v>2</v>
      </c>
      <c r="Z44" s="6"/>
      <c r="AA44" s="7">
        <f t="shared" ref="AA44:BB44" si="14">(U42*55000)*0.95</f>
        <v>14630000</v>
      </c>
      <c r="AB44" s="7">
        <f t="shared" si="14"/>
        <v>14630000</v>
      </c>
      <c r="AC44" s="7">
        <f t="shared" si="14"/>
        <v>14630000</v>
      </c>
      <c r="AD44" s="7">
        <f t="shared" si="14"/>
        <v>14630000</v>
      </c>
      <c r="AE44" s="7">
        <f t="shared" si="14"/>
        <v>14630000</v>
      </c>
      <c r="AF44" s="7">
        <f t="shared" si="14"/>
        <v>14630000</v>
      </c>
      <c r="AG44" s="7">
        <f t="shared" si="14"/>
        <v>14630000</v>
      </c>
      <c r="AH44" s="7">
        <f t="shared" si="14"/>
        <v>14630000</v>
      </c>
      <c r="AI44" s="7">
        <f t="shared" si="14"/>
        <v>14630000</v>
      </c>
      <c r="AJ44" s="7">
        <f t="shared" si="14"/>
        <v>14630000</v>
      </c>
      <c r="AK44" s="7">
        <f t="shared" si="14"/>
        <v>14630000</v>
      </c>
      <c r="AL44" s="7">
        <f t="shared" si="14"/>
        <v>14630000</v>
      </c>
      <c r="AM44" s="7">
        <f t="shared" si="14"/>
        <v>14630000</v>
      </c>
      <c r="AN44" s="7">
        <f t="shared" si="14"/>
        <v>14630000</v>
      </c>
      <c r="AO44" s="7">
        <f t="shared" si="14"/>
        <v>14630000</v>
      </c>
      <c r="AP44" s="7">
        <f t="shared" si="14"/>
        <v>23512500</v>
      </c>
      <c r="AQ44" s="7">
        <f t="shared" si="14"/>
        <v>23512500</v>
      </c>
      <c r="AR44" s="7">
        <f t="shared" si="14"/>
        <v>23512500</v>
      </c>
      <c r="AS44" s="7">
        <f t="shared" si="14"/>
        <v>23512500</v>
      </c>
      <c r="AT44" s="7">
        <f t="shared" si="14"/>
        <v>23512500</v>
      </c>
      <c r="AU44" s="7">
        <f t="shared" si="14"/>
        <v>23512500</v>
      </c>
      <c r="AV44" s="7">
        <f t="shared" si="14"/>
        <v>23512500</v>
      </c>
      <c r="AW44" s="7">
        <f t="shared" si="14"/>
        <v>23512500</v>
      </c>
      <c r="AX44" s="7">
        <f t="shared" si="14"/>
        <v>23512500</v>
      </c>
      <c r="AY44" s="7">
        <f t="shared" si="14"/>
        <v>23512500</v>
      </c>
      <c r="AZ44" s="7">
        <f t="shared" si="14"/>
        <v>23512500</v>
      </c>
      <c r="BA44" s="7">
        <f t="shared" si="14"/>
        <v>23512500</v>
      </c>
      <c r="BB44" s="7">
        <f t="shared" si="14"/>
        <v>23512500</v>
      </c>
    </row>
    <row r="45" spans="1:54" x14ac:dyDescent="0.35">
      <c r="B45" t="s">
        <v>1</v>
      </c>
      <c r="Z45" s="6"/>
      <c r="AA45" s="5">
        <f t="shared" ref="AA45:BB45" si="15">(AA44/1000000)-AA33</f>
        <v>14.63</v>
      </c>
      <c r="AB45" s="4">
        <f t="shared" si="15"/>
        <v>14.63</v>
      </c>
      <c r="AC45" s="4">
        <f t="shared" si="15"/>
        <v>3.9223076923076938</v>
      </c>
      <c r="AD45" s="4">
        <f t="shared" si="15"/>
        <v>3.9223076923076938</v>
      </c>
      <c r="AE45" s="4">
        <f t="shared" si="15"/>
        <v>3.9223076923076938</v>
      </c>
      <c r="AF45" s="4">
        <f t="shared" si="15"/>
        <v>3.9223076923076938</v>
      </c>
      <c r="AG45" s="4">
        <f t="shared" si="15"/>
        <v>3.9223076923076938</v>
      </c>
      <c r="AH45" s="4">
        <f t="shared" si="15"/>
        <v>3.9223076923076938</v>
      </c>
      <c r="AI45" s="4">
        <f t="shared" si="15"/>
        <v>3.9223076923076938</v>
      </c>
      <c r="AJ45" s="4">
        <f t="shared" si="15"/>
        <v>3.9223076923076938</v>
      </c>
      <c r="AK45" s="4">
        <f t="shared" si="15"/>
        <v>3.9223076923076938</v>
      </c>
      <c r="AL45" s="4">
        <f t="shared" si="15"/>
        <v>3.9223076923076938</v>
      </c>
      <c r="AM45" s="4">
        <f t="shared" si="15"/>
        <v>3.9223076923076938</v>
      </c>
      <c r="AN45" s="4">
        <f t="shared" si="15"/>
        <v>3.9223076923076938</v>
      </c>
      <c r="AO45" s="4">
        <f t="shared" si="15"/>
        <v>3.9223076923076938</v>
      </c>
      <c r="AP45" s="4">
        <f t="shared" si="15"/>
        <v>-0.6105769230769269</v>
      </c>
      <c r="AQ45" s="4">
        <f t="shared" si="15"/>
        <v>-0.6105769230769269</v>
      </c>
      <c r="AR45" s="4">
        <f t="shared" si="15"/>
        <v>-0.6105769230769269</v>
      </c>
      <c r="AS45" s="4">
        <f t="shared" si="15"/>
        <v>-0.6105769230769269</v>
      </c>
      <c r="AT45" s="4">
        <f t="shared" si="15"/>
        <v>-0.6105769230769269</v>
      </c>
      <c r="AU45" s="4">
        <f t="shared" si="15"/>
        <v>-0.6105769230769269</v>
      </c>
      <c r="AV45" s="4">
        <f t="shared" si="15"/>
        <v>-0.6105769230769269</v>
      </c>
      <c r="AW45" s="4">
        <f t="shared" si="15"/>
        <v>-0.6105769230769269</v>
      </c>
      <c r="AX45" s="4">
        <f t="shared" si="15"/>
        <v>-0.6105769230769269</v>
      </c>
      <c r="AY45" s="4">
        <f t="shared" si="15"/>
        <v>-0.6105769230769269</v>
      </c>
      <c r="AZ45" s="4">
        <f t="shared" si="15"/>
        <v>-0.6105769230769269</v>
      </c>
      <c r="BA45" s="4">
        <f t="shared" si="15"/>
        <v>-0.6105769230769269</v>
      </c>
      <c r="BB45" s="4">
        <f t="shared" si="15"/>
        <v>-0.6105769230769269</v>
      </c>
    </row>
    <row r="46" spans="1:54" s="1" customFormat="1" x14ac:dyDescent="0.35">
      <c r="B46" s="1" t="s">
        <v>0</v>
      </c>
      <c r="AA46" s="2">
        <f t="shared" ref="AA46:BB46" si="16">AA45+Z46</f>
        <v>14.63</v>
      </c>
      <c r="AB46" s="3">
        <f t="shared" si="16"/>
        <v>29.26</v>
      </c>
      <c r="AC46" s="2">
        <f t="shared" si="16"/>
        <v>33.182307692307695</v>
      </c>
      <c r="AD46" s="2">
        <f t="shared" si="16"/>
        <v>37.104615384615386</v>
      </c>
      <c r="AE46" s="2">
        <f t="shared" si="16"/>
        <v>41.026923076923083</v>
      </c>
      <c r="AF46" s="2">
        <f t="shared" si="16"/>
        <v>44.94923076923078</v>
      </c>
      <c r="AG46" s="2">
        <f t="shared" si="16"/>
        <v>48.871538461538478</v>
      </c>
      <c r="AH46" s="2">
        <f t="shared" si="16"/>
        <v>52.793846153846175</v>
      </c>
      <c r="AI46" s="2">
        <f t="shared" si="16"/>
        <v>56.716153846153873</v>
      </c>
      <c r="AJ46" s="2">
        <f t="shared" si="16"/>
        <v>60.63846153846157</v>
      </c>
      <c r="AK46" s="2">
        <f t="shared" si="16"/>
        <v>64.560769230769267</v>
      </c>
      <c r="AL46" s="2">
        <f t="shared" si="16"/>
        <v>68.483076923076965</v>
      </c>
      <c r="AM46" s="2">
        <f t="shared" si="16"/>
        <v>72.405384615384662</v>
      </c>
      <c r="AN46" s="2">
        <f t="shared" si="16"/>
        <v>76.327692307692359</v>
      </c>
      <c r="AO46" s="2">
        <f t="shared" si="16"/>
        <v>80.250000000000057</v>
      </c>
      <c r="AP46" s="2">
        <f t="shared" si="16"/>
        <v>79.639423076923123</v>
      </c>
      <c r="AQ46" s="2">
        <f t="shared" si="16"/>
        <v>79.028846153846189</v>
      </c>
      <c r="AR46" s="2">
        <f t="shared" si="16"/>
        <v>78.418269230769255</v>
      </c>
      <c r="AS46" s="2">
        <f t="shared" si="16"/>
        <v>77.807692307692321</v>
      </c>
      <c r="AT46" s="2">
        <f t="shared" si="16"/>
        <v>77.197115384615387</v>
      </c>
      <c r="AU46" s="2">
        <f t="shared" si="16"/>
        <v>76.586538461538453</v>
      </c>
      <c r="AV46" s="2">
        <f t="shared" si="16"/>
        <v>75.975961538461519</v>
      </c>
      <c r="AW46" s="2">
        <f t="shared" si="16"/>
        <v>75.365384615384585</v>
      </c>
      <c r="AX46" s="2">
        <f t="shared" si="16"/>
        <v>74.754807692307651</v>
      </c>
      <c r="AY46" s="2">
        <f t="shared" si="16"/>
        <v>74.144230769230717</v>
      </c>
      <c r="AZ46" s="2">
        <f t="shared" si="16"/>
        <v>73.533653846153783</v>
      </c>
      <c r="BA46" s="2">
        <f t="shared" si="16"/>
        <v>72.923076923076849</v>
      </c>
      <c r="BB46" s="2">
        <f t="shared" si="16"/>
        <v>72.312499999999915</v>
      </c>
    </row>
  </sheetData>
  <mergeCells count="8">
    <mergeCell ref="C12:O12"/>
    <mergeCell ref="C31:O31"/>
    <mergeCell ref="AC12:AO12"/>
    <mergeCell ref="AP12:BB12"/>
    <mergeCell ref="P12:AB12"/>
    <mergeCell ref="P31:AB31"/>
    <mergeCell ref="AC31:AO31"/>
    <mergeCell ref="AP31:BB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64"/>
  <sheetViews>
    <sheetView topLeftCell="A73" zoomScale="90" zoomScaleNormal="90" workbookViewId="0">
      <selection activeCell="B108" sqref="B108"/>
    </sheetView>
  </sheetViews>
  <sheetFormatPr defaultRowHeight="14.5" x14ac:dyDescent="0.35"/>
  <cols>
    <col min="1" max="1" width="11.1796875" bestFit="1" customWidth="1"/>
    <col min="2" max="2" width="39" bestFit="1" customWidth="1"/>
    <col min="6" max="6" width="13.81640625" customWidth="1"/>
    <col min="7" max="7" width="13.7265625" customWidth="1"/>
    <col min="8" max="8" width="13.81640625" customWidth="1"/>
    <col min="9" max="9" width="13.81640625" bestFit="1" customWidth="1"/>
    <col min="10" max="10" width="13.453125" bestFit="1" customWidth="1"/>
    <col min="11" max="11" width="15.81640625" customWidth="1"/>
    <col min="12" max="12" width="14.26953125" bestFit="1" customWidth="1"/>
    <col min="13" max="13" width="12.1796875" customWidth="1"/>
    <col min="14" max="15" width="11.1796875" bestFit="1" customWidth="1"/>
    <col min="16" max="16" width="16.7265625" bestFit="1" customWidth="1"/>
    <col min="17" max="17" width="23.7265625" bestFit="1" customWidth="1"/>
    <col min="18" max="83" width="15" bestFit="1" customWidth="1"/>
    <col min="84" max="95" width="11.54296875" bestFit="1" customWidth="1"/>
    <col min="96" max="100" width="10.54296875" bestFit="1" customWidth="1"/>
  </cols>
  <sheetData>
    <row r="1" spans="1:100" ht="23.5" x14ac:dyDescent="0.55000000000000004">
      <c r="A1" s="55" t="s">
        <v>89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00" ht="23.5" x14ac:dyDescent="0.55000000000000004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00" x14ac:dyDescent="0.35">
      <c r="F3" s="135" t="s">
        <v>69</v>
      </c>
      <c r="G3" s="135"/>
      <c r="H3" s="135"/>
      <c r="I3" s="135"/>
      <c r="J3" s="135"/>
      <c r="K3" s="135"/>
      <c r="L3" s="135"/>
      <c r="M3" s="135"/>
      <c r="N3" s="135"/>
      <c r="O3" s="114" t="s">
        <v>45</v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6" t="s">
        <v>15</v>
      </c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7" t="s">
        <v>14</v>
      </c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8" t="s">
        <v>13</v>
      </c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 t="s">
        <v>32</v>
      </c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 t="s">
        <v>33</v>
      </c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 t="s">
        <v>34</v>
      </c>
      <c r="CP3" s="118"/>
      <c r="CQ3" s="118"/>
      <c r="CR3" s="118"/>
      <c r="CS3" s="118"/>
      <c r="CT3" s="118"/>
      <c r="CU3" s="118"/>
      <c r="CV3" s="118"/>
    </row>
    <row r="4" spans="1:100" x14ac:dyDescent="0.35">
      <c r="F4" s="127">
        <v>45254</v>
      </c>
      <c r="G4" s="128"/>
      <c r="H4" s="128"/>
      <c r="I4" s="128"/>
      <c r="J4" s="129">
        <v>45283</v>
      </c>
      <c r="K4" s="128"/>
      <c r="L4" s="128"/>
      <c r="M4" s="128"/>
      <c r="N4" s="128"/>
      <c r="O4" s="130">
        <v>44950</v>
      </c>
      <c r="P4" s="131"/>
      <c r="Q4" s="131"/>
      <c r="R4" s="132"/>
      <c r="S4" s="130">
        <v>44981</v>
      </c>
      <c r="T4" s="131"/>
      <c r="U4" s="131"/>
      <c r="V4" s="132"/>
      <c r="W4" s="133" t="s">
        <v>68</v>
      </c>
      <c r="X4" s="131"/>
      <c r="Y4" s="131"/>
      <c r="Z4" s="131"/>
      <c r="AA4" s="132"/>
      <c r="AB4" s="119">
        <v>45040</v>
      </c>
      <c r="AC4" s="120"/>
      <c r="AD4" s="120"/>
      <c r="AE4" s="121"/>
      <c r="AF4" s="119">
        <v>45070</v>
      </c>
      <c r="AG4" s="120"/>
      <c r="AH4" s="120"/>
      <c r="AI4" s="121"/>
      <c r="AJ4" s="119">
        <v>45101</v>
      </c>
      <c r="AK4" s="120"/>
      <c r="AL4" s="120"/>
      <c r="AM4" s="120"/>
      <c r="AN4" s="121"/>
      <c r="AO4" s="122">
        <v>45474</v>
      </c>
      <c r="AP4" s="123"/>
      <c r="AQ4" s="123"/>
      <c r="AR4" s="124"/>
      <c r="AS4" s="125" t="s">
        <v>31</v>
      </c>
      <c r="AT4" s="123"/>
      <c r="AU4" s="123"/>
      <c r="AV4" s="124"/>
      <c r="AW4" s="126">
        <v>45193</v>
      </c>
      <c r="AX4" s="123"/>
      <c r="AY4" s="123"/>
      <c r="AZ4" s="123"/>
      <c r="BA4" s="124"/>
      <c r="BB4" s="111">
        <v>45223</v>
      </c>
      <c r="BC4" s="112"/>
      <c r="BD4" s="112"/>
      <c r="BE4" s="113"/>
      <c r="BF4" s="111">
        <v>45254</v>
      </c>
      <c r="BG4" s="112"/>
      <c r="BH4" s="112"/>
      <c r="BI4" s="113"/>
      <c r="BJ4" s="111">
        <v>45284</v>
      </c>
      <c r="BK4" s="112"/>
      <c r="BL4" s="112"/>
      <c r="BM4" s="112"/>
      <c r="BN4" s="113"/>
      <c r="BO4" s="111">
        <v>45682</v>
      </c>
      <c r="BP4" s="112"/>
      <c r="BQ4" s="112"/>
      <c r="BR4" s="113"/>
      <c r="BS4" s="111">
        <v>45713</v>
      </c>
      <c r="BT4" s="112"/>
      <c r="BU4" s="112"/>
      <c r="BV4" s="113"/>
      <c r="BW4" s="111">
        <v>45741</v>
      </c>
      <c r="BX4" s="112"/>
      <c r="BY4" s="112"/>
      <c r="BZ4" s="112"/>
      <c r="CA4" s="113"/>
      <c r="CB4" s="111">
        <v>45407</v>
      </c>
      <c r="CC4" s="112"/>
      <c r="CD4" s="112"/>
      <c r="CE4" s="113"/>
      <c r="CF4" s="111">
        <v>45802</v>
      </c>
      <c r="CG4" s="112"/>
      <c r="CH4" s="112"/>
      <c r="CI4" s="113"/>
      <c r="CJ4" s="111">
        <v>45468</v>
      </c>
      <c r="CK4" s="112"/>
      <c r="CL4" s="112"/>
      <c r="CM4" s="112"/>
      <c r="CN4" s="113"/>
      <c r="CO4" s="111">
        <v>45498</v>
      </c>
      <c r="CP4" s="112"/>
      <c r="CQ4" s="112"/>
      <c r="CR4" s="113"/>
      <c r="CS4" s="111">
        <v>45529</v>
      </c>
      <c r="CT4" s="112"/>
      <c r="CU4" s="112"/>
      <c r="CV4" s="113"/>
    </row>
    <row r="5" spans="1:100" s="22" customFormat="1" x14ac:dyDescent="0.35">
      <c r="B5" s="22" t="s">
        <v>20</v>
      </c>
      <c r="F5" s="17">
        <v>44</v>
      </c>
      <c r="G5" s="17">
        <v>45</v>
      </c>
      <c r="H5" s="17">
        <v>46</v>
      </c>
      <c r="I5" s="17">
        <v>47</v>
      </c>
      <c r="J5" s="22">
        <v>48</v>
      </c>
      <c r="K5" s="22">
        <v>49</v>
      </c>
      <c r="L5" s="22">
        <v>50</v>
      </c>
      <c r="M5" s="22">
        <v>51</v>
      </c>
      <c r="N5" s="22">
        <v>52</v>
      </c>
      <c r="O5" s="17">
        <v>1</v>
      </c>
      <c r="P5" s="17">
        <v>2</v>
      </c>
      <c r="Q5" s="17">
        <v>3</v>
      </c>
      <c r="R5" s="17">
        <v>4</v>
      </c>
      <c r="S5" s="17">
        <v>5</v>
      </c>
      <c r="T5" s="17">
        <v>6</v>
      </c>
      <c r="U5" s="17">
        <v>7</v>
      </c>
      <c r="V5" s="17">
        <v>8</v>
      </c>
      <c r="W5" s="17">
        <v>9</v>
      </c>
      <c r="X5" s="26">
        <v>10</v>
      </c>
      <c r="Y5" s="26">
        <v>11</v>
      </c>
      <c r="Z5" s="26">
        <v>12</v>
      </c>
      <c r="AA5" s="26">
        <v>13</v>
      </c>
      <c r="AB5" s="25">
        <v>14</v>
      </c>
      <c r="AC5" s="25">
        <v>15</v>
      </c>
      <c r="AD5" s="25">
        <v>16</v>
      </c>
      <c r="AE5" s="25">
        <v>17</v>
      </c>
      <c r="AF5" s="25">
        <v>18</v>
      </c>
      <c r="AG5" s="25">
        <v>19</v>
      </c>
      <c r="AH5" s="25">
        <v>20</v>
      </c>
      <c r="AI5" s="25">
        <v>21</v>
      </c>
      <c r="AJ5" s="25">
        <v>22</v>
      </c>
      <c r="AK5" s="25">
        <v>23</v>
      </c>
      <c r="AL5" s="25">
        <v>24</v>
      </c>
      <c r="AM5" s="25">
        <v>25</v>
      </c>
      <c r="AN5" s="25">
        <v>26</v>
      </c>
      <c r="AO5" s="24">
        <v>27</v>
      </c>
      <c r="AP5" s="24">
        <v>28</v>
      </c>
      <c r="AQ5" s="24">
        <v>29</v>
      </c>
      <c r="AR5" s="24">
        <v>30</v>
      </c>
      <c r="AS5" s="24">
        <v>31</v>
      </c>
      <c r="AT5" s="24">
        <v>32</v>
      </c>
      <c r="AU5" s="24">
        <v>33</v>
      </c>
      <c r="AV5" s="24">
        <v>34</v>
      </c>
      <c r="AW5" s="24">
        <v>35</v>
      </c>
      <c r="AX5" s="24">
        <v>36</v>
      </c>
      <c r="AY5" s="24">
        <v>37</v>
      </c>
      <c r="AZ5" s="24">
        <v>38</v>
      </c>
      <c r="BA5" s="24">
        <v>39</v>
      </c>
      <c r="BB5" s="23">
        <v>40</v>
      </c>
      <c r="BC5" s="23">
        <v>41</v>
      </c>
      <c r="BD5" s="23">
        <v>42</v>
      </c>
      <c r="BE5" s="23">
        <v>43</v>
      </c>
      <c r="BF5" s="23">
        <v>44</v>
      </c>
      <c r="BG5" s="23">
        <v>45</v>
      </c>
      <c r="BH5" s="23">
        <v>46</v>
      </c>
      <c r="BI5" s="23">
        <v>47</v>
      </c>
      <c r="BJ5" s="23">
        <v>48</v>
      </c>
      <c r="BK5" s="23">
        <v>49</v>
      </c>
      <c r="BL5" s="23">
        <v>50</v>
      </c>
      <c r="BM5" s="23">
        <v>51</v>
      </c>
      <c r="BN5" s="23">
        <v>52</v>
      </c>
      <c r="BO5" s="34">
        <v>1</v>
      </c>
      <c r="BP5" s="34">
        <v>2</v>
      </c>
      <c r="BQ5" s="34">
        <v>3</v>
      </c>
      <c r="BR5" s="34">
        <v>4</v>
      </c>
      <c r="BS5" s="34">
        <v>5</v>
      </c>
      <c r="BT5" s="34">
        <v>6</v>
      </c>
      <c r="BU5" s="34">
        <v>7</v>
      </c>
      <c r="BV5" s="34">
        <v>8</v>
      </c>
      <c r="BW5" s="34">
        <v>9</v>
      </c>
      <c r="BX5" s="34">
        <v>10</v>
      </c>
      <c r="BY5" s="34">
        <v>11</v>
      </c>
      <c r="BZ5" s="34">
        <v>12</v>
      </c>
      <c r="CA5" s="34">
        <v>13</v>
      </c>
      <c r="CB5" s="34">
        <v>14</v>
      </c>
      <c r="CC5" s="34">
        <v>15</v>
      </c>
      <c r="CD5" s="34">
        <v>16</v>
      </c>
      <c r="CE5" s="34">
        <v>17</v>
      </c>
      <c r="CF5" s="34">
        <v>18</v>
      </c>
      <c r="CG5" s="34">
        <v>19</v>
      </c>
      <c r="CH5" s="34">
        <v>20</v>
      </c>
      <c r="CI5" s="34">
        <v>21</v>
      </c>
      <c r="CJ5" s="34">
        <v>22</v>
      </c>
      <c r="CK5" s="34">
        <v>23</v>
      </c>
      <c r="CL5" s="34">
        <v>24</v>
      </c>
      <c r="CM5" s="34">
        <v>25</v>
      </c>
      <c r="CN5" s="34">
        <v>26</v>
      </c>
      <c r="CO5" s="34">
        <v>27</v>
      </c>
      <c r="CP5" s="34">
        <v>28</v>
      </c>
      <c r="CQ5" s="34">
        <v>29</v>
      </c>
      <c r="CR5" s="34">
        <v>30</v>
      </c>
      <c r="CS5" s="34">
        <v>31</v>
      </c>
      <c r="CT5" s="34">
        <v>32</v>
      </c>
      <c r="CU5" s="34">
        <v>33</v>
      </c>
      <c r="CV5" s="34">
        <v>34</v>
      </c>
    </row>
    <row r="6" spans="1:100" x14ac:dyDescent="0.35">
      <c r="B6" s="21" t="s">
        <v>35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33">
        <f>1500000/5</f>
        <v>300000</v>
      </c>
      <c r="AK6" s="33">
        <f>1500000/5</f>
        <v>300000</v>
      </c>
      <c r="AL6" s="33">
        <f>1500000/5</f>
        <v>300000</v>
      </c>
      <c r="AM6" s="33">
        <f>1500000/5</f>
        <v>300000</v>
      </c>
      <c r="AN6" s="33">
        <f>1500000/5</f>
        <v>300000</v>
      </c>
      <c r="AO6" s="33">
        <f>13000000/4</f>
        <v>3250000</v>
      </c>
      <c r="AP6" s="33">
        <f>13000000/4</f>
        <v>3250000</v>
      </c>
      <c r="AQ6" s="33">
        <f>13000000/4</f>
        <v>3250000</v>
      </c>
      <c r="AR6" s="33">
        <f>13000000/4</f>
        <v>3250000</v>
      </c>
      <c r="AS6" s="33">
        <f>15000000/4</f>
        <v>3750000</v>
      </c>
      <c r="AT6" s="33">
        <f>15000000/4</f>
        <v>3750000</v>
      </c>
      <c r="AU6" s="33">
        <f>15000000/4</f>
        <v>3750000</v>
      </c>
      <c r="AV6" s="33">
        <f>15000000/4</f>
        <v>3750000</v>
      </c>
      <c r="AW6" s="33">
        <v>4200000</v>
      </c>
      <c r="AX6" s="33">
        <v>4200000</v>
      </c>
      <c r="AY6" s="33">
        <v>4200000</v>
      </c>
      <c r="AZ6" s="33">
        <v>4200000</v>
      </c>
      <c r="BA6" s="33">
        <v>4200000</v>
      </c>
      <c r="BB6" s="33">
        <v>6250000</v>
      </c>
      <c r="BC6" s="33">
        <v>6250000</v>
      </c>
      <c r="BD6" s="33">
        <v>6250000</v>
      </c>
      <c r="BE6" s="33">
        <v>6250000</v>
      </c>
      <c r="BF6" s="33">
        <v>6250000</v>
      </c>
      <c r="BG6" s="33">
        <v>6250000</v>
      </c>
      <c r="BH6" s="33">
        <v>6250000</v>
      </c>
      <c r="BI6" s="33">
        <v>6250000</v>
      </c>
      <c r="BJ6" s="33">
        <v>5680000</v>
      </c>
      <c r="BK6" s="33">
        <v>5680000</v>
      </c>
      <c r="BL6" s="33">
        <v>5680000</v>
      </c>
      <c r="BM6" s="33">
        <v>5680000</v>
      </c>
      <c r="BN6" s="33">
        <v>5680000</v>
      </c>
      <c r="BO6" s="33">
        <v>4000000</v>
      </c>
      <c r="BP6" s="33">
        <v>4000000</v>
      </c>
      <c r="BQ6" s="33">
        <v>4000000</v>
      </c>
      <c r="BR6" s="33">
        <v>4000000</v>
      </c>
      <c r="BS6" s="33">
        <v>3250000</v>
      </c>
      <c r="BT6" s="33">
        <v>3250000</v>
      </c>
      <c r="BU6" s="33">
        <v>3250000</v>
      </c>
      <c r="BV6" s="33">
        <v>3250000</v>
      </c>
      <c r="BW6" s="33">
        <v>2400000</v>
      </c>
      <c r="BX6" s="33">
        <v>2400000</v>
      </c>
      <c r="BY6" s="33">
        <v>2400000</v>
      </c>
      <c r="BZ6" s="33">
        <v>2400000</v>
      </c>
      <c r="CA6" s="33">
        <v>2400000</v>
      </c>
      <c r="CB6" s="33">
        <v>3000000</v>
      </c>
      <c r="CC6" s="33">
        <v>3000000</v>
      </c>
      <c r="CD6" s="33">
        <v>3000000</v>
      </c>
      <c r="CE6" s="33">
        <v>3000000</v>
      </c>
      <c r="CF6" s="33">
        <f>12000000/4</f>
        <v>3000000</v>
      </c>
      <c r="CG6" s="33">
        <f t="shared" ref="CG6:CI7" si="0">12000000/4</f>
        <v>3000000</v>
      </c>
      <c r="CH6" s="33">
        <f t="shared" si="0"/>
        <v>3000000</v>
      </c>
      <c r="CI6" s="33">
        <f t="shared" si="0"/>
        <v>3000000</v>
      </c>
      <c r="CJ6" s="33">
        <f>11400000/5</f>
        <v>2280000</v>
      </c>
      <c r="CK6" s="33">
        <f t="shared" ref="CK6:CN7" si="1">11400000/5</f>
        <v>2280000</v>
      </c>
      <c r="CL6" s="33">
        <f t="shared" si="1"/>
        <v>2280000</v>
      </c>
      <c r="CM6" s="33">
        <f t="shared" si="1"/>
        <v>2280000</v>
      </c>
      <c r="CN6" s="33">
        <f t="shared" si="1"/>
        <v>2280000</v>
      </c>
      <c r="CO6" s="33">
        <f>18400000/4</f>
        <v>4600000</v>
      </c>
      <c r="CP6" s="33">
        <f>18400000/4</f>
        <v>4600000</v>
      </c>
      <c r="CQ6" s="33">
        <f>18400000/4</f>
        <v>4600000</v>
      </c>
      <c r="CR6" s="33">
        <f>18400000/4</f>
        <v>4600000</v>
      </c>
      <c r="CS6" s="33">
        <f>20000000/4</f>
        <v>5000000</v>
      </c>
      <c r="CT6" s="33">
        <f>20000000/4</f>
        <v>5000000</v>
      </c>
      <c r="CU6" s="33">
        <f>20000000/4</f>
        <v>5000000</v>
      </c>
      <c r="CV6" s="33">
        <f>20000000/4</f>
        <v>5000000</v>
      </c>
    </row>
    <row r="7" spans="1:100" x14ac:dyDescent="0.35">
      <c r="B7" s="12" t="s">
        <v>36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33">
        <v>400000</v>
      </c>
      <c r="AK7" s="33">
        <v>400000</v>
      </c>
      <c r="AL7" s="33">
        <v>400000</v>
      </c>
      <c r="AM7" s="33">
        <v>400000</v>
      </c>
      <c r="AN7" s="33">
        <v>400000</v>
      </c>
      <c r="AO7" s="33">
        <f>13000000/4</f>
        <v>3250000</v>
      </c>
      <c r="AP7" s="33">
        <v>3500000</v>
      </c>
      <c r="AQ7" s="33">
        <v>3500000</v>
      </c>
      <c r="AR7" s="33">
        <v>3500000</v>
      </c>
      <c r="AS7" s="33">
        <f>15000000/4</f>
        <v>3750000</v>
      </c>
      <c r="AT7" s="33">
        <v>3750000</v>
      </c>
      <c r="AU7" s="33">
        <v>3750000</v>
      </c>
      <c r="AV7" s="33">
        <v>3750000</v>
      </c>
      <c r="AW7" s="33">
        <v>4200000</v>
      </c>
      <c r="AX7" s="33">
        <v>4200000</v>
      </c>
      <c r="AY7" s="33">
        <v>4200000</v>
      </c>
      <c r="AZ7" s="33">
        <v>4200000</v>
      </c>
      <c r="BA7" s="33">
        <v>4200000</v>
      </c>
      <c r="BB7" s="33">
        <v>6250000</v>
      </c>
      <c r="BC7" s="33">
        <v>6250000</v>
      </c>
      <c r="BD7" s="33">
        <v>6250000</v>
      </c>
      <c r="BE7" s="33">
        <v>6250000</v>
      </c>
      <c r="BF7" s="33">
        <v>6250000</v>
      </c>
      <c r="BG7" s="33">
        <v>6250000</v>
      </c>
      <c r="BH7" s="33">
        <v>6250000</v>
      </c>
      <c r="BI7" s="33">
        <v>6250000</v>
      </c>
      <c r="BJ7" s="33">
        <v>5680000</v>
      </c>
      <c r="BK7" s="33">
        <v>5680000</v>
      </c>
      <c r="BL7" s="33">
        <v>5680000</v>
      </c>
      <c r="BM7" s="33">
        <v>5680000</v>
      </c>
      <c r="BN7" s="33">
        <v>5680000</v>
      </c>
      <c r="BO7" s="33">
        <v>4000000</v>
      </c>
      <c r="BP7" s="33">
        <v>4000000</v>
      </c>
      <c r="BQ7" s="33">
        <v>4000000</v>
      </c>
      <c r="BR7" s="33">
        <v>4000000</v>
      </c>
      <c r="BS7" s="33">
        <v>3250000</v>
      </c>
      <c r="BT7" s="33">
        <v>3250000</v>
      </c>
      <c r="BU7" s="33">
        <v>3250000</v>
      </c>
      <c r="BV7" s="33">
        <v>3250000</v>
      </c>
      <c r="BW7" s="33">
        <v>2400000</v>
      </c>
      <c r="BX7" s="33">
        <v>2400000</v>
      </c>
      <c r="BY7" s="33">
        <v>2400000</v>
      </c>
      <c r="BZ7" s="33">
        <v>2400000</v>
      </c>
      <c r="CA7" s="33">
        <v>2400000</v>
      </c>
      <c r="CB7" s="33">
        <v>3000000</v>
      </c>
      <c r="CC7" s="33">
        <v>3000000</v>
      </c>
      <c r="CD7" s="33">
        <v>3000000</v>
      </c>
      <c r="CE7" s="33">
        <v>3000000</v>
      </c>
      <c r="CF7" s="33">
        <f>12000000/4</f>
        <v>3000000</v>
      </c>
      <c r="CG7" s="33">
        <f t="shared" si="0"/>
        <v>3000000</v>
      </c>
      <c r="CH7" s="33">
        <f t="shared" si="0"/>
        <v>3000000</v>
      </c>
      <c r="CI7" s="33">
        <f t="shared" si="0"/>
        <v>3000000</v>
      </c>
      <c r="CJ7" s="33">
        <f>11400000/5</f>
        <v>2280000</v>
      </c>
      <c r="CK7" s="33">
        <f t="shared" si="1"/>
        <v>2280000</v>
      </c>
      <c r="CL7" s="33">
        <f t="shared" si="1"/>
        <v>2280000</v>
      </c>
      <c r="CM7" s="33">
        <f t="shared" si="1"/>
        <v>2280000</v>
      </c>
      <c r="CN7" s="33">
        <f t="shared" si="1"/>
        <v>2280000</v>
      </c>
      <c r="CO7" s="33">
        <f t="shared" ref="CO7:CV7" si="2">8000000/4</f>
        <v>2000000</v>
      </c>
      <c r="CP7" s="33">
        <f t="shared" si="2"/>
        <v>2000000</v>
      </c>
      <c r="CQ7" s="33">
        <f t="shared" si="2"/>
        <v>2000000</v>
      </c>
      <c r="CR7" s="33">
        <f t="shared" si="2"/>
        <v>2000000</v>
      </c>
      <c r="CS7" s="33">
        <f t="shared" si="2"/>
        <v>2000000</v>
      </c>
      <c r="CT7" s="33">
        <f t="shared" si="2"/>
        <v>2000000</v>
      </c>
      <c r="CU7" s="33">
        <f t="shared" si="2"/>
        <v>2000000</v>
      </c>
      <c r="CV7" s="33">
        <f t="shared" si="2"/>
        <v>2000000</v>
      </c>
    </row>
    <row r="8" spans="1:100" x14ac:dyDescent="0.35"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</row>
    <row r="9" spans="1:100" x14ac:dyDescent="0.35"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</row>
    <row r="10" spans="1:100" x14ac:dyDescent="0.35">
      <c r="A10" t="s">
        <v>35</v>
      </c>
      <c r="B10" t="s">
        <v>51</v>
      </c>
      <c r="O10" s="8"/>
      <c r="P10" s="8"/>
      <c r="Q10" s="35"/>
      <c r="R10" s="35">
        <v>0</v>
      </c>
      <c r="S10" s="35">
        <v>0</v>
      </c>
      <c r="T10" s="35">
        <v>0</v>
      </c>
      <c r="U10" s="35">
        <v>4029750</v>
      </c>
      <c r="V10" s="35">
        <v>4029750</v>
      </c>
      <c r="W10" s="35">
        <v>4029750</v>
      </c>
      <c r="X10" s="35">
        <v>4029750</v>
      </c>
      <c r="Y10" s="35">
        <v>4029750</v>
      </c>
      <c r="Z10" s="35">
        <v>4029750</v>
      </c>
      <c r="AA10" s="35">
        <v>4029750</v>
      </c>
      <c r="AB10" s="35">
        <v>4029750</v>
      </c>
      <c r="AC10" s="35">
        <v>4029750</v>
      </c>
      <c r="AD10" s="35">
        <v>4029750</v>
      </c>
      <c r="AE10" s="35">
        <v>4029750</v>
      </c>
      <c r="AF10" s="35">
        <v>4029750</v>
      </c>
      <c r="AG10" s="35">
        <v>4029750</v>
      </c>
      <c r="AH10" s="35">
        <v>4029750</v>
      </c>
      <c r="AI10" s="35">
        <v>4029750</v>
      </c>
      <c r="AJ10" s="35">
        <v>4029750</v>
      </c>
      <c r="AK10" s="35">
        <v>4029750</v>
      </c>
      <c r="AL10" s="35">
        <v>4029750</v>
      </c>
      <c r="AM10" s="35">
        <v>4029750</v>
      </c>
      <c r="AN10" s="35">
        <v>4029750</v>
      </c>
      <c r="AO10" s="35">
        <v>4029750</v>
      </c>
      <c r="AP10" s="35">
        <v>4029750</v>
      </c>
      <c r="AQ10" s="35">
        <v>4029750</v>
      </c>
      <c r="AR10" s="35">
        <v>4029750</v>
      </c>
      <c r="AS10" s="35">
        <v>4029750</v>
      </c>
      <c r="AT10" s="35">
        <v>4029750</v>
      </c>
      <c r="AU10" s="35">
        <v>4029750</v>
      </c>
      <c r="AV10" s="35">
        <v>4029750</v>
      </c>
      <c r="AW10" s="35">
        <v>4029750</v>
      </c>
      <c r="AX10" s="35">
        <v>4029750</v>
      </c>
      <c r="AY10" s="35">
        <v>4029750</v>
      </c>
      <c r="AZ10" s="35">
        <v>4029750</v>
      </c>
      <c r="BA10" s="35">
        <v>4029750</v>
      </c>
      <c r="BB10" s="35">
        <v>4029750</v>
      </c>
      <c r="BC10" s="35">
        <v>4029750</v>
      </c>
      <c r="BD10" s="35">
        <v>4029750</v>
      </c>
      <c r="BE10" s="35">
        <v>4029750</v>
      </c>
      <c r="BF10" s="35">
        <v>4029750</v>
      </c>
      <c r="BG10" s="35">
        <v>4029750</v>
      </c>
      <c r="BH10" s="35">
        <v>4029750</v>
      </c>
      <c r="BI10" s="35">
        <v>4029750</v>
      </c>
      <c r="BJ10" s="35">
        <v>4029750</v>
      </c>
      <c r="BK10" s="35">
        <v>4029750</v>
      </c>
      <c r="BL10" s="35">
        <v>4029750</v>
      </c>
      <c r="BM10" s="35">
        <v>4029750</v>
      </c>
      <c r="BN10" s="35">
        <v>4029750</v>
      </c>
      <c r="BO10" s="35">
        <v>4029750</v>
      </c>
      <c r="BP10" s="35">
        <v>4029750</v>
      </c>
      <c r="BQ10" s="35">
        <v>4029750</v>
      </c>
      <c r="BR10" s="35">
        <v>4029750</v>
      </c>
      <c r="BS10" s="35">
        <v>4029750</v>
      </c>
      <c r="BT10" s="35">
        <v>4029750</v>
      </c>
      <c r="BU10" s="50">
        <v>3022312.5</v>
      </c>
      <c r="BV10" s="35">
        <v>3022312.5</v>
      </c>
      <c r="BW10" s="35">
        <v>3022312.5</v>
      </c>
      <c r="BX10" s="35">
        <v>3022312.5</v>
      </c>
      <c r="BY10" s="35">
        <v>3022312.5</v>
      </c>
      <c r="BZ10" s="35">
        <v>3022312.5</v>
      </c>
      <c r="CA10" s="35">
        <v>3022312.5</v>
      </c>
      <c r="CB10" s="35">
        <v>3022312.5</v>
      </c>
      <c r="CC10" s="35">
        <v>3022312.5</v>
      </c>
      <c r="CD10" s="35">
        <v>3022312.5</v>
      </c>
      <c r="CE10" s="35">
        <v>3022312.5</v>
      </c>
      <c r="CF10" s="35">
        <v>3022312.5</v>
      </c>
      <c r="CG10" s="35">
        <v>3022312.5</v>
      </c>
      <c r="CH10" s="35">
        <v>3022312.5</v>
      </c>
      <c r="CI10" s="35">
        <v>3022312.5</v>
      </c>
      <c r="CJ10" s="35">
        <v>3022312.5</v>
      </c>
      <c r="CK10" s="35">
        <v>3022312.5</v>
      </c>
      <c r="CL10" s="35">
        <v>3022312.5</v>
      </c>
      <c r="CM10" s="35">
        <v>3022312.5</v>
      </c>
      <c r="CN10" s="35">
        <v>3022312.5</v>
      </c>
      <c r="CO10" s="35">
        <v>3022312.5</v>
      </c>
      <c r="CP10" s="35">
        <v>3022312.5</v>
      </c>
      <c r="CQ10" s="35">
        <v>3022312.5</v>
      </c>
      <c r="CR10" s="35">
        <v>0</v>
      </c>
      <c r="CS10" s="35">
        <v>0</v>
      </c>
      <c r="CT10" s="35">
        <v>0</v>
      </c>
      <c r="CU10" s="35">
        <v>0</v>
      </c>
      <c r="CV10" s="35">
        <v>0</v>
      </c>
    </row>
    <row r="11" spans="1:100" x14ac:dyDescent="0.35">
      <c r="A11" t="s">
        <v>36</v>
      </c>
      <c r="B11" t="s">
        <v>51</v>
      </c>
      <c r="O11" s="8"/>
      <c r="P11" s="8"/>
      <c r="Q11" s="35"/>
      <c r="R11" s="35">
        <v>0</v>
      </c>
      <c r="S11" s="35">
        <v>0</v>
      </c>
      <c r="T11" s="35">
        <v>0</v>
      </c>
      <c r="U11" s="35">
        <v>3904678.5</v>
      </c>
      <c r="V11" s="35">
        <v>3904678.5</v>
      </c>
      <c r="W11" s="35">
        <v>3904678.5</v>
      </c>
      <c r="X11" s="35">
        <v>3904678.5</v>
      </c>
      <c r="Y11" s="35">
        <v>3904678.5</v>
      </c>
      <c r="Z11" s="35">
        <v>3904678.5</v>
      </c>
      <c r="AA11" s="35">
        <v>3904678.5</v>
      </c>
      <c r="AB11" s="35">
        <v>3904678.5</v>
      </c>
      <c r="AC11" s="35">
        <v>3904678.5</v>
      </c>
      <c r="AD11" s="35">
        <v>3904678.5</v>
      </c>
      <c r="AE11" s="35">
        <v>3904678.5</v>
      </c>
      <c r="AF11" s="35">
        <v>3904678.5</v>
      </c>
      <c r="AG11" s="35">
        <v>3904678.5</v>
      </c>
      <c r="AH11" s="35">
        <v>3904678.5</v>
      </c>
      <c r="AI11" s="35">
        <v>3904678.5</v>
      </c>
      <c r="AJ11" s="35">
        <v>3904678.5</v>
      </c>
      <c r="AK11" s="35">
        <v>3904678.5</v>
      </c>
      <c r="AL11" s="35">
        <v>3904678.5</v>
      </c>
      <c r="AM11" s="35">
        <v>3904678.5</v>
      </c>
      <c r="AN11" s="35">
        <v>3904678.5</v>
      </c>
      <c r="AO11" s="35">
        <v>3904678.5</v>
      </c>
      <c r="AP11" s="35">
        <v>3904678.5</v>
      </c>
      <c r="AQ11" s="35">
        <v>3904678.5</v>
      </c>
      <c r="AR11" s="35">
        <v>3904678.5</v>
      </c>
      <c r="AS11" s="35">
        <v>3904678.5</v>
      </c>
      <c r="AT11" s="35">
        <v>3904678.5</v>
      </c>
      <c r="AU11" s="35">
        <v>3904678.5</v>
      </c>
      <c r="AV11" s="35">
        <v>3904678.5</v>
      </c>
      <c r="AW11" s="35">
        <v>3904678.5</v>
      </c>
      <c r="AX11" s="35">
        <v>3904678.5</v>
      </c>
      <c r="AY11" s="35">
        <v>3904678.5</v>
      </c>
      <c r="AZ11" s="35">
        <v>3904678.5</v>
      </c>
      <c r="BA11" s="35">
        <v>3904678.5</v>
      </c>
      <c r="BB11" s="35">
        <v>3904678.5</v>
      </c>
      <c r="BC11" s="35">
        <v>3904678.5</v>
      </c>
      <c r="BD11" s="35">
        <v>3904678.5</v>
      </c>
      <c r="BE11" s="35">
        <v>3904678.5</v>
      </c>
      <c r="BF11" s="35">
        <v>3904678.5</v>
      </c>
      <c r="BG11" s="35">
        <v>3904678.5</v>
      </c>
      <c r="BH11" s="35">
        <v>3904678.5</v>
      </c>
      <c r="BI11" s="35">
        <v>3904678.5</v>
      </c>
      <c r="BJ11" s="35">
        <v>3904678.5</v>
      </c>
      <c r="BK11" s="35">
        <v>3904678.5</v>
      </c>
      <c r="BL11" s="35">
        <v>3904678.5</v>
      </c>
      <c r="BM11" s="35">
        <v>3904678.5</v>
      </c>
      <c r="BN11" s="35">
        <v>3904678.5</v>
      </c>
      <c r="BO11" s="35">
        <v>3904678.5</v>
      </c>
      <c r="BP11" s="35">
        <v>3904678.5</v>
      </c>
      <c r="BQ11" s="35">
        <v>3904678.5</v>
      </c>
      <c r="BR11" s="35">
        <v>3904678.5</v>
      </c>
      <c r="BS11" s="35">
        <v>3904678.5</v>
      </c>
      <c r="BT11" s="35">
        <v>3904678.5</v>
      </c>
      <c r="BU11" s="50">
        <v>1895475</v>
      </c>
      <c r="BV11" s="35">
        <v>1895475</v>
      </c>
      <c r="BW11" s="35">
        <v>1895475</v>
      </c>
      <c r="BX11" s="35">
        <v>1895475</v>
      </c>
      <c r="BY11" s="35">
        <v>1895475</v>
      </c>
      <c r="BZ11" s="35">
        <v>1895475</v>
      </c>
      <c r="CA11" s="35">
        <v>1895475</v>
      </c>
      <c r="CB11" s="35">
        <v>1895475</v>
      </c>
      <c r="CC11" s="35">
        <v>1895475</v>
      </c>
      <c r="CD11" s="35">
        <v>1895475</v>
      </c>
      <c r="CE11" s="35">
        <v>1895475</v>
      </c>
      <c r="CF11" s="35">
        <v>1895475</v>
      </c>
      <c r="CG11" s="35">
        <v>1895475</v>
      </c>
      <c r="CH11" s="35">
        <v>1895475</v>
      </c>
      <c r="CI11" s="35">
        <v>1895475</v>
      </c>
      <c r="CJ11" s="35">
        <v>1895475</v>
      </c>
      <c r="CK11" s="35">
        <v>1895475</v>
      </c>
      <c r="CL11" s="35">
        <v>1895475</v>
      </c>
      <c r="CM11" s="35">
        <v>1895475</v>
      </c>
      <c r="CN11" s="35">
        <v>1895475</v>
      </c>
      <c r="CO11" s="35">
        <v>1895475</v>
      </c>
      <c r="CP11" s="35">
        <v>1895475</v>
      </c>
      <c r="CQ11" s="35">
        <v>1895475</v>
      </c>
      <c r="CR11" s="35">
        <v>0</v>
      </c>
      <c r="CS11" s="35">
        <v>0</v>
      </c>
      <c r="CT11" s="35">
        <v>0</v>
      </c>
      <c r="CU11" s="35">
        <v>0</v>
      </c>
      <c r="CV11" s="35">
        <v>0</v>
      </c>
    </row>
    <row r="12" spans="1:100" x14ac:dyDescent="0.35">
      <c r="A12" s="27"/>
      <c r="B12" s="27" t="s">
        <v>58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5"/>
      <c r="R12" s="45">
        <v>0</v>
      </c>
      <c r="S12" s="45">
        <v>0</v>
      </c>
      <c r="T12" s="45">
        <v>0</v>
      </c>
      <c r="U12" s="45">
        <v>7934428.5</v>
      </c>
      <c r="V12" s="45">
        <v>7934428.5</v>
      </c>
      <c r="W12" s="45">
        <v>7934428.5</v>
      </c>
      <c r="X12" s="45">
        <v>7934428.5</v>
      </c>
      <c r="Y12" s="45">
        <v>7934428.5</v>
      </c>
      <c r="Z12" s="45">
        <v>7934428.5</v>
      </c>
      <c r="AA12" s="45">
        <v>7934428.5</v>
      </c>
      <c r="AB12" s="45">
        <v>7934428.5</v>
      </c>
      <c r="AC12" s="45">
        <v>7934428.5</v>
      </c>
      <c r="AD12" s="45">
        <v>7934428.5</v>
      </c>
      <c r="AE12" s="45">
        <v>7934428.5</v>
      </c>
      <c r="AF12" s="45">
        <v>7934428.5</v>
      </c>
      <c r="AG12" s="45">
        <v>7934428.5</v>
      </c>
      <c r="AH12" s="45">
        <v>7934428.5</v>
      </c>
      <c r="AI12" s="45">
        <v>7934428.5</v>
      </c>
      <c r="AJ12" s="45">
        <v>7934428.5</v>
      </c>
      <c r="AK12" s="45">
        <v>7934428.5</v>
      </c>
      <c r="AL12" s="45">
        <v>7934428.5</v>
      </c>
      <c r="AM12" s="45">
        <v>7934428.5</v>
      </c>
      <c r="AN12" s="45">
        <v>7934428.5</v>
      </c>
      <c r="AO12" s="45">
        <v>7934428.5</v>
      </c>
      <c r="AP12" s="45">
        <v>7934428.5</v>
      </c>
      <c r="AQ12" s="45">
        <v>7934428.5</v>
      </c>
      <c r="AR12" s="45">
        <v>7934428.5</v>
      </c>
      <c r="AS12" s="45">
        <v>7934428.5</v>
      </c>
      <c r="AT12" s="45">
        <v>7934428.5</v>
      </c>
      <c r="AU12" s="45">
        <v>7934428.5</v>
      </c>
      <c r="AV12" s="45">
        <v>7934428.5</v>
      </c>
      <c r="AW12" s="48">
        <v>7934428.5</v>
      </c>
      <c r="AX12" s="45">
        <v>7934428.5</v>
      </c>
      <c r="AY12" s="45">
        <v>7934428.5</v>
      </c>
      <c r="AZ12" s="45">
        <v>7934428.5</v>
      </c>
      <c r="BA12" s="45">
        <v>7934428.5</v>
      </c>
      <c r="BB12" s="45">
        <v>7934428.5</v>
      </c>
      <c r="BC12" s="45">
        <v>7934428.5</v>
      </c>
      <c r="BD12" s="45">
        <v>7934428.5</v>
      </c>
      <c r="BE12" s="45">
        <v>7934428.5</v>
      </c>
      <c r="BF12" s="45">
        <v>7934428.5</v>
      </c>
      <c r="BG12" s="45">
        <v>7934428.5</v>
      </c>
      <c r="BH12" s="45">
        <v>7934428.5</v>
      </c>
      <c r="BI12" s="45">
        <v>7934428.5</v>
      </c>
      <c r="BJ12" s="45">
        <v>7934428.5</v>
      </c>
      <c r="BK12" s="45">
        <v>7934428.5</v>
      </c>
      <c r="BL12" s="45">
        <v>7934428.5</v>
      </c>
      <c r="BM12" s="45">
        <v>7934428.5</v>
      </c>
      <c r="BN12" s="45">
        <v>7934428.5</v>
      </c>
      <c r="BO12" s="45">
        <v>7934428.5</v>
      </c>
      <c r="BP12" s="45">
        <v>7934428.5</v>
      </c>
      <c r="BQ12" s="45">
        <v>7934428.5</v>
      </c>
      <c r="BR12" s="45">
        <v>7934428.5</v>
      </c>
      <c r="BS12" s="45">
        <v>7934428.5</v>
      </c>
      <c r="BT12" s="45">
        <v>7934428.5</v>
      </c>
      <c r="BU12" s="51">
        <v>4917787.5</v>
      </c>
      <c r="BV12" s="45">
        <v>4917787.5</v>
      </c>
      <c r="BW12" s="45">
        <v>4917787.5</v>
      </c>
      <c r="BX12" s="45">
        <v>4917787.5</v>
      </c>
      <c r="BY12" s="45">
        <v>4917787.5</v>
      </c>
      <c r="BZ12" s="45">
        <v>4917787.5</v>
      </c>
      <c r="CA12" s="45">
        <v>4917787.5</v>
      </c>
      <c r="CB12" s="45">
        <v>4917787.5</v>
      </c>
      <c r="CC12" s="45">
        <v>4917787.5</v>
      </c>
      <c r="CD12" s="45">
        <v>4917787.5</v>
      </c>
      <c r="CE12" s="45">
        <v>4917787.5</v>
      </c>
      <c r="CF12" s="45">
        <v>4917787.5</v>
      </c>
      <c r="CG12" s="45">
        <v>4917787.5</v>
      </c>
      <c r="CH12" s="45">
        <v>4917787.5</v>
      </c>
      <c r="CI12" s="45">
        <v>4917787.5</v>
      </c>
      <c r="CJ12" s="45">
        <v>4917787.5</v>
      </c>
      <c r="CK12" s="45">
        <v>4917787.5</v>
      </c>
      <c r="CL12" s="45">
        <v>4917787.5</v>
      </c>
      <c r="CM12" s="45">
        <v>4917787.5</v>
      </c>
      <c r="CN12" s="45">
        <v>4917787.5</v>
      </c>
      <c r="CO12" s="45">
        <v>4917787.5</v>
      </c>
      <c r="CP12" s="45">
        <v>4917787.5</v>
      </c>
      <c r="CQ12" s="45">
        <v>4917787.5</v>
      </c>
      <c r="CR12" s="35">
        <v>0</v>
      </c>
      <c r="CS12" s="35">
        <v>0</v>
      </c>
      <c r="CT12" s="35">
        <v>0</v>
      </c>
      <c r="CU12" s="35">
        <v>0</v>
      </c>
      <c r="CV12" s="35">
        <v>0</v>
      </c>
    </row>
    <row r="13" spans="1:100" x14ac:dyDescent="0.35"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</row>
    <row r="15" spans="1:100" x14ac:dyDescent="0.35">
      <c r="A15" t="s">
        <v>35</v>
      </c>
      <c r="B15" t="s">
        <v>77</v>
      </c>
      <c r="R15" s="5"/>
      <c r="S15" s="5"/>
      <c r="T15" s="5"/>
      <c r="U15" s="5">
        <f>U10/$F$41</f>
        <v>7.7848858615611194</v>
      </c>
      <c r="V15" s="5">
        <f t="shared" ref="V15:CG15" si="3">V10/$F$41</f>
        <v>7.7848858615611194</v>
      </c>
      <c r="W15" s="5">
        <f t="shared" si="3"/>
        <v>7.7848858615611194</v>
      </c>
      <c r="X15" s="5">
        <f t="shared" si="3"/>
        <v>7.7848858615611194</v>
      </c>
      <c r="Y15" s="5">
        <f t="shared" si="3"/>
        <v>7.7848858615611194</v>
      </c>
      <c r="Z15" s="5">
        <f t="shared" si="3"/>
        <v>7.7848858615611194</v>
      </c>
      <c r="AA15" s="5">
        <f t="shared" si="3"/>
        <v>7.7848858615611194</v>
      </c>
      <c r="AB15" s="5">
        <f t="shared" si="3"/>
        <v>7.7848858615611194</v>
      </c>
      <c r="AC15" s="5">
        <f t="shared" si="3"/>
        <v>7.7848858615611194</v>
      </c>
      <c r="AD15" s="5">
        <f t="shared" si="3"/>
        <v>7.7848858615611194</v>
      </c>
      <c r="AE15" s="5">
        <f t="shared" si="3"/>
        <v>7.7848858615611194</v>
      </c>
      <c r="AF15" s="5">
        <f t="shared" si="3"/>
        <v>7.7848858615611194</v>
      </c>
      <c r="AG15" s="5">
        <f t="shared" si="3"/>
        <v>7.7848858615611194</v>
      </c>
      <c r="AH15" s="5">
        <f t="shared" si="3"/>
        <v>7.7848858615611194</v>
      </c>
      <c r="AI15" s="5">
        <f t="shared" si="3"/>
        <v>7.7848858615611194</v>
      </c>
      <c r="AJ15" s="5">
        <f t="shared" si="3"/>
        <v>7.7848858615611194</v>
      </c>
      <c r="AK15" s="5">
        <f t="shared" si="3"/>
        <v>7.7848858615611194</v>
      </c>
      <c r="AL15" s="5">
        <f t="shared" si="3"/>
        <v>7.7848858615611194</v>
      </c>
      <c r="AM15" s="5">
        <f t="shared" si="3"/>
        <v>7.7848858615611194</v>
      </c>
      <c r="AN15" s="5">
        <f t="shared" si="3"/>
        <v>7.7848858615611194</v>
      </c>
      <c r="AO15" s="5">
        <f t="shared" si="3"/>
        <v>7.7848858615611194</v>
      </c>
      <c r="AP15" s="5">
        <f t="shared" si="3"/>
        <v>7.7848858615611194</v>
      </c>
      <c r="AQ15" s="5">
        <f t="shared" si="3"/>
        <v>7.7848858615611194</v>
      </c>
      <c r="AR15" s="5">
        <f t="shared" si="3"/>
        <v>7.7848858615611194</v>
      </c>
      <c r="AS15" s="5">
        <f t="shared" si="3"/>
        <v>7.7848858615611194</v>
      </c>
      <c r="AT15" s="5">
        <f t="shared" si="3"/>
        <v>7.7848858615611194</v>
      </c>
      <c r="AU15" s="5">
        <f t="shared" si="3"/>
        <v>7.7848858615611194</v>
      </c>
      <c r="AV15" s="5">
        <f t="shared" si="3"/>
        <v>7.7848858615611194</v>
      </c>
      <c r="AW15" s="5">
        <f t="shared" si="3"/>
        <v>7.7848858615611194</v>
      </c>
      <c r="AX15" s="5">
        <f t="shared" si="3"/>
        <v>7.7848858615611194</v>
      </c>
      <c r="AY15" s="5">
        <f t="shared" si="3"/>
        <v>7.7848858615611194</v>
      </c>
      <c r="AZ15" s="5">
        <f t="shared" si="3"/>
        <v>7.7848858615611194</v>
      </c>
      <c r="BA15" s="5">
        <f t="shared" si="3"/>
        <v>7.7848858615611194</v>
      </c>
      <c r="BB15" s="5">
        <f t="shared" si="3"/>
        <v>7.7848858615611194</v>
      </c>
      <c r="BC15" s="5">
        <f t="shared" si="3"/>
        <v>7.7848858615611194</v>
      </c>
      <c r="BD15" s="5">
        <f t="shared" si="3"/>
        <v>7.7848858615611194</v>
      </c>
      <c r="BE15" s="5">
        <f t="shared" si="3"/>
        <v>7.7848858615611194</v>
      </c>
      <c r="BF15" s="5">
        <f t="shared" si="3"/>
        <v>7.7848858615611194</v>
      </c>
      <c r="BG15" s="5">
        <f t="shared" si="3"/>
        <v>7.7848858615611194</v>
      </c>
      <c r="BH15" s="5">
        <f t="shared" si="3"/>
        <v>7.7848858615611194</v>
      </c>
      <c r="BI15" s="5">
        <f t="shared" si="3"/>
        <v>7.7848858615611194</v>
      </c>
      <c r="BJ15" s="5">
        <f t="shared" si="3"/>
        <v>7.7848858615611194</v>
      </c>
      <c r="BK15" s="5">
        <f t="shared" si="3"/>
        <v>7.7848858615611194</v>
      </c>
      <c r="BL15" s="5">
        <f t="shared" si="3"/>
        <v>7.7848858615611194</v>
      </c>
      <c r="BM15" s="5">
        <f t="shared" si="3"/>
        <v>7.7848858615611194</v>
      </c>
      <c r="BN15" s="5">
        <f t="shared" si="3"/>
        <v>7.7848858615611194</v>
      </c>
      <c r="BO15" s="5">
        <f t="shared" si="3"/>
        <v>7.7848858615611194</v>
      </c>
      <c r="BP15" s="5">
        <f t="shared" si="3"/>
        <v>7.7848858615611194</v>
      </c>
      <c r="BQ15" s="5">
        <f t="shared" si="3"/>
        <v>7.7848858615611194</v>
      </c>
      <c r="BR15" s="5">
        <f t="shared" si="3"/>
        <v>7.7848858615611194</v>
      </c>
      <c r="BS15" s="5">
        <f t="shared" si="3"/>
        <v>7.7848858615611194</v>
      </c>
      <c r="BT15" s="5">
        <f t="shared" si="3"/>
        <v>7.7848858615611194</v>
      </c>
      <c r="BU15" s="5">
        <f t="shared" si="3"/>
        <v>5.8386643961708398</v>
      </c>
      <c r="BV15" s="5">
        <f t="shared" si="3"/>
        <v>5.8386643961708398</v>
      </c>
      <c r="BW15" s="5">
        <f t="shared" si="3"/>
        <v>5.8386643961708398</v>
      </c>
      <c r="BX15" s="5">
        <f t="shared" si="3"/>
        <v>5.8386643961708398</v>
      </c>
      <c r="BY15" s="5">
        <f t="shared" si="3"/>
        <v>5.8386643961708398</v>
      </c>
      <c r="BZ15" s="5">
        <f t="shared" si="3"/>
        <v>5.8386643961708398</v>
      </c>
      <c r="CA15" s="5">
        <f t="shared" si="3"/>
        <v>5.8386643961708398</v>
      </c>
      <c r="CB15" s="5">
        <f t="shared" si="3"/>
        <v>5.8386643961708398</v>
      </c>
      <c r="CC15" s="5">
        <f t="shared" si="3"/>
        <v>5.8386643961708398</v>
      </c>
      <c r="CD15" s="5">
        <f t="shared" si="3"/>
        <v>5.8386643961708398</v>
      </c>
      <c r="CE15" s="5">
        <f t="shared" si="3"/>
        <v>5.8386643961708398</v>
      </c>
      <c r="CF15" s="5">
        <f t="shared" si="3"/>
        <v>5.8386643961708398</v>
      </c>
      <c r="CG15" s="5">
        <f t="shared" si="3"/>
        <v>5.8386643961708398</v>
      </c>
      <c r="CH15" s="5">
        <f t="shared" ref="CH15:CQ15" si="4">CH10/$F$41</f>
        <v>5.8386643961708398</v>
      </c>
      <c r="CI15" s="5">
        <f t="shared" si="4"/>
        <v>5.8386643961708398</v>
      </c>
      <c r="CJ15" s="5">
        <f t="shared" si="4"/>
        <v>5.8386643961708398</v>
      </c>
      <c r="CK15" s="5">
        <f t="shared" si="4"/>
        <v>5.8386643961708398</v>
      </c>
      <c r="CL15" s="5">
        <f t="shared" si="4"/>
        <v>5.8386643961708398</v>
      </c>
      <c r="CM15" s="5">
        <f t="shared" si="4"/>
        <v>5.8386643961708398</v>
      </c>
      <c r="CN15" s="5">
        <f t="shared" si="4"/>
        <v>5.8386643961708398</v>
      </c>
      <c r="CO15" s="5">
        <f t="shared" si="4"/>
        <v>5.8386643961708398</v>
      </c>
      <c r="CP15" s="5">
        <f t="shared" si="4"/>
        <v>5.8386643961708398</v>
      </c>
      <c r="CQ15" s="5">
        <f t="shared" si="4"/>
        <v>5.8386643961708398</v>
      </c>
    </row>
    <row r="16" spans="1:100" x14ac:dyDescent="0.35">
      <c r="B16" t="s">
        <v>78</v>
      </c>
      <c r="O16" s="53"/>
      <c r="P16" s="53"/>
      <c r="Q16" s="53"/>
      <c r="R16" s="5"/>
      <c r="S16" s="5"/>
      <c r="T16" s="5"/>
      <c r="U16" s="5">
        <f>U10/$G$41</f>
        <v>4.5793446244477174</v>
      </c>
      <c r="V16" s="5">
        <f t="shared" ref="V16:CG16" si="5">V10/$G$41</f>
        <v>4.5793446244477174</v>
      </c>
      <c r="W16" s="5">
        <f t="shared" si="5"/>
        <v>4.5793446244477174</v>
      </c>
      <c r="X16" s="5">
        <f t="shared" si="5"/>
        <v>4.5793446244477174</v>
      </c>
      <c r="Y16" s="5">
        <f t="shared" si="5"/>
        <v>4.5793446244477174</v>
      </c>
      <c r="Z16" s="5">
        <f t="shared" si="5"/>
        <v>4.5793446244477174</v>
      </c>
      <c r="AA16" s="5">
        <f t="shared" si="5"/>
        <v>4.5793446244477174</v>
      </c>
      <c r="AB16" s="5">
        <f t="shared" si="5"/>
        <v>4.5793446244477174</v>
      </c>
      <c r="AC16" s="5">
        <f t="shared" si="5"/>
        <v>4.5793446244477174</v>
      </c>
      <c r="AD16" s="5">
        <f t="shared" si="5"/>
        <v>4.5793446244477174</v>
      </c>
      <c r="AE16" s="5">
        <f t="shared" si="5"/>
        <v>4.5793446244477174</v>
      </c>
      <c r="AF16" s="5">
        <f t="shared" si="5"/>
        <v>4.5793446244477174</v>
      </c>
      <c r="AG16" s="5">
        <f t="shared" si="5"/>
        <v>4.5793446244477174</v>
      </c>
      <c r="AH16" s="5">
        <f t="shared" si="5"/>
        <v>4.5793446244477174</v>
      </c>
      <c r="AI16" s="5">
        <f t="shared" si="5"/>
        <v>4.5793446244477174</v>
      </c>
      <c r="AJ16" s="5">
        <f t="shared" si="5"/>
        <v>4.5793446244477174</v>
      </c>
      <c r="AK16" s="5">
        <f t="shared" si="5"/>
        <v>4.5793446244477174</v>
      </c>
      <c r="AL16" s="5">
        <f t="shared" si="5"/>
        <v>4.5793446244477174</v>
      </c>
      <c r="AM16" s="5">
        <f t="shared" si="5"/>
        <v>4.5793446244477174</v>
      </c>
      <c r="AN16" s="5">
        <f t="shared" si="5"/>
        <v>4.5793446244477174</v>
      </c>
      <c r="AO16" s="5">
        <f t="shared" si="5"/>
        <v>4.5793446244477174</v>
      </c>
      <c r="AP16" s="5">
        <f t="shared" si="5"/>
        <v>4.5793446244477174</v>
      </c>
      <c r="AQ16" s="5">
        <f t="shared" si="5"/>
        <v>4.5793446244477174</v>
      </c>
      <c r="AR16" s="5">
        <f t="shared" si="5"/>
        <v>4.5793446244477174</v>
      </c>
      <c r="AS16" s="5">
        <f t="shared" si="5"/>
        <v>4.5793446244477174</v>
      </c>
      <c r="AT16" s="5">
        <f t="shared" si="5"/>
        <v>4.5793446244477174</v>
      </c>
      <c r="AU16" s="5">
        <f t="shared" si="5"/>
        <v>4.5793446244477174</v>
      </c>
      <c r="AV16" s="5">
        <f t="shared" si="5"/>
        <v>4.5793446244477174</v>
      </c>
      <c r="AW16" s="5">
        <f t="shared" si="5"/>
        <v>4.5793446244477174</v>
      </c>
      <c r="AX16" s="5">
        <f t="shared" si="5"/>
        <v>4.5793446244477174</v>
      </c>
      <c r="AY16" s="5">
        <f t="shared" si="5"/>
        <v>4.5793446244477174</v>
      </c>
      <c r="AZ16" s="5">
        <f t="shared" si="5"/>
        <v>4.5793446244477174</v>
      </c>
      <c r="BA16" s="5">
        <f t="shared" si="5"/>
        <v>4.5793446244477174</v>
      </c>
      <c r="BB16" s="5">
        <f t="shared" si="5"/>
        <v>4.5793446244477174</v>
      </c>
      <c r="BC16" s="5">
        <f t="shared" si="5"/>
        <v>4.5793446244477174</v>
      </c>
      <c r="BD16" s="5">
        <f t="shared" si="5"/>
        <v>4.5793446244477174</v>
      </c>
      <c r="BE16" s="5">
        <f t="shared" si="5"/>
        <v>4.5793446244477174</v>
      </c>
      <c r="BF16" s="5">
        <f t="shared" si="5"/>
        <v>4.5793446244477174</v>
      </c>
      <c r="BG16" s="5">
        <f t="shared" si="5"/>
        <v>4.5793446244477174</v>
      </c>
      <c r="BH16" s="5">
        <f t="shared" si="5"/>
        <v>4.5793446244477174</v>
      </c>
      <c r="BI16" s="5">
        <f t="shared" si="5"/>
        <v>4.5793446244477174</v>
      </c>
      <c r="BJ16" s="5">
        <f t="shared" si="5"/>
        <v>4.5793446244477174</v>
      </c>
      <c r="BK16" s="5">
        <f t="shared" si="5"/>
        <v>4.5793446244477174</v>
      </c>
      <c r="BL16" s="5">
        <f t="shared" si="5"/>
        <v>4.5793446244477174</v>
      </c>
      <c r="BM16" s="5">
        <f t="shared" si="5"/>
        <v>4.5793446244477174</v>
      </c>
      <c r="BN16" s="5">
        <f t="shared" si="5"/>
        <v>4.5793446244477174</v>
      </c>
      <c r="BO16" s="5">
        <f t="shared" si="5"/>
        <v>4.5793446244477174</v>
      </c>
      <c r="BP16" s="5">
        <f t="shared" si="5"/>
        <v>4.5793446244477174</v>
      </c>
      <c r="BQ16" s="5">
        <f t="shared" si="5"/>
        <v>4.5793446244477174</v>
      </c>
      <c r="BR16" s="5">
        <f t="shared" si="5"/>
        <v>4.5793446244477174</v>
      </c>
      <c r="BS16" s="5">
        <f t="shared" si="5"/>
        <v>4.5793446244477174</v>
      </c>
      <c r="BT16" s="5">
        <f t="shared" si="5"/>
        <v>4.5793446244477174</v>
      </c>
      <c r="BU16" s="5">
        <f t="shared" si="5"/>
        <v>3.434508468335788</v>
      </c>
      <c r="BV16" s="5">
        <f t="shared" si="5"/>
        <v>3.434508468335788</v>
      </c>
      <c r="BW16" s="5">
        <f t="shared" si="5"/>
        <v>3.434508468335788</v>
      </c>
      <c r="BX16" s="5">
        <f t="shared" si="5"/>
        <v>3.434508468335788</v>
      </c>
      <c r="BY16" s="5">
        <f t="shared" si="5"/>
        <v>3.434508468335788</v>
      </c>
      <c r="BZ16" s="5">
        <f t="shared" si="5"/>
        <v>3.434508468335788</v>
      </c>
      <c r="CA16" s="5">
        <f t="shared" si="5"/>
        <v>3.434508468335788</v>
      </c>
      <c r="CB16" s="5">
        <f t="shared" si="5"/>
        <v>3.434508468335788</v>
      </c>
      <c r="CC16" s="5">
        <f t="shared" si="5"/>
        <v>3.434508468335788</v>
      </c>
      <c r="CD16" s="5">
        <f t="shared" si="5"/>
        <v>3.434508468335788</v>
      </c>
      <c r="CE16" s="5">
        <f t="shared" si="5"/>
        <v>3.434508468335788</v>
      </c>
      <c r="CF16" s="5">
        <f t="shared" si="5"/>
        <v>3.434508468335788</v>
      </c>
      <c r="CG16" s="5">
        <f t="shared" si="5"/>
        <v>3.434508468335788</v>
      </c>
      <c r="CH16" s="5">
        <f t="shared" ref="CH16:CQ16" si="6">CH10/$G$41</f>
        <v>3.434508468335788</v>
      </c>
      <c r="CI16" s="5">
        <f t="shared" si="6"/>
        <v>3.434508468335788</v>
      </c>
      <c r="CJ16" s="5">
        <f t="shared" si="6"/>
        <v>3.434508468335788</v>
      </c>
      <c r="CK16" s="5">
        <f t="shared" si="6"/>
        <v>3.434508468335788</v>
      </c>
      <c r="CL16" s="5">
        <f t="shared" si="6"/>
        <v>3.434508468335788</v>
      </c>
      <c r="CM16" s="5">
        <f t="shared" si="6"/>
        <v>3.434508468335788</v>
      </c>
      <c r="CN16" s="5">
        <f t="shared" si="6"/>
        <v>3.434508468335788</v>
      </c>
      <c r="CO16" s="5">
        <f t="shared" si="6"/>
        <v>3.434508468335788</v>
      </c>
      <c r="CP16" s="5">
        <f t="shared" si="6"/>
        <v>3.434508468335788</v>
      </c>
      <c r="CQ16" s="5">
        <f t="shared" si="6"/>
        <v>3.434508468335788</v>
      </c>
    </row>
    <row r="17" spans="1:95" x14ac:dyDescent="0.35">
      <c r="B17" t="s">
        <v>79</v>
      </c>
      <c r="R17" s="5"/>
      <c r="S17" s="5"/>
      <c r="T17" s="5"/>
      <c r="U17" s="5">
        <f>U10/$H$41</f>
        <v>2.9765740058910168</v>
      </c>
      <c r="V17" s="5">
        <f t="shared" ref="V17:CG17" si="7">V10/$H$41</f>
        <v>2.9765740058910168</v>
      </c>
      <c r="W17" s="5">
        <f t="shared" si="7"/>
        <v>2.9765740058910168</v>
      </c>
      <c r="X17" s="5">
        <f t="shared" si="7"/>
        <v>2.9765740058910168</v>
      </c>
      <c r="Y17" s="5">
        <f t="shared" si="7"/>
        <v>2.9765740058910168</v>
      </c>
      <c r="Z17" s="5">
        <f t="shared" si="7"/>
        <v>2.9765740058910168</v>
      </c>
      <c r="AA17" s="5">
        <f t="shared" si="7"/>
        <v>2.9765740058910168</v>
      </c>
      <c r="AB17" s="5">
        <f t="shared" si="7"/>
        <v>2.9765740058910168</v>
      </c>
      <c r="AC17" s="5">
        <f t="shared" si="7"/>
        <v>2.9765740058910168</v>
      </c>
      <c r="AD17" s="5">
        <f t="shared" si="7"/>
        <v>2.9765740058910168</v>
      </c>
      <c r="AE17" s="5">
        <f t="shared" si="7"/>
        <v>2.9765740058910168</v>
      </c>
      <c r="AF17" s="5">
        <f t="shared" si="7"/>
        <v>2.9765740058910168</v>
      </c>
      <c r="AG17" s="5">
        <f t="shared" si="7"/>
        <v>2.9765740058910168</v>
      </c>
      <c r="AH17" s="5">
        <f t="shared" si="7"/>
        <v>2.9765740058910168</v>
      </c>
      <c r="AI17" s="5">
        <f t="shared" si="7"/>
        <v>2.9765740058910168</v>
      </c>
      <c r="AJ17" s="5">
        <f t="shared" si="7"/>
        <v>2.9765740058910168</v>
      </c>
      <c r="AK17" s="5">
        <f t="shared" si="7"/>
        <v>2.9765740058910168</v>
      </c>
      <c r="AL17" s="5">
        <f t="shared" si="7"/>
        <v>2.9765740058910168</v>
      </c>
      <c r="AM17" s="5">
        <f t="shared" si="7"/>
        <v>2.9765740058910168</v>
      </c>
      <c r="AN17" s="5">
        <f t="shared" si="7"/>
        <v>2.9765740058910168</v>
      </c>
      <c r="AO17" s="5">
        <f t="shared" si="7"/>
        <v>2.9765740058910168</v>
      </c>
      <c r="AP17" s="5">
        <f t="shared" si="7"/>
        <v>2.9765740058910168</v>
      </c>
      <c r="AQ17" s="5">
        <f t="shared" si="7"/>
        <v>2.9765740058910168</v>
      </c>
      <c r="AR17" s="5">
        <f t="shared" si="7"/>
        <v>2.9765740058910168</v>
      </c>
      <c r="AS17" s="5">
        <f t="shared" si="7"/>
        <v>2.9765740058910168</v>
      </c>
      <c r="AT17" s="5">
        <f t="shared" si="7"/>
        <v>2.9765740058910168</v>
      </c>
      <c r="AU17" s="5">
        <f t="shared" si="7"/>
        <v>2.9765740058910168</v>
      </c>
      <c r="AV17" s="5">
        <f t="shared" si="7"/>
        <v>2.9765740058910168</v>
      </c>
      <c r="AW17" s="5">
        <f t="shared" si="7"/>
        <v>2.9765740058910168</v>
      </c>
      <c r="AX17" s="5">
        <f t="shared" si="7"/>
        <v>2.9765740058910168</v>
      </c>
      <c r="AY17" s="5">
        <f t="shared" si="7"/>
        <v>2.9765740058910168</v>
      </c>
      <c r="AZ17" s="5">
        <f t="shared" si="7"/>
        <v>2.9765740058910168</v>
      </c>
      <c r="BA17" s="5">
        <f t="shared" si="7"/>
        <v>2.9765740058910168</v>
      </c>
      <c r="BB17" s="5">
        <f t="shared" si="7"/>
        <v>2.9765740058910168</v>
      </c>
      <c r="BC17" s="5">
        <f t="shared" si="7"/>
        <v>2.9765740058910168</v>
      </c>
      <c r="BD17" s="5">
        <f t="shared" si="7"/>
        <v>2.9765740058910168</v>
      </c>
      <c r="BE17" s="5">
        <f t="shared" si="7"/>
        <v>2.9765740058910168</v>
      </c>
      <c r="BF17" s="5">
        <f t="shared" si="7"/>
        <v>2.9765740058910168</v>
      </c>
      <c r="BG17" s="5">
        <f t="shared" si="7"/>
        <v>2.9765740058910168</v>
      </c>
      <c r="BH17" s="5">
        <f t="shared" si="7"/>
        <v>2.9765740058910168</v>
      </c>
      <c r="BI17" s="5">
        <f t="shared" si="7"/>
        <v>2.9765740058910168</v>
      </c>
      <c r="BJ17" s="5">
        <f t="shared" si="7"/>
        <v>2.9765740058910168</v>
      </c>
      <c r="BK17" s="5">
        <f t="shared" si="7"/>
        <v>2.9765740058910168</v>
      </c>
      <c r="BL17" s="5">
        <f t="shared" si="7"/>
        <v>2.9765740058910168</v>
      </c>
      <c r="BM17" s="5">
        <f t="shared" si="7"/>
        <v>2.9765740058910168</v>
      </c>
      <c r="BN17" s="5">
        <f t="shared" si="7"/>
        <v>2.9765740058910168</v>
      </c>
      <c r="BO17" s="5">
        <f t="shared" si="7"/>
        <v>2.9765740058910168</v>
      </c>
      <c r="BP17" s="5">
        <f t="shared" si="7"/>
        <v>2.9765740058910168</v>
      </c>
      <c r="BQ17" s="5">
        <f t="shared" si="7"/>
        <v>2.9765740058910168</v>
      </c>
      <c r="BR17" s="5">
        <f t="shared" si="7"/>
        <v>2.9765740058910168</v>
      </c>
      <c r="BS17" s="5">
        <f t="shared" si="7"/>
        <v>2.9765740058910168</v>
      </c>
      <c r="BT17" s="5">
        <f t="shared" si="7"/>
        <v>2.9765740058910168</v>
      </c>
      <c r="BU17" s="5">
        <f t="shared" si="7"/>
        <v>2.2324305044182626</v>
      </c>
      <c r="BV17" s="5">
        <f t="shared" si="7"/>
        <v>2.2324305044182626</v>
      </c>
      <c r="BW17" s="5">
        <f t="shared" si="7"/>
        <v>2.2324305044182626</v>
      </c>
      <c r="BX17" s="5">
        <f t="shared" si="7"/>
        <v>2.2324305044182626</v>
      </c>
      <c r="BY17" s="5">
        <f t="shared" si="7"/>
        <v>2.2324305044182626</v>
      </c>
      <c r="BZ17" s="5">
        <f t="shared" si="7"/>
        <v>2.2324305044182626</v>
      </c>
      <c r="CA17" s="5">
        <f t="shared" si="7"/>
        <v>2.2324305044182626</v>
      </c>
      <c r="CB17" s="5">
        <f t="shared" si="7"/>
        <v>2.2324305044182626</v>
      </c>
      <c r="CC17" s="5">
        <f t="shared" si="7"/>
        <v>2.2324305044182626</v>
      </c>
      <c r="CD17" s="5">
        <f t="shared" si="7"/>
        <v>2.2324305044182626</v>
      </c>
      <c r="CE17" s="5">
        <f t="shared" si="7"/>
        <v>2.2324305044182626</v>
      </c>
      <c r="CF17" s="5">
        <f t="shared" si="7"/>
        <v>2.2324305044182626</v>
      </c>
      <c r="CG17" s="5">
        <f t="shared" si="7"/>
        <v>2.2324305044182626</v>
      </c>
      <c r="CH17" s="5">
        <f t="shared" ref="CH17:CQ17" si="8">CH10/$H$41</f>
        <v>2.2324305044182626</v>
      </c>
      <c r="CI17" s="5">
        <f t="shared" si="8"/>
        <v>2.2324305044182626</v>
      </c>
      <c r="CJ17" s="5">
        <f t="shared" si="8"/>
        <v>2.2324305044182626</v>
      </c>
      <c r="CK17" s="5">
        <f t="shared" si="8"/>
        <v>2.2324305044182626</v>
      </c>
      <c r="CL17" s="5">
        <f t="shared" si="8"/>
        <v>2.2324305044182626</v>
      </c>
      <c r="CM17" s="5">
        <f t="shared" si="8"/>
        <v>2.2324305044182626</v>
      </c>
      <c r="CN17" s="5">
        <f t="shared" si="8"/>
        <v>2.2324305044182626</v>
      </c>
      <c r="CO17" s="5">
        <f t="shared" si="8"/>
        <v>2.2324305044182626</v>
      </c>
      <c r="CP17" s="5">
        <f t="shared" si="8"/>
        <v>2.2324305044182626</v>
      </c>
      <c r="CQ17" s="5">
        <f t="shared" si="8"/>
        <v>2.2324305044182626</v>
      </c>
    </row>
    <row r="18" spans="1:95" x14ac:dyDescent="0.35">
      <c r="A18" t="s">
        <v>36</v>
      </c>
      <c r="B18" t="s">
        <v>77</v>
      </c>
      <c r="R18" s="5"/>
      <c r="S18" s="5"/>
      <c r="T18" s="5"/>
      <c r="U18" s="5">
        <f>U11/$F$42</f>
        <v>9.7618737386134296</v>
      </c>
      <c r="V18" s="5">
        <f t="shared" ref="V18:CG18" si="9">V11/$F$42</f>
        <v>9.7618737386134296</v>
      </c>
      <c r="W18" s="5">
        <f t="shared" si="9"/>
        <v>9.7618737386134296</v>
      </c>
      <c r="X18" s="5">
        <f t="shared" si="9"/>
        <v>9.7618737386134296</v>
      </c>
      <c r="Y18" s="5">
        <f t="shared" si="9"/>
        <v>9.7618737386134296</v>
      </c>
      <c r="Z18" s="5">
        <f t="shared" si="9"/>
        <v>9.7618737386134296</v>
      </c>
      <c r="AA18" s="5">
        <f t="shared" si="9"/>
        <v>9.7618737386134296</v>
      </c>
      <c r="AB18" s="5">
        <f t="shared" si="9"/>
        <v>9.7618737386134296</v>
      </c>
      <c r="AC18" s="5">
        <f t="shared" si="9"/>
        <v>9.7618737386134296</v>
      </c>
      <c r="AD18" s="5">
        <f t="shared" si="9"/>
        <v>9.7618737386134296</v>
      </c>
      <c r="AE18" s="5">
        <f t="shared" si="9"/>
        <v>9.7618737386134296</v>
      </c>
      <c r="AF18" s="5">
        <f t="shared" si="9"/>
        <v>9.7618737386134296</v>
      </c>
      <c r="AG18" s="5">
        <f t="shared" si="9"/>
        <v>9.7618737386134296</v>
      </c>
      <c r="AH18" s="5">
        <f t="shared" si="9"/>
        <v>9.7618737386134296</v>
      </c>
      <c r="AI18" s="5">
        <f t="shared" si="9"/>
        <v>9.7618737386134296</v>
      </c>
      <c r="AJ18" s="5">
        <f t="shared" si="9"/>
        <v>9.7618737386134296</v>
      </c>
      <c r="AK18" s="5">
        <f t="shared" si="9"/>
        <v>9.7618737386134296</v>
      </c>
      <c r="AL18" s="5">
        <f t="shared" si="9"/>
        <v>9.7618737386134296</v>
      </c>
      <c r="AM18" s="5">
        <f t="shared" si="9"/>
        <v>9.7618737386134296</v>
      </c>
      <c r="AN18" s="5">
        <f t="shared" si="9"/>
        <v>9.7618737386134296</v>
      </c>
      <c r="AO18" s="5">
        <f t="shared" si="9"/>
        <v>9.7618737386134296</v>
      </c>
      <c r="AP18" s="5">
        <f t="shared" si="9"/>
        <v>9.7618737386134296</v>
      </c>
      <c r="AQ18" s="5">
        <f t="shared" si="9"/>
        <v>9.7618737386134296</v>
      </c>
      <c r="AR18" s="5">
        <f t="shared" si="9"/>
        <v>9.7618737386134296</v>
      </c>
      <c r="AS18" s="5">
        <f t="shared" si="9"/>
        <v>9.7618737386134296</v>
      </c>
      <c r="AT18" s="5">
        <f t="shared" si="9"/>
        <v>9.7618737386134296</v>
      </c>
      <c r="AU18" s="5">
        <f t="shared" si="9"/>
        <v>9.7618737386134296</v>
      </c>
      <c r="AV18" s="5">
        <f t="shared" si="9"/>
        <v>9.7618737386134296</v>
      </c>
      <c r="AW18" s="5">
        <f t="shared" si="9"/>
        <v>9.7618737386134296</v>
      </c>
      <c r="AX18" s="5">
        <f t="shared" si="9"/>
        <v>9.7618737386134296</v>
      </c>
      <c r="AY18" s="5">
        <f t="shared" si="9"/>
        <v>9.7618737386134296</v>
      </c>
      <c r="AZ18" s="5">
        <f t="shared" si="9"/>
        <v>9.7618737386134296</v>
      </c>
      <c r="BA18" s="5">
        <f t="shared" si="9"/>
        <v>9.7618737386134296</v>
      </c>
      <c r="BB18" s="5">
        <f t="shared" si="9"/>
        <v>9.7618737386134296</v>
      </c>
      <c r="BC18" s="5">
        <f t="shared" si="9"/>
        <v>9.7618737386134296</v>
      </c>
      <c r="BD18" s="5">
        <f t="shared" si="9"/>
        <v>9.7618737386134296</v>
      </c>
      <c r="BE18" s="5">
        <f t="shared" si="9"/>
        <v>9.7618737386134296</v>
      </c>
      <c r="BF18" s="5">
        <f t="shared" si="9"/>
        <v>9.7618737386134296</v>
      </c>
      <c r="BG18" s="5">
        <f t="shared" si="9"/>
        <v>9.7618737386134296</v>
      </c>
      <c r="BH18" s="5">
        <f t="shared" si="9"/>
        <v>9.7618737386134296</v>
      </c>
      <c r="BI18" s="5">
        <f t="shared" si="9"/>
        <v>9.7618737386134296</v>
      </c>
      <c r="BJ18" s="5">
        <f t="shared" si="9"/>
        <v>9.7618737386134296</v>
      </c>
      <c r="BK18" s="5">
        <f t="shared" si="9"/>
        <v>9.7618737386134296</v>
      </c>
      <c r="BL18" s="5">
        <f t="shared" si="9"/>
        <v>9.7618737386134296</v>
      </c>
      <c r="BM18" s="5">
        <f t="shared" si="9"/>
        <v>9.7618737386134296</v>
      </c>
      <c r="BN18" s="5">
        <f t="shared" si="9"/>
        <v>9.7618737386134296</v>
      </c>
      <c r="BO18" s="5">
        <f t="shared" si="9"/>
        <v>9.7618737386134296</v>
      </c>
      <c r="BP18" s="5">
        <f t="shared" si="9"/>
        <v>9.7618737386134296</v>
      </c>
      <c r="BQ18" s="5">
        <f t="shared" si="9"/>
        <v>9.7618737386134296</v>
      </c>
      <c r="BR18" s="5">
        <f t="shared" si="9"/>
        <v>9.7618737386134296</v>
      </c>
      <c r="BS18" s="5">
        <f t="shared" si="9"/>
        <v>9.7618737386134296</v>
      </c>
      <c r="BT18" s="5">
        <f t="shared" si="9"/>
        <v>9.7618737386134296</v>
      </c>
      <c r="BU18" s="5">
        <f t="shared" si="9"/>
        <v>4.7387736595210823</v>
      </c>
      <c r="BV18" s="5">
        <f t="shared" si="9"/>
        <v>4.7387736595210823</v>
      </c>
      <c r="BW18" s="5">
        <f t="shared" si="9"/>
        <v>4.7387736595210823</v>
      </c>
      <c r="BX18" s="5">
        <f t="shared" si="9"/>
        <v>4.7387736595210823</v>
      </c>
      <c r="BY18" s="5">
        <f t="shared" si="9"/>
        <v>4.7387736595210823</v>
      </c>
      <c r="BZ18" s="5">
        <f t="shared" si="9"/>
        <v>4.7387736595210823</v>
      </c>
      <c r="CA18" s="5">
        <f t="shared" si="9"/>
        <v>4.7387736595210823</v>
      </c>
      <c r="CB18" s="5">
        <f t="shared" si="9"/>
        <v>4.7387736595210823</v>
      </c>
      <c r="CC18" s="5">
        <f t="shared" si="9"/>
        <v>4.7387736595210823</v>
      </c>
      <c r="CD18" s="5">
        <f t="shared" si="9"/>
        <v>4.7387736595210823</v>
      </c>
      <c r="CE18" s="5">
        <f t="shared" si="9"/>
        <v>4.7387736595210823</v>
      </c>
      <c r="CF18" s="5">
        <f t="shared" si="9"/>
        <v>4.7387736595210823</v>
      </c>
      <c r="CG18" s="5">
        <f t="shared" si="9"/>
        <v>4.7387736595210823</v>
      </c>
      <c r="CH18" s="5">
        <f t="shared" ref="CH18:CQ18" si="10">CH11/$F$42</f>
        <v>4.7387736595210823</v>
      </c>
      <c r="CI18" s="5">
        <f t="shared" si="10"/>
        <v>4.7387736595210823</v>
      </c>
      <c r="CJ18" s="5">
        <f t="shared" si="10"/>
        <v>4.7387736595210823</v>
      </c>
      <c r="CK18" s="5">
        <f t="shared" si="10"/>
        <v>4.7387736595210823</v>
      </c>
      <c r="CL18" s="5">
        <f t="shared" si="10"/>
        <v>4.7387736595210823</v>
      </c>
      <c r="CM18" s="5">
        <f t="shared" si="10"/>
        <v>4.7387736595210823</v>
      </c>
      <c r="CN18" s="5">
        <f t="shared" si="10"/>
        <v>4.7387736595210823</v>
      </c>
      <c r="CO18" s="5">
        <f t="shared" si="10"/>
        <v>4.7387736595210823</v>
      </c>
      <c r="CP18" s="5">
        <f t="shared" si="10"/>
        <v>4.7387736595210823</v>
      </c>
      <c r="CQ18" s="5">
        <f t="shared" si="10"/>
        <v>4.7387736595210823</v>
      </c>
    </row>
    <row r="19" spans="1:95" x14ac:dyDescent="0.35">
      <c r="B19" t="s">
        <v>78</v>
      </c>
      <c r="R19" s="5"/>
      <c r="S19" s="5"/>
      <c r="T19" s="5"/>
      <c r="U19" s="5">
        <f>U11/$G$42</f>
        <v>5.5465191696667215</v>
      </c>
      <c r="V19" s="5">
        <f t="shared" ref="V19:CG19" si="11">V11/$G$42</f>
        <v>5.5465191696667215</v>
      </c>
      <c r="W19" s="5">
        <f t="shared" si="11"/>
        <v>5.5465191696667215</v>
      </c>
      <c r="X19" s="5">
        <f t="shared" si="11"/>
        <v>5.5465191696667215</v>
      </c>
      <c r="Y19" s="5">
        <f t="shared" si="11"/>
        <v>5.5465191696667215</v>
      </c>
      <c r="Z19" s="5">
        <f t="shared" si="11"/>
        <v>5.5465191696667215</v>
      </c>
      <c r="AA19" s="5">
        <f t="shared" si="11"/>
        <v>5.5465191696667215</v>
      </c>
      <c r="AB19" s="5">
        <f t="shared" si="11"/>
        <v>5.5465191696667215</v>
      </c>
      <c r="AC19" s="5">
        <f t="shared" si="11"/>
        <v>5.5465191696667215</v>
      </c>
      <c r="AD19" s="5">
        <f t="shared" si="11"/>
        <v>5.5465191696667215</v>
      </c>
      <c r="AE19" s="5">
        <f t="shared" si="11"/>
        <v>5.5465191696667215</v>
      </c>
      <c r="AF19" s="5">
        <f t="shared" si="11"/>
        <v>5.5465191696667215</v>
      </c>
      <c r="AG19" s="5">
        <f t="shared" si="11"/>
        <v>5.5465191696667215</v>
      </c>
      <c r="AH19" s="5">
        <f t="shared" si="11"/>
        <v>5.5465191696667215</v>
      </c>
      <c r="AI19" s="5">
        <f t="shared" si="11"/>
        <v>5.5465191696667215</v>
      </c>
      <c r="AJ19" s="5">
        <f t="shared" si="11"/>
        <v>5.5465191696667215</v>
      </c>
      <c r="AK19" s="5">
        <f t="shared" si="11"/>
        <v>5.5465191696667215</v>
      </c>
      <c r="AL19" s="5">
        <f t="shared" si="11"/>
        <v>5.5465191696667215</v>
      </c>
      <c r="AM19" s="5">
        <f t="shared" si="11"/>
        <v>5.5465191696667215</v>
      </c>
      <c r="AN19" s="5">
        <f t="shared" si="11"/>
        <v>5.5465191696667215</v>
      </c>
      <c r="AO19" s="5">
        <f t="shared" si="11"/>
        <v>5.5465191696667215</v>
      </c>
      <c r="AP19" s="5">
        <f t="shared" si="11"/>
        <v>5.5465191696667215</v>
      </c>
      <c r="AQ19" s="5">
        <f t="shared" si="11"/>
        <v>5.5465191696667215</v>
      </c>
      <c r="AR19" s="5">
        <f t="shared" si="11"/>
        <v>5.5465191696667215</v>
      </c>
      <c r="AS19" s="5">
        <f t="shared" si="11"/>
        <v>5.5465191696667215</v>
      </c>
      <c r="AT19" s="5">
        <f t="shared" si="11"/>
        <v>5.5465191696667215</v>
      </c>
      <c r="AU19" s="5">
        <f t="shared" si="11"/>
        <v>5.5465191696667215</v>
      </c>
      <c r="AV19" s="5">
        <f t="shared" si="11"/>
        <v>5.5465191696667215</v>
      </c>
      <c r="AW19" s="5">
        <f t="shared" si="11"/>
        <v>5.5465191696667215</v>
      </c>
      <c r="AX19" s="5">
        <f t="shared" si="11"/>
        <v>5.5465191696667215</v>
      </c>
      <c r="AY19" s="5">
        <f t="shared" si="11"/>
        <v>5.5465191696667215</v>
      </c>
      <c r="AZ19" s="5">
        <f t="shared" si="11"/>
        <v>5.5465191696667215</v>
      </c>
      <c r="BA19" s="5">
        <f t="shared" si="11"/>
        <v>5.5465191696667215</v>
      </c>
      <c r="BB19" s="5">
        <f t="shared" si="11"/>
        <v>5.5465191696667215</v>
      </c>
      <c r="BC19" s="5">
        <f t="shared" si="11"/>
        <v>5.5465191696667215</v>
      </c>
      <c r="BD19" s="5">
        <f t="shared" si="11"/>
        <v>5.5465191696667215</v>
      </c>
      <c r="BE19" s="5">
        <f t="shared" si="11"/>
        <v>5.5465191696667215</v>
      </c>
      <c r="BF19" s="5">
        <f t="shared" si="11"/>
        <v>5.5465191696667215</v>
      </c>
      <c r="BG19" s="5">
        <f t="shared" si="11"/>
        <v>5.5465191696667215</v>
      </c>
      <c r="BH19" s="5">
        <f t="shared" si="11"/>
        <v>5.5465191696667215</v>
      </c>
      <c r="BI19" s="5">
        <f t="shared" si="11"/>
        <v>5.5465191696667215</v>
      </c>
      <c r="BJ19" s="5">
        <f t="shared" si="11"/>
        <v>5.5465191696667215</v>
      </c>
      <c r="BK19" s="5">
        <f t="shared" si="11"/>
        <v>5.5465191696667215</v>
      </c>
      <c r="BL19" s="5">
        <f t="shared" si="11"/>
        <v>5.5465191696667215</v>
      </c>
      <c r="BM19" s="5">
        <f t="shared" si="11"/>
        <v>5.5465191696667215</v>
      </c>
      <c r="BN19" s="5">
        <f t="shared" si="11"/>
        <v>5.5465191696667215</v>
      </c>
      <c r="BO19" s="5">
        <f t="shared" si="11"/>
        <v>5.5465191696667215</v>
      </c>
      <c r="BP19" s="5">
        <f t="shared" si="11"/>
        <v>5.5465191696667215</v>
      </c>
      <c r="BQ19" s="5">
        <f t="shared" si="11"/>
        <v>5.5465191696667215</v>
      </c>
      <c r="BR19" s="5">
        <f t="shared" si="11"/>
        <v>5.5465191696667215</v>
      </c>
      <c r="BS19" s="5">
        <f t="shared" si="11"/>
        <v>5.5465191696667215</v>
      </c>
      <c r="BT19" s="5">
        <f t="shared" si="11"/>
        <v>5.5465191696667215</v>
      </c>
      <c r="BU19" s="5">
        <f t="shared" si="11"/>
        <v>2.6924850338187967</v>
      </c>
      <c r="BV19" s="5">
        <f t="shared" si="11"/>
        <v>2.6924850338187967</v>
      </c>
      <c r="BW19" s="5">
        <f t="shared" si="11"/>
        <v>2.6924850338187967</v>
      </c>
      <c r="BX19" s="5">
        <f t="shared" si="11"/>
        <v>2.6924850338187967</v>
      </c>
      <c r="BY19" s="5">
        <f t="shared" si="11"/>
        <v>2.6924850338187967</v>
      </c>
      <c r="BZ19" s="5">
        <f t="shared" si="11"/>
        <v>2.6924850338187967</v>
      </c>
      <c r="CA19" s="5">
        <f t="shared" si="11"/>
        <v>2.6924850338187967</v>
      </c>
      <c r="CB19" s="5">
        <f t="shared" si="11"/>
        <v>2.6924850338187967</v>
      </c>
      <c r="CC19" s="5">
        <f t="shared" si="11"/>
        <v>2.6924850338187967</v>
      </c>
      <c r="CD19" s="5">
        <f t="shared" si="11"/>
        <v>2.6924850338187967</v>
      </c>
      <c r="CE19" s="5">
        <f t="shared" si="11"/>
        <v>2.6924850338187967</v>
      </c>
      <c r="CF19" s="5">
        <f t="shared" si="11"/>
        <v>2.6924850338187967</v>
      </c>
      <c r="CG19" s="5">
        <f t="shared" si="11"/>
        <v>2.6924850338187967</v>
      </c>
      <c r="CH19" s="5">
        <f t="shared" ref="CH19:CQ19" si="12">CH11/$G$42</f>
        <v>2.6924850338187967</v>
      </c>
      <c r="CI19" s="5">
        <f t="shared" si="12"/>
        <v>2.6924850338187967</v>
      </c>
      <c r="CJ19" s="5">
        <f t="shared" si="12"/>
        <v>2.6924850338187967</v>
      </c>
      <c r="CK19" s="5">
        <f t="shared" si="12"/>
        <v>2.6924850338187967</v>
      </c>
      <c r="CL19" s="5">
        <f t="shared" si="12"/>
        <v>2.6924850338187967</v>
      </c>
      <c r="CM19" s="5">
        <f t="shared" si="12"/>
        <v>2.6924850338187967</v>
      </c>
      <c r="CN19" s="5">
        <f t="shared" si="12"/>
        <v>2.6924850338187967</v>
      </c>
      <c r="CO19" s="5">
        <f t="shared" si="12"/>
        <v>2.6924850338187967</v>
      </c>
      <c r="CP19" s="5">
        <f t="shared" si="12"/>
        <v>2.6924850338187967</v>
      </c>
      <c r="CQ19" s="5">
        <f t="shared" si="12"/>
        <v>2.6924850338187967</v>
      </c>
    </row>
    <row r="20" spans="1:95" x14ac:dyDescent="0.35">
      <c r="B20" t="s">
        <v>79</v>
      </c>
      <c r="R20" s="5"/>
      <c r="S20" s="5"/>
      <c r="T20" s="5"/>
      <c r="U20" s="5">
        <f>U11/$H$42</f>
        <v>3.443279100529101</v>
      </c>
      <c r="V20" s="5">
        <f t="shared" ref="V20:CG20" si="13">V11/$H$42</f>
        <v>3.443279100529101</v>
      </c>
      <c r="W20" s="5">
        <f t="shared" si="13"/>
        <v>3.443279100529101</v>
      </c>
      <c r="X20" s="5">
        <f t="shared" si="13"/>
        <v>3.443279100529101</v>
      </c>
      <c r="Y20" s="5">
        <f t="shared" si="13"/>
        <v>3.443279100529101</v>
      </c>
      <c r="Z20" s="5">
        <f t="shared" si="13"/>
        <v>3.443279100529101</v>
      </c>
      <c r="AA20" s="5">
        <f t="shared" si="13"/>
        <v>3.443279100529101</v>
      </c>
      <c r="AB20" s="5">
        <f t="shared" si="13"/>
        <v>3.443279100529101</v>
      </c>
      <c r="AC20" s="5">
        <f t="shared" si="13"/>
        <v>3.443279100529101</v>
      </c>
      <c r="AD20" s="5">
        <f t="shared" si="13"/>
        <v>3.443279100529101</v>
      </c>
      <c r="AE20" s="5">
        <f t="shared" si="13"/>
        <v>3.443279100529101</v>
      </c>
      <c r="AF20" s="5">
        <f t="shared" si="13"/>
        <v>3.443279100529101</v>
      </c>
      <c r="AG20" s="5">
        <f t="shared" si="13"/>
        <v>3.443279100529101</v>
      </c>
      <c r="AH20" s="5">
        <f t="shared" si="13"/>
        <v>3.443279100529101</v>
      </c>
      <c r="AI20" s="5">
        <f t="shared" si="13"/>
        <v>3.443279100529101</v>
      </c>
      <c r="AJ20" s="5">
        <f t="shared" si="13"/>
        <v>3.443279100529101</v>
      </c>
      <c r="AK20" s="5">
        <f t="shared" si="13"/>
        <v>3.443279100529101</v>
      </c>
      <c r="AL20" s="5">
        <f t="shared" si="13"/>
        <v>3.443279100529101</v>
      </c>
      <c r="AM20" s="5">
        <f t="shared" si="13"/>
        <v>3.443279100529101</v>
      </c>
      <c r="AN20" s="5">
        <f t="shared" si="13"/>
        <v>3.443279100529101</v>
      </c>
      <c r="AO20" s="5">
        <f t="shared" si="13"/>
        <v>3.443279100529101</v>
      </c>
      <c r="AP20" s="5">
        <f t="shared" si="13"/>
        <v>3.443279100529101</v>
      </c>
      <c r="AQ20" s="5">
        <f t="shared" si="13"/>
        <v>3.443279100529101</v>
      </c>
      <c r="AR20" s="5">
        <f t="shared" si="13"/>
        <v>3.443279100529101</v>
      </c>
      <c r="AS20" s="5">
        <f t="shared" si="13"/>
        <v>3.443279100529101</v>
      </c>
      <c r="AT20" s="5">
        <f t="shared" si="13"/>
        <v>3.443279100529101</v>
      </c>
      <c r="AU20" s="5">
        <f t="shared" si="13"/>
        <v>3.443279100529101</v>
      </c>
      <c r="AV20" s="5">
        <f t="shared" si="13"/>
        <v>3.443279100529101</v>
      </c>
      <c r="AW20" s="5">
        <f t="shared" si="13"/>
        <v>3.443279100529101</v>
      </c>
      <c r="AX20" s="5">
        <f t="shared" si="13"/>
        <v>3.443279100529101</v>
      </c>
      <c r="AY20" s="5">
        <f t="shared" si="13"/>
        <v>3.443279100529101</v>
      </c>
      <c r="AZ20" s="5">
        <f t="shared" si="13"/>
        <v>3.443279100529101</v>
      </c>
      <c r="BA20" s="5">
        <f t="shared" si="13"/>
        <v>3.443279100529101</v>
      </c>
      <c r="BB20" s="5">
        <f t="shared" si="13"/>
        <v>3.443279100529101</v>
      </c>
      <c r="BC20" s="5">
        <f t="shared" si="13"/>
        <v>3.443279100529101</v>
      </c>
      <c r="BD20" s="5">
        <f t="shared" si="13"/>
        <v>3.443279100529101</v>
      </c>
      <c r="BE20" s="5">
        <f t="shared" si="13"/>
        <v>3.443279100529101</v>
      </c>
      <c r="BF20" s="5">
        <f t="shared" si="13"/>
        <v>3.443279100529101</v>
      </c>
      <c r="BG20" s="5">
        <f t="shared" si="13"/>
        <v>3.443279100529101</v>
      </c>
      <c r="BH20" s="5">
        <f t="shared" si="13"/>
        <v>3.443279100529101</v>
      </c>
      <c r="BI20" s="5">
        <f t="shared" si="13"/>
        <v>3.443279100529101</v>
      </c>
      <c r="BJ20" s="5">
        <f t="shared" si="13"/>
        <v>3.443279100529101</v>
      </c>
      <c r="BK20" s="5">
        <f t="shared" si="13"/>
        <v>3.443279100529101</v>
      </c>
      <c r="BL20" s="5">
        <f t="shared" si="13"/>
        <v>3.443279100529101</v>
      </c>
      <c r="BM20" s="5">
        <f t="shared" si="13"/>
        <v>3.443279100529101</v>
      </c>
      <c r="BN20" s="5">
        <f t="shared" si="13"/>
        <v>3.443279100529101</v>
      </c>
      <c r="BO20" s="5">
        <f t="shared" si="13"/>
        <v>3.443279100529101</v>
      </c>
      <c r="BP20" s="5">
        <f t="shared" si="13"/>
        <v>3.443279100529101</v>
      </c>
      <c r="BQ20" s="5">
        <f t="shared" si="13"/>
        <v>3.443279100529101</v>
      </c>
      <c r="BR20" s="5">
        <f t="shared" si="13"/>
        <v>3.443279100529101</v>
      </c>
      <c r="BS20" s="5">
        <f t="shared" si="13"/>
        <v>3.443279100529101</v>
      </c>
      <c r="BT20" s="5">
        <f t="shared" si="13"/>
        <v>3.443279100529101</v>
      </c>
      <c r="BU20" s="5">
        <f t="shared" si="13"/>
        <v>1.6714947089947094</v>
      </c>
      <c r="BV20" s="5">
        <f t="shared" si="13"/>
        <v>1.6714947089947094</v>
      </c>
      <c r="BW20" s="5">
        <f t="shared" si="13"/>
        <v>1.6714947089947094</v>
      </c>
      <c r="BX20" s="5">
        <f t="shared" si="13"/>
        <v>1.6714947089947094</v>
      </c>
      <c r="BY20" s="5">
        <f t="shared" si="13"/>
        <v>1.6714947089947094</v>
      </c>
      <c r="BZ20" s="5">
        <f t="shared" si="13"/>
        <v>1.6714947089947094</v>
      </c>
      <c r="CA20" s="5">
        <f t="shared" si="13"/>
        <v>1.6714947089947094</v>
      </c>
      <c r="CB20" s="5">
        <f t="shared" si="13"/>
        <v>1.6714947089947094</v>
      </c>
      <c r="CC20" s="5">
        <f t="shared" si="13"/>
        <v>1.6714947089947094</v>
      </c>
      <c r="CD20" s="5">
        <f t="shared" si="13"/>
        <v>1.6714947089947094</v>
      </c>
      <c r="CE20" s="5">
        <f t="shared" si="13"/>
        <v>1.6714947089947094</v>
      </c>
      <c r="CF20" s="5">
        <f t="shared" si="13"/>
        <v>1.6714947089947094</v>
      </c>
      <c r="CG20" s="5">
        <f t="shared" si="13"/>
        <v>1.6714947089947094</v>
      </c>
      <c r="CH20" s="5">
        <f t="shared" ref="CH20:CQ20" si="14">CH11/$H$42</f>
        <v>1.6714947089947094</v>
      </c>
      <c r="CI20" s="5">
        <f t="shared" si="14"/>
        <v>1.6714947089947094</v>
      </c>
      <c r="CJ20" s="5">
        <f t="shared" si="14"/>
        <v>1.6714947089947094</v>
      </c>
      <c r="CK20" s="5">
        <f t="shared" si="14"/>
        <v>1.6714947089947094</v>
      </c>
      <c r="CL20" s="5">
        <f t="shared" si="14"/>
        <v>1.6714947089947094</v>
      </c>
      <c r="CM20" s="5">
        <f t="shared" si="14"/>
        <v>1.6714947089947094</v>
      </c>
      <c r="CN20" s="5">
        <f t="shared" si="14"/>
        <v>1.6714947089947094</v>
      </c>
      <c r="CO20" s="5">
        <f t="shared" si="14"/>
        <v>1.6714947089947094</v>
      </c>
      <c r="CP20" s="5">
        <f t="shared" si="14"/>
        <v>1.6714947089947094</v>
      </c>
      <c r="CQ20" s="5">
        <f t="shared" si="14"/>
        <v>1.6714947089947094</v>
      </c>
    </row>
    <row r="21" spans="1:95" s="31" customFormat="1" x14ac:dyDescent="0.35">
      <c r="Q21" s="57" t="s">
        <v>20</v>
      </c>
      <c r="R21" s="57">
        <v>4</v>
      </c>
      <c r="S21" s="57">
        <v>5</v>
      </c>
      <c r="T21" s="57">
        <v>6</v>
      </c>
      <c r="U21" s="57">
        <v>7</v>
      </c>
      <c r="V21" s="57">
        <v>8</v>
      </c>
      <c r="W21" s="57">
        <v>9</v>
      </c>
      <c r="X21" s="57">
        <v>10</v>
      </c>
      <c r="Y21" s="57">
        <v>11</v>
      </c>
      <c r="Z21" s="57">
        <v>12</v>
      </c>
      <c r="AA21" s="57">
        <v>13</v>
      </c>
      <c r="AB21" s="57">
        <v>14</v>
      </c>
      <c r="AC21" s="57">
        <v>15</v>
      </c>
      <c r="AD21" s="57">
        <v>16</v>
      </c>
      <c r="AE21" s="57">
        <v>17</v>
      </c>
      <c r="AF21" s="57">
        <v>18</v>
      </c>
      <c r="AG21" s="57">
        <v>19</v>
      </c>
      <c r="AH21" s="57">
        <v>20</v>
      </c>
      <c r="AI21" s="57">
        <v>21</v>
      </c>
      <c r="AJ21" s="57">
        <v>22</v>
      </c>
      <c r="AK21" s="57">
        <v>23</v>
      </c>
      <c r="AL21" s="57">
        <v>24</v>
      </c>
      <c r="AM21" s="57">
        <v>25</v>
      </c>
      <c r="AN21" s="57">
        <v>26</v>
      </c>
      <c r="AO21" s="57">
        <v>27</v>
      </c>
      <c r="AP21" s="57">
        <v>28</v>
      </c>
      <c r="AQ21" s="57">
        <v>29</v>
      </c>
      <c r="AR21" s="57">
        <v>30</v>
      </c>
      <c r="AS21" s="57">
        <v>31</v>
      </c>
      <c r="AT21" s="57">
        <v>32</v>
      </c>
      <c r="AU21" s="57">
        <v>33</v>
      </c>
      <c r="AV21" s="57">
        <v>34</v>
      </c>
      <c r="AW21" s="57">
        <v>35</v>
      </c>
      <c r="AX21" s="57">
        <v>36</v>
      </c>
      <c r="AY21" s="57">
        <v>37</v>
      </c>
      <c r="AZ21" s="57">
        <v>38</v>
      </c>
      <c r="BA21" s="57">
        <v>39</v>
      </c>
      <c r="BB21" s="57">
        <v>40</v>
      </c>
      <c r="BC21" s="57">
        <v>41</v>
      </c>
      <c r="BD21" s="57">
        <v>42</v>
      </c>
      <c r="BE21" s="57">
        <v>43</v>
      </c>
      <c r="BF21" s="57">
        <v>44</v>
      </c>
      <c r="BG21" s="57">
        <v>45</v>
      </c>
      <c r="BH21" s="57">
        <v>46</v>
      </c>
      <c r="BI21" s="57">
        <v>47</v>
      </c>
      <c r="BJ21" s="57">
        <v>48</v>
      </c>
      <c r="BK21" s="57">
        <v>49</v>
      </c>
      <c r="BL21" s="57">
        <v>50</v>
      </c>
      <c r="BM21" s="57">
        <v>51</v>
      </c>
      <c r="BN21" s="57">
        <v>52</v>
      </c>
      <c r="BO21" s="57">
        <v>1</v>
      </c>
      <c r="BP21" s="57">
        <v>2</v>
      </c>
      <c r="BQ21" s="57">
        <v>3</v>
      </c>
      <c r="BR21" s="57">
        <v>4</v>
      </c>
      <c r="BS21" s="57">
        <v>5</v>
      </c>
      <c r="BT21" s="57">
        <v>6</v>
      </c>
      <c r="BU21" s="57">
        <v>7</v>
      </c>
      <c r="BV21" s="57">
        <v>8</v>
      </c>
      <c r="BW21" s="57">
        <v>9</v>
      </c>
      <c r="BX21" s="57">
        <v>10</v>
      </c>
      <c r="BY21" s="57">
        <v>11</v>
      </c>
      <c r="BZ21" s="57">
        <v>12</v>
      </c>
      <c r="CA21" s="57">
        <v>13</v>
      </c>
      <c r="CB21" s="57">
        <v>14</v>
      </c>
      <c r="CC21" s="57">
        <v>15</v>
      </c>
      <c r="CD21" s="57">
        <v>16</v>
      </c>
      <c r="CE21" s="57">
        <v>17</v>
      </c>
      <c r="CF21" s="57">
        <v>18</v>
      </c>
      <c r="CG21" s="57">
        <v>19</v>
      </c>
      <c r="CH21" s="57">
        <v>20</v>
      </c>
      <c r="CI21" s="57">
        <v>21</v>
      </c>
      <c r="CJ21" s="57">
        <v>22</v>
      </c>
      <c r="CK21" s="57">
        <v>23</v>
      </c>
      <c r="CL21" s="57">
        <v>24</v>
      </c>
      <c r="CM21" s="57">
        <v>25</v>
      </c>
      <c r="CN21" s="57">
        <v>26</v>
      </c>
      <c r="CO21" s="57">
        <v>27</v>
      </c>
      <c r="CP21" s="57">
        <v>28</v>
      </c>
      <c r="CQ21" s="57">
        <v>29</v>
      </c>
    </row>
    <row r="22" spans="1:95" x14ac:dyDescent="0.35">
      <c r="B22" s="31" t="s">
        <v>74</v>
      </c>
      <c r="Q22" s="31" t="s">
        <v>74</v>
      </c>
      <c r="R22" s="5">
        <f>R15+R19</f>
        <v>0</v>
      </c>
      <c r="S22" s="5">
        <f t="shared" ref="S22:CD23" si="15">S15+S19</f>
        <v>0</v>
      </c>
      <c r="T22" s="5">
        <f t="shared" si="15"/>
        <v>0</v>
      </c>
      <c r="U22" s="73">
        <f t="shared" si="15"/>
        <v>13.331405031227842</v>
      </c>
      <c r="V22" s="73">
        <f t="shared" si="15"/>
        <v>13.331405031227842</v>
      </c>
      <c r="W22" s="73">
        <f t="shared" si="15"/>
        <v>13.331405031227842</v>
      </c>
      <c r="X22" s="73">
        <f t="shared" si="15"/>
        <v>13.331405031227842</v>
      </c>
      <c r="Y22" s="73">
        <f t="shared" si="15"/>
        <v>13.331405031227842</v>
      </c>
      <c r="Z22" s="73">
        <f t="shared" si="15"/>
        <v>13.331405031227842</v>
      </c>
      <c r="AA22" s="73">
        <f t="shared" si="15"/>
        <v>13.331405031227842</v>
      </c>
      <c r="AB22" s="73">
        <f t="shared" si="15"/>
        <v>13.331405031227842</v>
      </c>
      <c r="AC22" s="73">
        <f t="shared" si="15"/>
        <v>13.331405031227842</v>
      </c>
      <c r="AD22" s="73">
        <f t="shared" si="15"/>
        <v>13.331405031227842</v>
      </c>
      <c r="AE22" s="73">
        <f t="shared" si="15"/>
        <v>13.331405031227842</v>
      </c>
      <c r="AF22" s="73">
        <f t="shared" si="15"/>
        <v>13.331405031227842</v>
      </c>
      <c r="AG22" s="73">
        <f t="shared" si="15"/>
        <v>13.331405031227842</v>
      </c>
      <c r="AH22" s="73">
        <f t="shared" si="15"/>
        <v>13.331405031227842</v>
      </c>
      <c r="AI22" s="73">
        <f t="shared" si="15"/>
        <v>13.331405031227842</v>
      </c>
      <c r="AJ22" s="73">
        <f t="shared" si="15"/>
        <v>13.331405031227842</v>
      </c>
      <c r="AK22" s="73">
        <f t="shared" si="15"/>
        <v>13.331405031227842</v>
      </c>
      <c r="AL22" s="73">
        <f t="shared" si="15"/>
        <v>13.331405031227842</v>
      </c>
      <c r="AM22" s="73">
        <f t="shared" si="15"/>
        <v>13.331405031227842</v>
      </c>
      <c r="AN22" s="73">
        <f t="shared" si="15"/>
        <v>13.331405031227842</v>
      </c>
      <c r="AO22" s="73">
        <f t="shared" si="15"/>
        <v>13.331405031227842</v>
      </c>
      <c r="AP22" s="73">
        <f t="shared" si="15"/>
        <v>13.331405031227842</v>
      </c>
      <c r="AQ22" s="73">
        <f t="shared" si="15"/>
        <v>13.331405031227842</v>
      </c>
      <c r="AR22" s="73">
        <f t="shared" si="15"/>
        <v>13.331405031227842</v>
      </c>
      <c r="AS22" s="73">
        <f t="shared" si="15"/>
        <v>13.331405031227842</v>
      </c>
      <c r="AT22" s="73">
        <f t="shared" si="15"/>
        <v>13.331405031227842</v>
      </c>
      <c r="AU22" s="73">
        <f t="shared" si="15"/>
        <v>13.331405031227842</v>
      </c>
      <c r="AV22" s="73">
        <f t="shared" si="15"/>
        <v>13.331405031227842</v>
      </c>
      <c r="AW22" s="73">
        <f t="shared" si="15"/>
        <v>13.331405031227842</v>
      </c>
      <c r="AX22" s="73">
        <f t="shared" si="15"/>
        <v>13.331405031227842</v>
      </c>
      <c r="AY22" s="73">
        <f t="shared" si="15"/>
        <v>13.331405031227842</v>
      </c>
      <c r="AZ22" s="73">
        <f t="shared" si="15"/>
        <v>13.331405031227842</v>
      </c>
      <c r="BA22" s="73">
        <f t="shared" si="15"/>
        <v>13.331405031227842</v>
      </c>
      <c r="BB22" s="73">
        <f t="shared" si="15"/>
        <v>13.331405031227842</v>
      </c>
      <c r="BC22" s="73">
        <f t="shared" si="15"/>
        <v>13.331405031227842</v>
      </c>
      <c r="BD22" s="73">
        <f t="shared" si="15"/>
        <v>13.331405031227842</v>
      </c>
      <c r="BE22" s="73">
        <f t="shared" si="15"/>
        <v>13.331405031227842</v>
      </c>
      <c r="BF22" s="73">
        <f t="shared" si="15"/>
        <v>13.331405031227842</v>
      </c>
      <c r="BG22" s="73">
        <f t="shared" si="15"/>
        <v>13.331405031227842</v>
      </c>
      <c r="BH22" s="73">
        <f t="shared" si="15"/>
        <v>13.331405031227842</v>
      </c>
      <c r="BI22" s="73">
        <f t="shared" si="15"/>
        <v>13.331405031227842</v>
      </c>
      <c r="BJ22" s="73">
        <f t="shared" si="15"/>
        <v>13.331405031227842</v>
      </c>
      <c r="BK22" s="73">
        <f t="shared" si="15"/>
        <v>13.331405031227842</v>
      </c>
      <c r="BL22" s="73">
        <f t="shared" si="15"/>
        <v>13.331405031227842</v>
      </c>
      <c r="BM22" s="73">
        <f t="shared" si="15"/>
        <v>13.331405031227842</v>
      </c>
      <c r="BN22" s="73">
        <f t="shared" si="15"/>
        <v>13.331405031227842</v>
      </c>
      <c r="BO22" s="73">
        <f t="shared" si="15"/>
        <v>13.331405031227842</v>
      </c>
      <c r="BP22" s="73">
        <f t="shared" si="15"/>
        <v>13.331405031227842</v>
      </c>
      <c r="BQ22" s="73">
        <f t="shared" si="15"/>
        <v>13.331405031227842</v>
      </c>
      <c r="BR22" s="73">
        <f t="shared" si="15"/>
        <v>13.331405031227842</v>
      </c>
      <c r="BS22" s="73">
        <f t="shared" si="15"/>
        <v>13.331405031227842</v>
      </c>
      <c r="BT22" s="73">
        <f t="shared" si="15"/>
        <v>13.331405031227842</v>
      </c>
      <c r="BU22" s="73">
        <f t="shared" si="15"/>
        <v>8.531149429989636</v>
      </c>
      <c r="BV22" s="73">
        <f t="shared" si="15"/>
        <v>8.531149429989636</v>
      </c>
      <c r="BW22" s="73">
        <f t="shared" si="15"/>
        <v>8.531149429989636</v>
      </c>
      <c r="BX22" s="73">
        <f t="shared" si="15"/>
        <v>8.531149429989636</v>
      </c>
      <c r="BY22" s="73">
        <f t="shared" si="15"/>
        <v>8.531149429989636</v>
      </c>
      <c r="BZ22" s="73">
        <f t="shared" si="15"/>
        <v>8.531149429989636</v>
      </c>
      <c r="CA22" s="73">
        <f t="shared" si="15"/>
        <v>8.531149429989636</v>
      </c>
      <c r="CB22" s="73">
        <f t="shared" si="15"/>
        <v>8.531149429989636</v>
      </c>
      <c r="CC22" s="73">
        <f t="shared" si="15"/>
        <v>8.531149429989636</v>
      </c>
      <c r="CD22" s="73">
        <f t="shared" si="15"/>
        <v>8.531149429989636</v>
      </c>
      <c r="CE22" s="73">
        <f t="shared" ref="CE22:CQ23" si="16">CE15+CE19</f>
        <v>8.531149429989636</v>
      </c>
      <c r="CF22" s="73">
        <f t="shared" si="16"/>
        <v>8.531149429989636</v>
      </c>
      <c r="CG22" s="73">
        <f t="shared" si="16"/>
        <v>8.531149429989636</v>
      </c>
      <c r="CH22" s="73">
        <f t="shared" si="16"/>
        <v>8.531149429989636</v>
      </c>
      <c r="CI22" s="73">
        <f t="shared" si="16"/>
        <v>8.531149429989636</v>
      </c>
      <c r="CJ22" s="73">
        <f t="shared" si="16"/>
        <v>8.531149429989636</v>
      </c>
      <c r="CK22" s="73">
        <f t="shared" si="16"/>
        <v>8.531149429989636</v>
      </c>
      <c r="CL22" s="73">
        <f t="shared" si="16"/>
        <v>8.531149429989636</v>
      </c>
      <c r="CM22" s="73">
        <f t="shared" si="16"/>
        <v>8.531149429989636</v>
      </c>
      <c r="CN22" s="73">
        <f t="shared" si="16"/>
        <v>8.531149429989636</v>
      </c>
      <c r="CO22" s="73">
        <f t="shared" si="16"/>
        <v>8.531149429989636</v>
      </c>
      <c r="CP22" s="73">
        <f t="shared" si="16"/>
        <v>8.531149429989636</v>
      </c>
      <c r="CQ22" s="73">
        <f t="shared" si="16"/>
        <v>8.531149429989636</v>
      </c>
    </row>
    <row r="23" spans="1:95" x14ac:dyDescent="0.35">
      <c r="B23" s="31" t="s">
        <v>75</v>
      </c>
      <c r="Q23" s="31" t="s">
        <v>75</v>
      </c>
      <c r="R23" s="5">
        <f>R16+R20</f>
        <v>0</v>
      </c>
      <c r="S23" s="5">
        <f t="shared" si="15"/>
        <v>0</v>
      </c>
      <c r="T23" s="5">
        <f t="shared" si="15"/>
        <v>0</v>
      </c>
      <c r="U23" s="73">
        <f>U16+U20</f>
        <v>8.0226237249768175</v>
      </c>
      <c r="V23" s="73">
        <f t="shared" si="15"/>
        <v>8.0226237249768175</v>
      </c>
      <c r="W23" s="73">
        <f t="shared" si="15"/>
        <v>8.0226237249768175</v>
      </c>
      <c r="X23" s="73">
        <f t="shared" si="15"/>
        <v>8.0226237249768175</v>
      </c>
      <c r="Y23" s="73">
        <f t="shared" si="15"/>
        <v>8.0226237249768175</v>
      </c>
      <c r="Z23" s="73">
        <f t="shared" si="15"/>
        <v>8.0226237249768175</v>
      </c>
      <c r="AA23" s="73">
        <f t="shared" si="15"/>
        <v>8.0226237249768175</v>
      </c>
      <c r="AB23" s="73">
        <f t="shared" si="15"/>
        <v>8.0226237249768175</v>
      </c>
      <c r="AC23" s="73">
        <f t="shared" si="15"/>
        <v>8.0226237249768175</v>
      </c>
      <c r="AD23" s="73">
        <f t="shared" si="15"/>
        <v>8.0226237249768175</v>
      </c>
      <c r="AE23" s="73">
        <f t="shared" si="15"/>
        <v>8.0226237249768175</v>
      </c>
      <c r="AF23" s="73">
        <f t="shared" si="15"/>
        <v>8.0226237249768175</v>
      </c>
      <c r="AG23" s="73">
        <f t="shared" si="15"/>
        <v>8.0226237249768175</v>
      </c>
      <c r="AH23" s="73">
        <f t="shared" si="15"/>
        <v>8.0226237249768175</v>
      </c>
      <c r="AI23" s="73">
        <f t="shared" si="15"/>
        <v>8.0226237249768175</v>
      </c>
      <c r="AJ23" s="73">
        <f t="shared" si="15"/>
        <v>8.0226237249768175</v>
      </c>
      <c r="AK23" s="73">
        <f t="shared" si="15"/>
        <v>8.0226237249768175</v>
      </c>
      <c r="AL23" s="73">
        <f t="shared" si="15"/>
        <v>8.0226237249768175</v>
      </c>
      <c r="AM23" s="73">
        <f t="shared" si="15"/>
        <v>8.0226237249768175</v>
      </c>
      <c r="AN23" s="73">
        <f t="shared" si="15"/>
        <v>8.0226237249768175</v>
      </c>
      <c r="AO23" s="73">
        <f t="shared" si="15"/>
        <v>8.0226237249768175</v>
      </c>
      <c r="AP23" s="73">
        <f t="shared" si="15"/>
        <v>8.0226237249768175</v>
      </c>
      <c r="AQ23" s="73">
        <f t="shared" si="15"/>
        <v>8.0226237249768175</v>
      </c>
      <c r="AR23" s="73">
        <f t="shared" si="15"/>
        <v>8.0226237249768175</v>
      </c>
      <c r="AS23" s="73">
        <f t="shared" si="15"/>
        <v>8.0226237249768175</v>
      </c>
      <c r="AT23" s="73">
        <f t="shared" si="15"/>
        <v>8.0226237249768175</v>
      </c>
      <c r="AU23" s="73">
        <f t="shared" si="15"/>
        <v>8.0226237249768175</v>
      </c>
      <c r="AV23" s="73">
        <f t="shared" si="15"/>
        <v>8.0226237249768175</v>
      </c>
      <c r="AW23" s="73">
        <f t="shared" si="15"/>
        <v>8.0226237249768175</v>
      </c>
      <c r="AX23" s="73">
        <f t="shared" si="15"/>
        <v>8.0226237249768175</v>
      </c>
      <c r="AY23" s="73">
        <f t="shared" si="15"/>
        <v>8.0226237249768175</v>
      </c>
      <c r="AZ23" s="73">
        <f t="shared" si="15"/>
        <v>8.0226237249768175</v>
      </c>
      <c r="BA23" s="73">
        <f t="shared" si="15"/>
        <v>8.0226237249768175</v>
      </c>
      <c r="BB23" s="73">
        <f t="shared" si="15"/>
        <v>8.0226237249768175</v>
      </c>
      <c r="BC23" s="73">
        <f t="shared" si="15"/>
        <v>8.0226237249768175</v>
      </c>
      <c r="BD23" s="73">
        <f t="shared" si="15"/>
        <v>8.0226237249768175</v>
      </c>
      <c r="BE23" s="73">
        <f t="shared" si="15"/>
        <v>8.0226237249768175</v>
      </c>
      <c r="BF23" s="73">
        <f t="shared" si="15"/>
        <v>8.0226237249768175</v>
      </c>
      <c r="BG23" s="73">
        <f t="shared" si="15"/>
        <v>8.0226237249768175</v>
      </c>
      <c r="BH23" s="73">
        <f t="shared" si="15"/>
        <v>8.0226237249768175</v>
      </c>
      <c r="BI23" s="73">
        <f t="shared" si="15"/>
        <v>8.0226237249768175</v>
      </c>
      <c r="BJ23" s="73">
        <f t="shared" si="15"/>
        <v>8.0226237249768175</v>
      </c>
      <c r="BK23" s="73">
        <f t="shared" si="15"/>
        <v>8.0226237249768175</v>
      </c>
      <c r="BL23" s="73">
        <f t="shared" si="15"/>
        <v>8.0226237249768175</v>
      </c>
      <c r="BM23" s="73">
        <f t="shared" si="15"/>
        <v>8.0226237249768175</v>
      </c>
      <c r="BN23" s="73">
        <f t="shared" si="15"/>
        <v>8.0226237249768175</v>
      </c>
      <c r="BO23" s="73">
        <f t="shared" si="15"/>
        <v>8.0226237249768175</v>
      </c>
      <c r="BP23" s="73">
        <f t="shared" si="15"/>
        <v>8.0226237249768175</v>
      </c>
      <c r="BQ23" s="73">
        <f t="shared" si="15"/>
        <v>8.0226237249768175</v>
      </c>
      <c r="BR23" s="73">
        <f t="shared" si="15"/>
        <v>8.0226237249768175</v>
      </c>
      <c r="BS23" s="73">
        <f t="shared" si="15"/>
        <v>8.0226237249768175</v>
      </c>
      <c r="BT23" s="73">
        <f t="shared" si="15"/>
        <v>8.0226237249768175</v>
      </c>
      <c r="BU23" s="73">
        <f t="shared" si="15"/>
        <v>5.1060031773304972</v>
      </c>
      <c r="BV23" s="73">
        <f t="shared" si="15"/>
        <v>5.1060031773304972</v>
      </c>
      <c r="BW23" s="73">
        <f t="shared" si="15"/>
        <v>5.1060031773304972</v>
      </c>
      <c r="BX23" s="73">
        <f t="shared" si="15"/>
        <v>5.1060031773304972</v>
      </c>
      <c r="BY23" s="73">
        <f t="shared" si="15"/>
        <v>5.1060031773304972</v>
      </c>
      <c r="BZ23" s="73">
        <f t="shared" si="15"/>
        <v>5.1060031773304972</v>
      </c>
      <c r="CA23" s="73">
        <f t="shared" si="15"/>
        <v>5.1060031773304972</v>
      </c>
      <c r="CB23" s="73">
        <f t="shared" si="15"/>
        <v>5.1060031773304972</v>
      </c>
      <c r="CC23" s="73">
        <f t="shared" si="15"/>
        <v>5.1060031773304972</v>
      </c>
      <c r="CD23" s="73">
        <f t="shared" si="15"/>
        <v>5.1060031773304972</v>
      </c>
      <c r="CE23" s="73">
        <f t="shared" si="16"/>
        <v>5.1060031773304972</v>
      </c>
      <c r="CF23" s="73">
        <f t="shared" si="16"/>
        <v>5.1060031773304972</v>
      </c>
      <c r="CG23" s="73">
        <f t="shared" si="16"/>
        <v>5.1060031773304972</v>
      </c>
      <c r="CH23" s="73">
        <f t="shared" si="16"/>
        <v>5.1060031773304972</v>
      </c>
      <c r="CI23" s="73">
        <f t="shared" si="16"/>
        <v>5.1060031773304972</v>
      </c>
      <c r="CJ23" s="73">
        <f t="shared" si="16"/>
        <v>5.1060031773304972</v>
      </c>
      <c r="CK23" s="73">
        <f t="shared" si="16"/>
        <v>5.1060031773304972</v>
      </c>
      <c r="CL23" s="73">
        <f t="shared" si="16"/>
        <v>5.1060031773304972</v>
      </c>
      <c r="CM23" s="73">
        <f t="shared" si="16"/>
        <v>5.1060031773304972</v>
      </c>
      <c r="CN23" s="73">
        <f t="shared" si="16"/>
        <v>5.1060031773304972</v>
      </c>
      <c r="CO23" s="73">
        <f t="shared" si="16"/>
        <v>5.1060031773304972</v>
      </c>
      <c r="CP23" s="73">
        <f t="shared" si="16"/>
        <v>5.1060031773304972</v>
      </c>
      <c r="CQ23" s="73">
        <f t="shared" si="16"/>
        <v>5.1060031773304972</v>
      </c>
    </row>
    <row r="24" spans="1:95" x14ac:dyDescent="0.35">
      <c r="B24" s="31" t="s">
        <v>76</v>
      </c>
      <c r="Q24" s="31" t="s">
        <v>76</v>
      </c>
      <c r="R24" s="5">
        <f>R17+R20</f>
        <v>0</v>
      </c>
      <c r="S24" s="5">
        <f t="shared" ref="S24:CD24" si="17">S17+S20</f>
        <v>0</v>
      </c>
      <c r="T24" s="5">
        <f t="shared" si="17"/>
        <v>0</v>
      </c>
      <c r="U24" s="73">
        <f t="shared" si="17"/>
        <v>6.4198531064201179</v>
      </c>
      <c r="V24" s="73">
        <f t="shared" si="17"/>
        <v>6.4198531064201179</v>
      </c>
      <c r="W24" s="73">
        <f t="shared" si="17"/>
        <v>6.4198531064201179</v>
      </c>
      <c r="X24" s="73">
        <f t="shared" si="17"/>
        <v>6.4198531064201179</v>
      </c>
      <c r="Y24" s="73">
        <f t="shared" si="17"/>
        <v>6.4198531064201179</v>
      </c>
      <c r="Z24" s="73">
        <f t="shared" si="17"/>
        <v>6.4198531064201179</v>
      </c>
      <c r="AA24" s="73">
        <f t="shared" si="17"/>
        <v>6.4198531064201179</v>
      </c>
      <c r="AB24" s="73">
        <f t="shared" si="17"/>
        <v>6.4198531064201179</v>
      </c>
      <c r="AC24" s="73">
        <f t="shared" si="17"/>
        <v>6.4198531064201179</v>
      </c>
      <c r="AD24" s="73">
        <f t="shared" si="17"/>
        <v>6.4198531064201179</v>
      </c>
      <c r="AE24" s="73">
        <f t="shared" si="17"/>
        <v>6.4198531064201179</v>
      </c>
      <c r="AF24" s="73">
        <f t="shared" si="17"/>
        <v>6.4198531064201179</v>
      </c>
      <c r="AG24" s="73">
        <f t="shared" si="17"/>
        <v>6.4198531064201179</v>
      </c>
      <c r="AH24" s="73">
        <f t="shared" si="17"/>
        <v>6.4198531064201179</v>
      </c>
      <c r="AI24" s="73">
        <f t="shared" si="17"/>
        <v>6.4198531064201179</v>
      </c>
      <c r="AJ24" s="73">
        <f t="shared" si="17"/>
        <v>6.4198531064201179</v>
      </c>
      <c r="AK24" s="73">
        <f t="shared" si="17"/>
        <v>6.4198531064201179</v>
      </c>
      <c r="AL24" s="73">
        <f t="shared" si="17"/>
        <v>6.4198531064201179</v>
      </c>
      <c r="AM24" s="73">
        <f t="shared" si="17"/>
        <v>6.4198531064201179</v>
      </c>
      <c r="AN24" s="73">
        <f t="shared" si="17"/>
        <v>6.4198531064201179</v>
      </c>
      <c r="AO24" s="73">
        <f t="shared" si="17"/>
        <v>6.4198531064201179</v>
      </c>
      <c r="AP24" s="73">
        <f t="shared" si="17"/>
        <v>6.4198531064201179</v>
      </c>
      <c r="AQ24" s="73">
        <f t="shared" si="17"/>
        <v>6.4198531064201179</v>
      </c>
      <c r="AR24" s="73">
        <f t="shared" si="17"/>
        <v>6.4198531064201179</v>
      </c>
      <c r="AS24" s="73">
        <f t="shared" si="17"/>
        <v>6.4198531064201179</v>
      </c>
      <c r="AT24" s="73">
        <f t="shared" si="17"/>
        <v>6.4198531064201179</v>
      </c>
      <c r="AU24" s="73">
        <f t="shared" si="17"/>
        <v>6.4198531064201179</v>
      </c>
      <c r="AV24" s="73">
        <f t="shared" si="17"/>
        <v>6.4198531064201179</v>
      </c>
      <c r="AW24" s="73">
        <f t="shared" si="17"/>
        <v>6.4198531064201179</v>
      </c>
      <c r="AX24" s="73">
        <f t="shared" si="17"/>
        <v>6.4198531064201179</v>
      </c>
      <c r="AY24" s="73">
        <f t="shared" si="17"/>
        <v>6.4198531064201179</v>
      </c>
      <c r="AZ24" s="73">
        <f t="shared" si="17"/>
        <v>6.4198531064201179</v>
      </c>
      <c r="BA24" s="73">
        <f t="shared" si="17"/>
        <v>6.4198531064201179</v>
      </c>
      <c r="BB24" s="73">
        <f t="shared" si="17"/>
        <v>6.4198531064201179</v>
      </c>
      <c r="BC24" s="73">
        <f t="shared" si="17"/>
        <v>6.4198531064201179</v>
      </c>
      <c r="BD24" s="73">
        <f t="shared" si="17"/>
        <v>6.4198531064201179</v>
      </c>
      <c r="BE24" s="73">
        <f t="shared" si="17"/>
        <v>6.4198531064201179</v>
      </c>
      <c r="BF24" s="73">
        <f t="shared" si="17"/>
        <v>6.4198531064201179</v>
      </c>
      <c r="BG24" s="73">
        <f t="shared" si="17"/>
        <v>6.4198531064201179</v>
      </c>
      <c r="BH24" s="73">
        <f t="shared" si="17"/>
        <v>6.4198531064201179</v>
      </c>
      <c r="BI24" s="73">
        <f t="shared" si="17"/>
        <v>6.4198531064201179</v>
      </c>
      <c r="BJ24" s="73">
        <f t="shared" si="17"/>
        <v>6.4198531064201179</v>
      </c>
      <c r="BK24" s="73">
        <f t="shared" si="17"/>
        <v>6.4198531064201179</v>
      </c>
      <c r="BL24" s="73">
        <f t="shared" si="17"/>
        <v>6.4198531064201179</v>
      </c>
      <c r="BM24" s="73">
        <f t="shared" si="17"/>
        <v>6.4198531064201179</v>
      </c>
      <c r="BN24" s="73">
        <f t="shared" si="17"/>
        <v>6.4198531064201179</v>
      </c>
      <c r="BO24" s="73">
        <f t="shared" si="17"/>
        <v>6.4198531064201179</v>
      </c>
      <c r="BP24" s="73">
        <f t="shared" si="17"/>
        <v>6.4198531064201179</v>
      </c>
      <c r="BQ24" s="73">
        <f t="shared" si="17"/>
        <v>6.4198531064201179</v>
      </c>
      <c r="BR24" s="73">
        <f t="shared" si="17"/>
        <v>6.4198531064201179</v>
      </c>
      <c r="BS24" s="73">
        <f t="shared" si="17"/>
        <v>6.4198531064201179</v>
      </c>
      <c r="BT24" s="73">
        <f t="shared" si="17"/>
        <v>6.4198531064201179</v>
      </c>
      <c r="BU24" s="73">
        <f t="shared" si="17"/>
        <v>3.9039252134129718</v>
      </c>
      <c r="BV24" s="73">
        <f t="shared" si="17"/>
        <v>3.9039252134129718</v>
      </c>
      <c r="BW24" s="73">
        <f t="shared" si="17"/>
        <v>3.9039252134129718</v>
      </c>
      <c r="BX24" s="73">
        <f t="shared" si="17"/>
        <v>3.9039252134129718</v>
      </c>
      <c r="BY24" s="73">
        <f t="shared" si="17"/>
        <v>3.9039252134129718</v>
      </c>
      <c r="BZ24" s="73">
        <f t="shared" si="17"/>
        <v>3.9039252134129718</v>
      </c>
      <c r="CA24" s="73">
        <f t="shared" si="17"/>
        <v>3.9039252134129718</v>
      </c>
      <c r="CB24" s="73">
        <f t="shared" si="17"/>
        <v>3.9039252134129718</v>
      </c>
      <c r="CC24" s="73">
        <f t="shared" si="17"/>
        <v>3.9039252134129718</v>
      </c>
      <c r="CD24" s="73">
        <f t="shared" si="17"/>
        <v>3.9039252134129718</v>
      </c>
      <c r="CE24" s="73">
        <f t="shared" ref="CE24:CQ24" si="18">CE17+CE20</f>
        <v>3.9039252134129718</v>
      </c>
      <c r="CF24" s="73">
        <f t="shared" si="18"/>
        <v>3.9039252134129718</v>
      </c>
      <c r="CG24" s="73">
        <f t="shared" si="18"/>
        <v>3.9039252134129718</v>
      </c>
      <c r="CH24" s="73">
        <f t="shared" si="18"/>
        <v>3.9039252134129718</v>
      </c>
      <c r="CI24" s="73">
        <f t="shared" si="18"/>
        <v>3.9039252134129718</v>
      </c>
      <c r="CJ24" s="73">
        <f t="shared" si="18"/>
        <v>3.9039252134129718</v>
      </c>
      <c r="CK24" s="73">
        <f t="shared" si="18"/>
        <v>3.9039252134129718</v>
      </c>
      <c r="CL24" s="73">
        <f t="shared" si="18"/>
        <v>3.9039252134129718</v>
      </c>
      <c r="CM24" s="73">
        <f t="shared" si="18"/>
        <v>3.9039252134129718</v>
      </c>
      <c r="CN24" s="73">
        <f t="shared" si="18"/>
        <v>3.9039252134129718</v>
      </c>
      <c r="CO24" s="73">
        <f t="shared" si="18"/>
        <v>3.9039252134129718</v>
      </c>
      <c r="CP24" s="73">
        <f t="shared" si="18"/>
        <v>3.9039252134129718</v>
      </c>
      <c r="CQ24" s="73">
        <f t="shared" si="18"/>
        <v>3.9039252134129718</v>
      </c>
    </row>
    <row r="25" spans="1:95" x14ac:dyDescent="0.35">
      <c r="R25" s="57"/>
      <c r="S25" s="57"/>
      <c r="T25" s="57" t="s">
        <v>20</v>
      </c>
      <c r="U25" s="57">
        <v>7</v>
      </c>
      <c r="V25" s="57">
        <v>8</v>
      </c>
      <c r="W25" s="57">
        <v>9</v>
      </c>
      <c r="X25" s="57">
        <v>10</v>
      </c>
      <c r="Y25" s="57">
        <v>11</v>
      </c>
      <c r="Z25" s="57">
        <v>12</v>
      </c>
      <c r="AA25" s="57">
        <v>13</v>
      </c>
      <c r="AB25" s="57">
        <v>14</v>
      </c>
      <c r="AC25" s="57">
        <v>15</v>
      </c>
      <c r="AD25" s="57">
        <v>16</v>
      </c>
      <c r="AE25" s="57">
        <v>17</v>
      </c>
      <c r="AF25" s="57">
        <v>18</v>
      </c>
      <c r="AG25" s="57">
        <v>19</v>
      </c>
      <c r="AH25" s="57">
        <v>20</v>
      </c>
      <c r="AI25" s="57">
        <v>21</v>
      </c>
      <c r="AJ25" s="57">
        <v>22</v>
      </c>
      <c r="AK25" s="57">
        <v>23</v>
      </c>
      <c r="AL25" s="57">
        <v>24</v>
      </c>
      <c r="AM25" s="57">
        <v>25</v>
      </c>
      <c r="AN25" s="57">
        <v>26</v>
      </c>
      <c r="AO25" s="57">
        <v>27</v>
      </c>
      <c r="AP25" s="57">
        <v>28</v>
      </c>
      <c r="AQ25" s="57">
        <v>29</v>
      </c>
      <c r="AR25" s="57">
        <v>30</v>
      </c>
      <c r="AS25" s="57">
        <v>31</v>
      </c>
      <c r="AT25" s="57">
        <v>32</v>
      </c>
      <c r="AU25" s="57">
        <v>33</v>
      </c>
      <c r="AV25" s="57">
        <v>34</v>
      </c>
      <c r="AW25" s="57">
        <v>35</v>
      </c>
      <c r="AX25" s="57">
        <v>36</v>
      </c>
      <c r="AY25" s="57">
        <v>37</v>
      </c>
      <c r="AZ25" s="57">
        <v>38</v>
      </c>
      <c r="BA25" s="57">
        <v>39</v>
      </c>
      <c r="BB25" s="57">
        <v>40</v>
      </c>
      <c r="BC25" s="57">
        <v>41</v>
      </c>
      <c r="BD25" s="57">
        <v>42</v>
      </c>
      <c r="BE25" s="57">
        <v>43</v>
      </c>
      <c r="BF25" s="57">
        <v>44</v>
      </c>
      <c r="BG25" s="57">
        <v>45</v>
      </c>
      <c r="BH25" s="57">
        <v>46</v>
      </c>
      <c r="BI25" s="57">
        <v>47</v>
      </c>
      <c r="BJ25" s="57">
        <v>48</v>
      </c>
      <c r="BK25" s="57">
        <v>49</v>
      </c>
      <c r="BL25" s="57">
        <v>50</v>
      </c>
      <c r="BM25" s="57">
        <v>51</v>
      </c>
      <c r="BN25" s="57">
        <v>52</v>
      </c>
      <c r="BO25" s="57">
        <v>1</v>
      </c>
      <c r="BP25" s="57">
        <v>2</v>
      </c>
      <c r="BQ25" s="57">
        <v>3</v>
      </c>
      <c r="BR25" s="57">
        <v>4</v>
      </c>
      <c r="BS25" s="57">
        <v>5</v>
      </c>
      <c r="BT25" s="57">
        <v>6</v>
      </c>
      <c r="BU25" s="57">
        <v>7</v>
      </c>
      <c r="BV25" s="57">
        <v>8</v>
      </c>
      <c r="BW25" s="57">
        <v>9</v>
      </c>
      <c r="BX25" s="57">
        <v>10</v>
      </c>
      <c r="BY25" s="57">
        <v>11</v>
      </c>
      <c r="BZ25" s="57">
        <v>12</v>
      </c>
      <c r="CA25" s="57">
        <v>13</v>
      </c>
      <c r="CB25" s="57">
        <v>14</v>
      </c>
      <c r="CC25" s="57">
        <v>15</v>
      </c>
      <c r="CD25" s="57">
        <v>16</v>
      </c>
      <c r="CE25" s="57">
        <v>17</v>
      </c>
      <c r="CF25" s="57">
        <v>18</v>
      </c>
      <c r="CG25" s="57">
        <v>19</v>
      </c>
      <c r="CH25" s="57">
        <v>20</v>
      </c>
      <c r="CI25" s="57">
        <v>21</v>
      </c>
      <c r="CJ25" s="57">
        <v>22</v>
      </c>
      <c r="CK25" s="57">
        <v>23</v>
      </c>
      <c r="CL25" s="57">
        <v>24</v>
      </c>
      <c r="CM25" s="57">
        <v>25</v>
      </c>
      <c r="CN25" s="57">
        <v>26</v>
      </c>
      <c r="CO25" s="57">
        <v>27</v>
      </c>
      <c r="CP25" s="57">
        <v>28</v>
      </c>
      <c r="CQ25" s="57">
        <v>29</v>
      </c>
    </row>
    <row r="26" spans="1:95" x14ac:dyDescent="0.35">
      <c r="T26" s="31" t="s">
        <v>74</v>
      </c>
      <c r="U26" s="73">
        <f>ROUNDUP(U22,0)</f>
        <v>14</v>
      </c>
      <c r="V26" s="73">
        <f t="shared" ref="V26:CG28" si="19">ROUNDUP(V22,0)</f>
        <v>14</v>
      </c>
      <c r="W26" s="73">
        <f t="shared" si="19"/>
        <v>14</v>
      </c>
      <c r="X26" s="73">
        <f t="shared" si="19"/>
        <v>14</v>
      </c>
      <c r="Y26" s="73">
        <f t="shared" si="19"/>
        <v>14</v>
      </c>
      <c r="Z26" s="73">
        <f t="shared" si="19"/>
        <v>14</v>
      </c>
      <c r="AA26" s="73">
        <f t="shared" si="19"/>
        <v>14</v>
      </c>
      <c r="AB26" s="73">
        <f t="shared" si="19"/>
        <v>14</v>
      </c>
      <c r="AC26" s="73">
        <f t="shared" si="19"/>
        <v>14</v>
      </c>
      <c r="AD26" s="73">
        <f t="shared" si="19"/>
        <v>14</v>
      </c>
      <c r="AE26" s="73">
        <f t="shared" si="19"/>
        <v>14</v>
      </c>
      <c r="AF26" s="73">
        <f t="shared" si="19"/>
        <v>14</v>
      </c>
      <c r="AG26" s="73">
        <f t="shared" si="19"/>
        <v>14</v>
      </c>
      <c r="AH26" s="73">
        <f t="shared" si="19"/>
        <v>14</v>
      </c>
      <c r="AI26" s="73">
        <f t="shared" si="19"/>
        <v>14</v>
      </c>
      <c r="AJ26" s="73">
        <f t="shared" si="19"/>
        <v>14</v>
      </c>
      <c r="AK26" s="73">
        <f t="shared" si="19"/>
        <v>14</v>
      </c>
      <c r="AL26" s="73">
        <f t="shared" si="19"/>
        <v>14</v>
      </c>
      <c r="AM26" s="73">
        <f t="shared" si="19"/>
        <v>14</v>
      </c>
      <c r="AN26" s="73">
        <f t="shared" si="19"/>
        <v>14</v>
      </c>
      <c r="AO26" s="73">
        <f t="shared" si="19"/>
        <v>14</v>
      </c>
      <c r="AP26" s="73">
        <f t="shared" si="19"/>
        <v>14</v>
      </c>
      <c r="AQ26" s="73">
        <f t="shared" si="19"/>
        <v>14</v>
      </c>
      <c r="AR26" s="73">
        <f t="shared" si="19"/>
        <v>14</v>
      </c>
      <c r="AS26" s="73">
        <f t="shared" si="19"/>
        <v>14</v>
      </c>
      <c r="AT26" s="73">
        <f t="shared" si="19"/>
        <v>14</v>
      </c>
      <c r="AU26" s="73">
        <f t="shared" si="19"/>
        <v>14</v>
      </c>
      <c r="AV26" s="73">
        <f t="shared" si="19"/>
        <v>14</v>
      </c>
      <c r="AW26" s="73">
        <f t="shared" si="19"/>
        <v>14</v>
      </c>
      <c r="AX26" s="73">
        <f t="shared" si="19"/>
        <v>14</v>
      </c>
      <c r="AY26" s="73">
        <f t="shared" si="19"/>
        <v>14</v>
      </c>
      <c r="AZ26" s="73">
        <f t="shared" si="19"/>
        <v>14</v>
      </c>
      <c r="BA26" s="73">
        <f t="shared" si="19"/>
        <v>14</v>
      </c>
      <c r="BB26" s="73">
        <f t="shared" si="19"/>
        <v>14</v>
      </c>
      <c r="BC26" s="73">
        <f t="shared" si="19"/>
        <v>14</v>
      </c>
      <c r="BD26" s="73">
        <f t="shared" si="19"/>
        <v>14</v>
      </c>
      <c r="BE26" s="73">
        <f t="shared" si="19"/>
        <v>14</v>
      </c>
      <c r="BF26" s="73">
        <f t="shared" si="19"/>
        <v>14</v>
      </c>
      <c r="BG26" s="73">
        <f t="shared" si="19"/>
        <v>14</v>
      </c>
      <c r="BH26" s="73">
        <f t="shared" si="19"/>
        <v>14</v>
      </c>
      <c r="BI26" s="73">
        <f t="shared" si="19"/>
        <v>14</v>
      </c>
      <c r="BJ26" s="73">
        <f t="shared" si="19"/>
        <v>14</v>
      </c>
      <c r="BK26" s="73">
        <f t="shared" si="19"/>
        <v>14</v>
      </c>
      <c r="BL26" s="73">
        <f t="shared" si="19"/>
        <v>14</v>
      </c>
      <c r="BM26" s="73">
        <f t="shared" si="19"/>
        <v>14</v>
      </c>
      <c r="BN26" s="73">
        <f t="shared" si="19"/>
        <v>14</v>
      </c>
      <c r="BO26" s="73">
        <f t="shared" si="19"/>
        <v>14</v>
      </c>
      <c r="BP26" s="73">
        <f t="shared" si="19"/>
        <v>14</v>
      </c>
      <c r="BQ26" s="73">
        <f t="shared" si="19"/>
        <v>14</v>
      </c>
      <c r="BR26" s="73">
        <f t="shared" si="19"/>
        <v>14</v>
      </c>
      <c r="BS26" s="73">
        <f t="shared" si="19"/>
        <v>14</v>
      </c>
      <c r="BT26" s="73">
        <f t="shared" si="19"/>
        <v>14</v>
      </c>
      <c r="BU26" s="73">
        <f t="shared" si="19"/>
        <v>9</v>
      </c>
      <c r="BV26" s="73">
        <f t="shared" si="19"/>
        <v>9</v>
      </c>
      <c r="BW26" s="73">
        <f t="shared" si="19"/>
        <v>9</v>
      </c>
      <c r="BX26" s="73">
        <f t="shared" si="19"/>
        <v>9</v>
      </c>
      <c r="BY26" s="73">
        <f t="shared" si="19"/>
        <v>9</v>
      </c>
      <c r="BZ26" s="73">
        <f t="shared" si="19"/>
        <v>9</v>
      </c>
      <c r="CA26" s="73">
        <f t="shared" si="19"/>
        <v>9</v>
      </c>
      <c r="CB26" s="73">
        <f t="shared" si="19"/>
        <v>9</v>
      </c>
      <c r="CC26" s="73">
        <f t="shared" si="19"/>
        <v>9</v>
      </c>
      <c r="CD26" s="73">
        <f t="shared" si="19"/>
        <v>9</v>
      </c>
      <c r="CE26" s="73">
        <f t="shared" si="19"/>
        <v>9</v>
      </c>
      <c r="CF26" s="73">
        <f t="shared" si="19"/>
        <v>9</v>
      </c>
      <c r="CG26" s="73">
        <f t="shared" si="19"/>
        <v>9</v>
      </c>
      <c r="CH26" s="73">
        <f t="shared" ref="CH26:CQ28" si="20">ROUNDUP(CH22,0)</f>
        <v>9</v>
      </c>
      <c r="CI26" s="73">
        <f t="shared" si="20"/>
        <v>9</v>
      </c>
      <c r="CJ26" s="73">
        <f t="shared" si="20"/>
        <v>9</v>
      </c>
      <c r="CK26" s="73">
        <f t="shared" si="20"/>
        <v>9</v>
      </c>
      <c r="CL26" s="73">
        <f t="shared" si="20"/>
        <v>9</v>
      </c>
      <c r="CM26" s="73">
        <f t="shared" si="20"/>
        <v>9</v>
      </c>
      <c r="CN26" s="73">
        <f t="shared" si="20"/>
        <v>9</v>
      </c>
      <c r="CO26" s="73">
        <f t="shared" si="20"/>
        <v>9</v>
      </c>
      <c r="CP26" s="73">
        <f t="shared" si="20"/>
        <v>9</v>
      </c>
      <c r="CQ26" s="73">
        <f t="shared" si="20"/>
        <v>9</v>
      </c>
    </row>
    <row r="27" spans="1:95" x14ac:dyDescent="0.35">
      <c r="B27" s="8" t="s">
        <v>80</v>
      </c>
      <c r="T27" s="31" t="s">
        <v>75</v>
      </c>
      <c r="U27" s="73">
        <f t="shared" ref="U27:AJ28" si="21">ROUNDUP(U23,0)</f>
        <v>9</v>
      </c>
      <c r="V27" s="73">
        <f t="shared" si="21"/>
        <v>9</v>
      </c>
      <c r="W27" s="73">
        <f t="shared" si="21"/>
        <v>9</v>
      </c>
      <c r="X27" s="73">
        <f t="shared" si="21"/>
        <v>9</v>
      </c>
      <c r="Y27" s="73">
        <f t="shared" si="21"/>
        <v>9</v>
      </c>
      <c r="Z27" s="73">
        <f t="shared" si="21"/>
        <v>9</v>
      </c>
      <c r="AA27" s="73">
        <f t="shared" si="21"/>
        <v>9</v>
      </c>
      <c r="AB27" s="73">
        <f t="shared" si="21"/>
        <v>9</v>
      </c>
      <c r="AC27" s="73">
        <f t="shared" si="21"/>
        <v>9</v>
      </c>
      <c r="AD27" s="73">
        <f t="shared" si="21"/>
        <v>9</v>
      </c>
      <c r="AE27" s="73">
        <f t="shared" si="21"/>
        <v>9</v>
      </c>
      <c r="AF27" s="73">
        <f t="shared" si="21"/>
        <v>9</v>
      </c>
      <c r="AG27" s="73">
        <f t="shared" si="21"/>
        <v>9</v>
      </c>
      <c r="AH27" s="73">
        <f t="shared" si="21"/>
        <v>9</v>
      </c>
      <c r="AI27" s="73">
        <f t="shared" si="21"/>
        <v>9</v>
      </c>
      <c r="AJ27" s="73">
        <f t="shared" si="21"/>
        <v>9</v>
      </c>
      <c r="AK27" s="73">
        <f t="shared" si="19"/>
        <v>9</v>
      </c>
      <c r="AL27" s="73">
        <f t="shared" si="19"/>
        <v>9</v>
      </c>
      <c r="AM27" s="73">
        <f t="shared" si="19"/>
        <v>9</v>
      </c>
      <c r="AN27" s="73">
        <f t="shared" si="19"/>
        <v>9</v>
      </c>
      <c r="AO27" s="73">
        <f t="shared" si="19"/>
        <v>9</v>
      </c>
      <c r="AP27" s="73">
        <f t="shared" si="19"/>
        <v>9</v>
      </c>
      <c r="AQ27" s="73">
        <f t="shared" si="19"/>
        <v>9</v>
      </c>
      <c r="AR27" s="73">
        <f t="shared" si="19"/>
        <v>9</v>
      </c>
      <c r="AS27" s="73">
        <f t="shared" si="19"/>
        <v>9</v>
      </c>
      <c r="AT27" s="73">
        <f t="shared" si="19"/>
        <v>9</v>
      </c>
      <c r="AU27" s="73">
        <f t="shared" si="19"/>
        <v>9</v>
      </c>
      <c r="AV27" s="73">
        <f t="shared" si="19"/>
        <v>9</v>
      </c>
      <c r="AW27" s="73">
        <f t="shared" si="19"/>
        <v>9</v>
      </c>
      <c r="AX27" s="73">
        <f t="shared" si="19"/>
        <v>9</v>
      </c>
      <c r="AY27" s="73">
        <f t="shared" si="19"/>
        <v>9</v>
      </c>
      <c r="AZ27" s="73">
        <f t="shared" si="19"/>
        <v>9</v>
      </c>
      <c r="BA27" s="73">
        <f t="shared" si="19"/>
        <v>9</v>
      </c>
      <c r="BB27" s="73">
        <f t="shared" si="19"/>
        <v>9</v>
      </c>
      <c r="BC27" s="73">
        <f t="shared" si="19"/>
        <v>9</v>
      </c>
      <c r="BD27" s="73">
        <f t="shared" si="19"/>
        <v>9</v>
      </c>
      <c r="BE27" s="73">
        <f t="shared" si="19"/>
        <v>9</v>
      </c>
      <c r="BF27" s="73">
        <f t="shared" si="19"/>
        <v>9</v>
      </c>
      <c r="BG27" s="73">
        <f t="shared" si="19"/>
        <v>9</v>
      </c>
      <c r="BH27" s="73">
        <f t="shared" si="19"/>
        <v>9</v>
      </c>
      <c r="BI27" s="73">
        <f t="shared" si="19"/>
        <v>9</v>
      </c>
      <c r="BJ27" s="73">
        <f t="shared" si="19"/>
        <v>9</v>
      </c>
      <c r="BK27" s="73">
        <f t="shared" si="19"/>
        <v>9</v>
      </c>
      <c r="BL27" s="73">
        <f t="shared" si="19"/>
        <v>9</v>
      </c>
      <c r="BM27" s="73">
        <f t="shared" si="19"/>
        <v>9</v>
      </c>
      <c r="BN27" s="73">
        <f t="shared" si="19"/>
        <v>9</v>
      </c>
      <c r="BO27" s="73">
        <f t="shared" si="19"/>
        <v>9</v>
      </c>
      <c r="BP27" s="73">
        <f t="shared" si="19"/>
        <v>9</v>
      </c>
      <c r="BQ27" s="73">
        <f t="shared" si="19"/>
        <v>9</v>
      </c>
      <c r="BR27" s="73">
        <f t="shared" si="19"/>
        <v>9</v>
      </c>
      <c r="BS27" s="73">
        <f t="shared" si="19"/>
        <v>9</v>
      </c>
      <c r="BT27" s="73">
        <f t="shared" si="19"/>
        <v>9</v>
      </c>
      <c r="BU27" s="73">
        <f t="shared" si="19"/>
        <v>6</v>
      </c>
      <c r="BV27" s="73">
        <f t="shared" si="19"/>
        <v>6</v>
      </c>
      <c r="BW27" s="73">
        <f t="shared" si="19"/>
        <v>6</v>
      </c>
      <c r="BX27" s="73">
        <f t="shared" si="19"/>
        <v>6</v>
      </c>
      <c r="BY27" s="73">
        <f t="shared" si="19"/>
        <v>6</v>
      </c>
      <c r="BZ27" s="73">
        <f t="shared" si="19"/>
        <v>6</v>
      </c>
      <c r="CA27" s="73">
        <f t="shared" si="19"/>
        <v>6</v>
      </c>
      <c r="CB27" s="73">
        <f t="shared" si="19"/>
        <v>6</v>
      </c>
      <c r="CC27" s="73">
        <f t="shared" si="19"/>
        <v>6</v>
      </c>
      <c r="CD27" s="73">
        <f t="shared" si="19"/>
        <v>6</v>
      </c>
      <c r="CE27" s="73">
        <f t="shared" si="19"/>
        <v>6</v>
      </c>
      <c r="CF27" s="73">
        <f t="shared" si="19"/>
        <v>6</v>
      </c>
      <c r="CG27" s="73">
        <f t="shared" si="19"/>
        <v>6</v>
      </c>
      <c r="CH27" s="73">
        <f t="shared" si="20"/>
        <v>6</v>
      </c>
      <c r="CI27" s="73">
        <f t="shared" si="20"/>
        <v>6</v>
      </c>
      <c r="CJ27" s="73">
        <f t="shared" si="20"/>
        <v>6</v>
      </c>
      <c r="CK27" s="73">
        <f t="shared" si="20"/>
        <v>6</v>
      </c>
      <c r="CL27" s="73">
        <f t="shared" si="20"/>
        <v>6</v>
      </c>
      <c r="CM27" s="73">
        <f t="shared" si="20"/>
        <v>6</v>
      </c>
      <c r="CN27" s="73">
        <f t="shared" si="20"/>
        <v>6</v>
      </c>
      <c r="CO27" s="73">
        <f t="shared" si="20"/>
        <v>6</v>
      </c>
      <c r="CP27" s="73">
        <f t="shared" si="20"/>
        <v>6</v>
      </c>
      <c r="CQ27" s="73">
        <f t="shared" si="20"/>
        <v>6</v>
      </c>
    </row>
    <row r="28" spans="1:95" x14ac:dyDescent="0.35">
      <c r="T28" s="31" t="s">
        <v>76</v>
      </c>
      <c r="U28" s="73">
        <f t="shared" si="21"/>
        <v>7</v>
      </c>
      <c r="V28" s="73">
        <f t="shared" si="21"/>
        <v>7</v>
      </c>
      <c r="W28" s="73">
        <f t="shared" si="21"/>
        <v>7</v>
      </c>
      <c r="X28" s="73">
        <f t="shared" si="21"/>
        <v>7</v>
      </c>
      <c r="Y28" s="73">
        <f t="shared" si="21"/>
        <v>7</v>
      </c>
      <c r="Z28" s="73">
        <f t="shared" si="21"/>
        <v>7</v>
      </c>
      <c r="AA28" s="73">
        <f t="shared" si="21"/>
        <v>7</v>
      </c>
      <c r="AB28" s="73">
        <f t="shared" si="21"/>
        <v>7</v>
      </c>
      <c r="AC28" s="73">
        <f t="shared" si="21"/>
        <v>7</v>
      </c>
      <c r="AD28" s="73">
        <f t="shared" si="21"/>
        <v>7</v>
      </c>
      <c r="AE28" s="73">
        <f t="shared" si="21"/>
        <v>7</v>
      </c>
      <c r="AF28" s="73">
        <f t="shared" si="21"/>
        <v>7</v>
      </c>
      <c r="AG28" s="73">
        <f t="shared" si="21"/>
        <v>7</v>
      </c>
      <c r="AH28" s="73">
        <f t="shared" si="21"/>
        <v>7</v>
      </c>
      <c r="AI28" s="73">
        <f t="shared" si="21"/>
        <v>7</v>
      </c>
      <c r="AJ28" s="73">
        <f t="shared" si="21"/>
        <v>7</v>
      </c>
      <c r="AK28" s="73">
        <f t="shared" si="19"/>
        <v>7</v>
      </c>
      <c r="AL28" s="73">
        <f t="shared" si="19"/>
        <v>7</v>
      </c>
      <c r="AM28" s="73">
        <f t="shared" si="19"/>
        <v>7</v>
      </c>
      <c r="AN28" s="73">
        <f t="shared" si="19"/>
        <v>7</v>
      </c>
      <c r="AO28" s="73">
        <f t="shared" si="19"/>
        <v>7</v>
      </c>
      <c r="AP28" s="73">
        <f t="shared" si="19"/>
        <v>7</v>
      </c>
      <c r="AQ28" s="73">
        <f t="shared" si="19"/>
        <v>7</v>
      </c>
      <c r="AR28" s="73">
        <f t="shared" si="19"/>
        <v>7</v>
      </c>
      <c r="AS28" s="73">
        <f t="shared" si="19"/>
        <v>7</v>
      </c>
      <c r="AT28" s="73">
        <f t="shared" si="19"/>
        <v>7</v>
      </c>
      <c r="AU28" s="73">
        <f t="shared" si="19"/>
        <v>7</v>
      </c>
      <c r="AV28" s="73">
        <f t="shared" si="19"/>
        <v>7</v>
      </c>
      <c r="AW28" s="73">
        <f t="shared" si="19"/>
        <v>7</v>
      </c>
      <c r="AX28" s="73">
        <f t="shared" si="19"/>
        <v>7</v>
      </c>
      <c r="AY28" s="73">
        <f t="shared" si="19"/>
        <v>7</v>
      </c>
      <c r="AZ28" s="73">
        <f t="shared" si="19"/>
        <v>7</v>
      </c>
      <c r="BA28" s="73">
        <f t="shared" si="19"/>
        <v>7</v>
      </c>
      <c r="BB28" s="73">
        <f t="shared" si="19"/>
        <v>7</v>
      </c>
      <c r="BC28" s="73">
        <f t="shared" si="19"/>
        <v>7</v>
      </c>
      <c r="BD28" s="73">
        <f t="shared" si="19"/>
        <v>7</v>
      </c>
      <c r="BE28" s="73">
        <f t="shared" si="19"/>
        <v>7</v>
      </c>
      <c r="BF28" s="73">
        <f t="shared" si="19"/>
        <v>7</v>
      </c>
      <c r="BG28" s="73">
        <f t="shared" si="19"/>
        <v>7</v>
      </c>
      <c r="BH28" s="73">
        <f t="shared" si="19"/>
        <v>7</v>
      </c>
      <c r="BI28" s="73">
        <f t="shared" si="19"/>
        <v>7</v>
      </c>
      <c r="BJ28" s="73">
        <f t="shared" si="19"/>
        <v>7</v>
      </c>
      <c r="BK28" s="73">
        <f t="shared" si="19"/>
        <v>7</v>
      </c>
      <c r="BL28" s="73">
        <f t="shared" si="19"/>
        <v>7</v>
      </c>
      <c r="BM28" s="73">
        <f t="shared" si="19"/>
        <v>7</v>
      </c>
      <c r="BN28" s="73">
        <f t="shared" si="19"/>
        <v>7</v>
      </c>
      <c r="BO28" s="73">
        <f t="shared" si="19"/>
        <v>7</v>
      </c>
      <c r="BP28" s="73">
        <f t="shared" si="19"/>
        <v>7</v>
      </c>
      <c r="BQ28" s="73">
        <f t="shared" si="19"/>
        <v>7</v>
      </c>
      <c r="BR28" s="73">
        <f t="shared" si="19"/>
        <v>7</v>
      </c>
      <c r="BS28" s="73">
        <f t="shared" si="19"/>
        <v>7</v>
      </c>
      <c r="BT28" s="73">
        <f t="shared" si="19"/>
        <v>7</v>
      </c>
      <c r="BU28" s="73">
        <f t="shared" si="19"/>
        <v>4</v>
      </c>
      <c r="BV28" s="73">
        <f t="shared" si="19"/>
        <v>4</v>
      </c>
      <c r="BW28" s="73">
        <f t="shared" si="19"/>
        <v>4</v>
      </c>
      <c r="BX28" s="73">
        <f t="shared" si="19"/>
        <v>4</v>
      </c>
      <c r="BY28" s="73">
        <f t="shared" si="19"/>
        <v>4</v>
      </c>
      <c r="BZ28" s="73">
        <f t="shared" si="19"/>
        <v>4</v>
      </c>
      <c r="CA28" s="73">
        <f t="shared" si="19"/>
        <v>4</v>
      </c>
      <c r="CB28" s="73">
        <f t="shared" si="19"/>
        <v>4</v>
      </c>
      <c r="CC28" s="73">
        <f t="shared" si="19"/>
        <v>4</v>
      </c>
      <c r="CD28" s="73">
        <f t="shared" si="19"/>
        <v>4</v>
      </c>
      <c r="CE28" s="73">
        <f t="shared" si="19"/>
        <v>4</v>
      </c>
      <c r="CF28" s="73">
        <f t="shared" si="19"/>
        <v>4</v>
      </c>
      <c r="CG28" s="73">
        <f t="shared" si="19"/>
        <v>4</v>
      </c>
      <c r="CH28" s="73">
        <f t="shared" si="20"/>
        <v>4</v>
      </c>
      <c r="CI28" s="73">
        <f t="shared" si="20"/>
        <v>4</v>
      </c>
      <c r="CJ28" s="73">
        <f t="shared" si="20"/>
        <v>4</v>
      </c>
      <c r="CK28" s="73">
        <f t="shared" si="20"/>
        <v>4</v>
      </c>
      <c r="CL28" s="73">
        <f t="shared" si="20"/>
        <v>4</v>
      </c>
      <c r="CM28" s="73">
        <f t="shared" si="20"/>
        <v>4</v>
      </c>
      <c r="CN28" s="73">
        <f t="shared" si="20"/>
        <v>4</v>
      </c>
      <c r="CO28" s="73">
        <f t="shared" si="20"/>
        <v>4</v>
      </c>
      <c r="CP28" s="73">
        <f t="shared" si="20"/>
        <v>4</v>
      </c>
      <c r="CQ28" s="73">
        <f t="shared" si="20"/>
        <v>4</v>
      </c>
    </row>
    <row r="32" spans="1:95" x14ac:dyDescent="0.35">
      <c r="H32">
        <f>350+320</f>
        <v>670</v>
      </c>
      <c r="K32">
        <v>850</v>
      </c>
      <c r="L32">
        <v>320</v>
      </c>
      <c r="M32">
        <f>K32-L32</f>
        <v>530</v>
      </c>
    </row>
    <row r="33" spans="1:13" x14ac:dyDescent="0.35">
      <c r="I33">
        <f>360+400</f>
        <v>760</v>
      </c>
      <c r="K33">
        <v>1100</v>
      </c>
      <c r="L33">
        <v>360</v>
      </c>
      <c r="M33">
        <f>K33-L33</f>
        <v>740</v>
      </c>
    </row>
    <row r="35" spans="1:13" x14ac:dyDescent="0.35">
      <c r="B35" s="31" t="s">
        <v>91</v>
      </c>
    </row>
    <row r="36" spans="1:13" x14ac:dyDescent="0.35">
      <c r="B36" s="31" t="s">
        <v>90</v>
      </c>
    </row>
    <row r="37" spans="1:13" x14ac:dyDescent="0.35">
      <c r="B37" s="31"/>
    </row>
    <row r="38" spans="1:13" x14ac:dyDescent="0.35">
      <c r="B38" s="31"/>
    </row>
    <row r="39" spans="1:13" x14ac:dyDescent="0.35">
      <c r="B39" s="60"/>
      <c r="C39" s="134" t="s">
        <v>83</v>
      </c>
      <c r="D39" s="134"/>
      <c r="E39" s="134"/>
      <c r="F39" s="134" t="s">
        <v>84</v>
      </c>
      <c r="G39" s="134"/>
      <c r="H39" s="134"/>
      <c r="J39" t="s">
        <v>85</v>
      </c>
      <c r="K39" t="s">
        <v>86</v>
      </c>
    </row>
    <row r="40" spans="1:13" x14ac:dyDescent="0.35">
      <c r="B40" s="62"/>
      <c r="C40" s="34" t="s">
        <v>77</v>
      </c>
      <c r="D40" s="34" t="s">
        <v>78</v>
      </c>
      <c r="E40" s="34" t="s">
        <v>79</v>
      </c>
      <c r="F40" s="34" t="s">
        <v>77</v>
      </c>
      <c r="G40" s="34" t="s">
        <v>78</v>
      </c>
      <c r="H40" s="34" t="s">
        <v>79</v>
      </c>
    </row>
    <row r="41" spans="1:13" x14ac:dyDescent="0.35">
      <c r="A41" t="s">
        <v>169</v>
      </c>
      <c r="B41" s="63" t="s">
        <v>81</v>
      </c>
      <c r="C41" s="54">
        <v>0.85</v>
      </c>
      <c r="D41" s="82">
        <v>0.5</v>
      </c>
      <c r="E41" s="54">
        <v>0.32500000000000001</v>
      </c>
      <c r="F41" s="33">
        <f t="shared" ref="F41:H44" si="22">(((24*60*60)/C41)*0.75)*7*0.97</f>
        <v>517637.6470588235</v>
      </c>
      <c r="G41" s="88">
        <f t="shared" si="22"/>
        <v>879984</v>
      </c>
      <c r="H41" s="33">
        <f t="shared" si="22"/>
        <v>1353821.5384615383</v>
      </c>
      <c r="J41" t="s">
        <v>87</v>
      </c>
      <c r="L41" s="20">
        <f>(((24*60*60)/1)*7*0.8)</f>
        <v>483840</v>
      </c>
    </row>
    <row r="42" spans="1:13" x14ac:dyDescent="0.35">
      <c r="A42" t="s">
        <v>170</v>
      </c>
      <c r="B42" s="63" t="s">
        <v>82</v>
      </c>
      <c r="C42" s="54">
        <v>1.1000000000000001</v>
      </c>
      <c r="D42" s="54">
        <v>0.625</v>
      </c>
      <c r="E42" s="82">
        <v>0.38800000000000001</v>
      </c>
      <c r="F42" s="33">
        <f t="shared" si="22"/>
        <v>399992.72727272724</v>
      </c>
      <c r="G42" s="33">
        <f t="shared" si="22"/>
        <v>703987.19999999995</v>
      </c>
      <c r="H42" s="88">
        <f t="shared" si="22"/>
        <v>1133999.9999999998</v>
      </c>
    </row>
    <row r="44" spans="1:13" x14ac:dyDescent="0.35">
      <c r="C44">
        <f>0.15+0.7</f>
        <v>0.85</v>
      </c>
      <c r="D44">
        <f>0.15+0.5</f>
        <v>0.65</v>
      </c>
      <c r="F44" s="33">
        <f t="shared" si="22"/>
        <v>517637.6470588235</v>
      </c>
      <c r="G44" s="33">
        <f t="shared" si="22"/>
        <v>676910.76923076913</v>
      </c>
    </row>
    <row r="45" spans="1:13" x14ac:dyDescent="0.35">
      <c r="J45" t="s">
        <v>151</v>
      </c>
      <c r="K45">
        <v>228</v>
      </c>
      <c r="L45" t="s">
        <v>152</v>
      </c>
    </row>
    <row r="46" spans="1:13" x14ac:dyDescent="0.35">
      <c r="K46">
        <f>K45/60</f>
        <v>3.8</v>
      </c>
      <c r="L46" t="s">
        <v>153</v>
      </c>
    </row>
    <row r="47" spans="1:13" x14ac:dyDescent="0.35">
      <c r="A47" t="s">
        <v>175</v>
      </c>
      <c r="E47" s="90"/>
      <c r="F47" s="90" t="s">
        <v>172</v>
      </c>
      <c r="G47" s="90"/>
      <c r="H47" s="90" t="s">
        <v>173</v>
      </c>
      <c r="I47" s="90" t="s">
        <v>171</v>
      </c>
      <c r="K47">
        <f>24/K46</f>
        <v>6.3157894736842106</v>
      </c>
      <c r="L47" t="s">
        <v>154</v>
      </c>
    </row>
    <row r="48" spans="1:13" x14ac:dyDescent="0.35">
      <c r="A48" t="s">
        <v>79</v>
      </c>
      <c r="E48" s="12" t="s">
        <v>151</v>
      </c>
      <c r="F48" s="12">
        <v>594.4</v>
      </c>
      <c r="G48" s="12">
        <f>(7*24*60*0.75*0.97)</f>
        <v>7333.2</v>
      </c>
      <c r="H48" s="12">
        <f>G48/F48</f>
        <v>12.337146702557201</v>
      </c>
      <c r="I48" s="67">
        <f>H48*66374</f>
        <v>818865.77523553162</v>
      </c>
      <c r="K48">
        <f>(K47*7)*0.75*0.95</f>
        <v>31.499999999999996</v>
      </c>
      <c r="L48" t="s">
        <v>155</v>
      </c>
    </row>
    <row r="49" spans="1:88" x14ac:dyDescent="0.35">
      <c r="E49" s="12"/>
      <c r="F49" s="12">
        <v>228</v>
      </c>
      <c r="G49" s="12"/>
      <c r="H49" s="12">
        <f>G48/F49</f>
        <v>32.163157894736841</v>
      </c>
      <c r="I49" s="67">
        <f>H49*37588</f>
        <v>1208948.7789473685</v>
      </c>
      <c r="K49" s="83">
        <f>K48*67500</f>
        <v>2126249.9999999995</v>
      </c>
    </row>
    <row r="50" spans="1:88" x14ac:dyDescent="0.35">
      <c r="B50" t="s">
        <v>96</v>
      </c>
      <c r="E50" s="89" t="s">
        <v>174</v>
      </c>
      <c r="F50" s="12"/>
      <c r="G50" s="12"/>
      <c r="H50" s="12"/>
      <c r="I50" s="12"/>
    </row>
    <row r="51" spans="1:88" x14ac:dyDescent="0.35">
      <c r="B51" t="s">
        <v>97</v>
      </c>
      <c r="E51" s="90"/>
      <c r="F51" s="90" t="s">
        <v>172</v>
      </c>
      <c r="G51" s="90"/>
      <c r="H51" s="90" t="s">
        <v>173</v>
      </c>
      <c r="I51" s="90" t="s">
        <v>171</v>
      </c>
    </row>
    <row r="52" spans="1:88" x14ac:dyDescent="0.35">
      <c r="B52" t="s">
        <v>98</v>
      </c>
      <c r="E52" s="12" t="s">
        <v>151</v>
      </c>
      <c r="F52" s="12">
        <v>594.4</v>
      </c>
      <c r="G52" s="12">
        <f>(7*24*60*0.85*0.99)</f>
        <v>8482.32</v>
      </c>
      <c r="H52" s="67">
        <f>G52/F52</f>
        <v>14.270390309555856</v>
      </c>
      <c r="I52" s="67">
        <f>H52*66374</f>
        <v>947182.88640646031</v>
      </c>
      <c r="J52" s="91">
        <f>(I52-I48)/I48</f>
        <v>0.15670103092783508</v>
      </c>
    </row>
    <row r="53" spans="1:88" x14ac:dyDescent="0.35">
      <c r="E53" s="12"/>
      <c r="F53" s="12">
        <v>228</v>
      </c>
      <c r="G53" s="12"/>
      <c r="H53" s="67">
        <f>G52/F53</f>
        <v>37.20315789473684</v>
      </c>
      <c r="I53" s="67">
        <f>H53*37588</f>
        <v>1398392.2989473683</v>
      </c>
      <c r="J53" s="91">
        <f>(I53-I49)/I49</f>
        <v>0.15670103092783486</v>
      </c>
    </row>
    <row r="58" spans="1:88" ht="23.5" x14ac:dyDescent="0.55000000000000004">
      <c r="A58" s="55" t="s">
        <v>88</v>
      </c>
      <c r="B58" s="56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40"/>
      <c r="N58" s="40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60" spans="1:88" x14ac:dyDescent="0.35">
      <c r="C60" s="114" t="s">
        <v>45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6" t="s">
        <v>15</v>
      </c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7" t="s">
        <v>14</v>
      </c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8" t="s">
        <v>13</v>
      </c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 t="s">
        <v>32</v>
      </c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 t="s">
        <v>33</v>
      </c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B60" s="118"/>
      <c r="CC60" s="118" t="s">
        <v>34</v>
      </c>
      <c r="CD60" s="118"/>
      <c r="CE60" s="118"/>
      <c r="CF60" s="118"/>
      <c r="CG60" s="118"/>
      <c r="CH60" s="118"/>
      <c r="CI60" s="118"/>
      <c r="CJ60" s="118"/>
    </row>
    <row r="61" spans="1:88" x14ac:dyDescent="0.35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9"/>
      <c r="Q61" s="29"/>
      <c r="R61" s="29"/>
      <c r="S61" s="29"/>
      <c r="T61" s="29"/>
      <c r="U61" s="29"/>
      <c r="V61" s="29"/>
      <c r="W61" s="29"/>
      <c r="X61" s="119">
        <v>45101</v>
      </c>
      <c r="Y61" s="120"/>
      <c r="Z61" s="120"/>
      <c r="AA61" s="120"/>
      <c r="AB61" s="121"/>
      <c r="AC61" s="122">
        <v>45474</v>
      </c>
      <c r="AD61" s="123"/>
      <c r="AE61" s="123"/>
      <c r="AF61" s="124"/>
      <c r="AG61" s="125" t="s">
        <v>31</v>
      </c>
      <c r="AH61" s="123"/>
      <c r="AI61" s="123"/>
      <c r="AJ61" s="124"/>
      <c r="AK61" s="126">
        <v>45193</v>
      </c>
      <c r="AL61" s="123"/>
      <c r="AM61" s="123"/>
      <c r="AN61" s="123"/>
      <c r="AO61" s="124"/>
      <c r="AP61" s="111">
        <v>45223</v>
      </c>
      <c r="AQ61" s="112"/>
      <c r="AR61" s="112"/>
      <c r="AS61" s="113"/>
      <c r="AT61" s="111">
        <v>45254</v>
      </c>
      <c r="AU61" s="112"/>
      <c r="AV61" s="112"/>
      <c r="AW61" s="113"/>
      <c r="AX61" s="111">
        <v>45284</v>
      </c>
      <c r="AY61" s="112"/>
      <c r="AZ61" s="112"/>
      <c r="BA61" s="112"/>
      <c r="BB61" s="113"/>
      <c r="BC61" s="111">
        <v>45682</v>
      </c>
      <c r="BD61" s="112"/>
      <c r="BE61" s="112"/>
      <c r="BF61" s="113"/>
      <c r="BG61" s="111">
        <v>45713</v>
      </c>
      <c r="BH61" s="112"/>
      <c r="BI61" s="112"/>
      <c r="BJ61" s="113"/>
      <c r="BK61" s="111">
        <v>45741</v>
      </c>
      <c r="BL61" s="112"/>
      <c r="BM61" s="112"/>
      <c r="BN61" s="112"/>
      <c r="BO61" s="113"/>
      <c r="BP61" s="111">
        <v>45407</v>
      </c>
      <c r="BQ61" s="112"/>
      <c r="BR61" s="112"/>
      <c r="BS61" s="113"/>
      <c r="BT61" s="111">
        <v>45802</v>
      </c>
      <c r="BU61" s="112"/>
      <c r="BV61" s="112"/>
      <c r="BW61" s="113"/>
      <c r="BX61" s="111">
        <v>45468</v>
      </c>
      <c r="BY61" s="112"/>
      <c r="BZ61" s="112"/>
      <c r="CA61" s="112"/>
      <c r="CB61" s="113"/>
      <c r="CC61" s="111">
        <v>45498</v>
      </c>
      <c r="CD61" s="112"/>
      <c r="CE61" s="112"/>
      <c r="CF61" s="113"/>
      <c r="CG61" s="111">
        <v>45529</v>
      </c>
      <c r="CH61" s="112"/>
      <c r="CI61" s="112"/>
      <c r="CJ61" s="113"/>
    </row>
    <row r="62" spans="1:88" s="22" customFormat="1" x14ac:dyDescent="0.35">
      <c r="B62" s="22" t="s">
        <v>20</v>
      </c>
      <c r="C62" s="17">
        <v>1</v>
      </c>
      <c r="D62" s="17">
        <v>2</v>
      </c>
      <c r="E62" s="17">
        <v>3</v>
      </c>
      <c r="F62" s="17">
        <v>4</v>
      </c>
      <c r="G62" s="17">
        <v>5</v>
      </c>
      <c r="H62" s="17">
        <v>6</v>
      </c>
      <c r="I62" s="17">
        <v>7</v>
      </c>
      <c r="J62" s="17">
        <v>8</v>
      </c>
      <c r="K62" s="17">
        <v>9</v>
      </c>
      <c r="L62" s="26">
        <v>10</v>
      </c>
      <c r="M62" s="26">
        <v>11</v>
      </c>
      <c r="N62" s="26">
        <v>12</v>
      </c>
      <c r="O62" s="26">
        <v>13</v>
      </c>
      <c r="P62" s="25">
        <v>14</v>
      </c>
      <c r="Q62" s="25">
        <v>15</v>
      </c>
      <c r="R62" s="25">
        <v>16</v>
      </c>
      <c r="S62" s="25">
        <v>17</v>
      </c>
      <c r="T62" s="25">
        <v>18</v>
      </c>
      <c r="U62" s="25">
        <v>19</v>
      </c>
      <c r="V62" s="25">
        <v>20</v>
      </c>
      <c r="W62" s="25">
        <v>21</v>
      </c>
      <c r="X62" s="25">
        <v>22</v>
      </c>
      <c r="Y62" s="25">
        <v>23</v>
      </c>
      <c r="Z62" s="25">
        <v>24</v>
      </c>
      <c r="AA62" s="25">
        <v>25</v>
      </c>
      <c r="AB62" s="25">
        <v>26</v>
      </c>
      <c r="AC62" s="24">
        <v>27</v>
      </c>
      <c r="AD62" s="24">
        <v>28</v>
      </c>
      <c r="AE62" s="24">
        <v>29</v>
      </c>
      <c r="AF62" s="24">
        <v>30</v>
      </c>
      <c r="AG62" s="24">
        <v>31</v>
      </c>
      <c r="AH62" s="24">
        <v>32</v>
      </c>
      <c r="AI62" s="24">
        <v>33</v>
      </c>
      <c r="AJ62" s="24">
        <v>34</v>
      </c>
      <c r="AK62" s="24">
        <v>35</v>
      </c>
      <c r="AL62" s="24">
        <v>36</v>
      </c>
      <c r="AM62" s="24">
        <v>37</v>
      </c>
      <c r="AN62" s="24">
        <v>38</v>
      </c>
      <c r="AO62" s="24">
        <v>39</v>
      </c>
      <c r="AP62" s="23">
        <v>40</v>
      </c>
      <c r="AQ62" s="23">
        <v>41</v>
      </c>
      <c r="AR62" s="23">
        <v>42</v>
      </c>
      <c r="AS62" s="23">
        <v>43</v>
      </c>
      <c r="AT62" s="23">
        <v>44</v>
      </c>
      <c r="AU62" s="23">
        <v>45</v>
      </c>
      <c r="AV62" s="23">
        <v>46</v>
      </c>
      <c r="AW62" s="23">
        <v>47</v>
      </c>
      <c r="AX62" s="23">
        <v>48</v>
      </c>
      <c r="AY62" s="23">
        <v>49</v>
      </c>
      <c r="AZ62" s="23">
        <v>50</v>
      </c>
      <c r="BA62" s="23">
        <v>51</v>
      </c>
      <c r="BB62" s="23">
        <v>52</v>
      </c>
      <c r="BC62" s="34">
        <v>1</v>
      </c>
      <c r="BD62" s="34">
        <v>2</v>
      </c>
      <c r="BE62" s="34">
        <v>3</v>
      </c>
      <c r="BF62" s="34">
        <v>4</v>
      </c>
      <c r="BG62" s="34">
        <v>5</v>
      </c>
      <c r="BH62" s="34">
        <v>6</v>
      </c>
      <c r="BI62" s="34">
        <v>7</v>
      </c>
      <c r="BJ62" s="34">
        <v>8</v>
      </c>
      <c r="BK62" s="34">
        <v>9</v>
      </c>
      <c r="BL62" s="34">
        <v>10</v>
      </c>
      <c r="BM62" s="34">
        <v>11</v>
      </c>
      <c r="BN62" s="34">
        <v>12</v>
      </c>
      <c r="BO62" s="34">
        <v>13</v>
      </c>
      <c r="BP62" s="34">
        <v>14</v>
      </c>
      <c r="BQ62" s="34">
        <v>15</v>
      </c>
      <c r="BR62" s="34">
        <v>16</v>
      </c>
      <c r="BS62" s="34">
        <v>17</v>
      </c>
      <c r="BT62" s="34">
        <v>18</v>
      </c>
      <c r="BU62" s="34">
        <v>19</v>
      </c>
      <c r="BV62" s="34">
        <v>20</v>
      </c>
      <c r="BW62" s="34">
        <v>21</v>
      </c>
      <c r="BX62" s="34">
        <v>22</v>
      </c>
      <c r="BY62" s="34">
        <v>23</v>
      </c>
      <c r="BZ62" s="34">
        <v>24</v>
      </c>
      <c r="CA62" s="34">
        <v>25</v>
      </c>
      <c r="CB62" s="34">
        <v>26</v>
      </c>
      <c r="CC62" s="34">
        <v>27</v>
      </c>
      <c r="CD62" s="34">
        <v>28</v>
      </c>
      <c r="CE62" s="34">
        <v>29</v>
      </c>
      <c r="CF62" s="34">
        <v>30</v>
      </c>
      <c r="CG62" s="34">
        <v>31</v>
      </c>
      <c r="CH62" s="34">
        <v>32</v>
      </c>
      <c r="CI62" s="34">
        <v>33</v>
      </c>
      <c r="CJ62" s="34">
        <v>34</v>
      </c>
    </row>
    <row r="63" spans="1:88" x14ac:dyDescent="0.35">
      <c r="B63" s="21" t="s">
        <v>35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2"/>
      <c r="Q63" s="12"/>
      <c r="R63" s="12"/>
      <c r="S63" s="12"/>
      <c r="T63" s="12"/>
      <c r="U63" s="12"/>
      <c r="V63" s="12">
        <v>0</v>
      </c>
      <c r="W63" s="12">
        <v>0</v>
      </c>
      <c r="X63" s="33">
        <f>1500000/5</f>
        <v>300000</v>
      </c>
      <c r="Y63" s="33">
        <f>1500000/5</f>
        <v>300000</v>
      </c>
      <c r="Z63" s="33">
        <f>1500000/5</f>
        <v>300000</v>
      </c>
      <c r="AA63" s="33">
        <f>1500000/5</f>
        <v>300000</v>
      </c>
      <c r="AB63" s="33">
        <f>1500000/5</f>
        <v>300000</v>
      </c>
      <c r="AC63" s="33">
        <f>13000000/4</f>
        <v>3250000</v>
      </c>
      <c r="AD63" s="33">
        <f>13000000/4</f>
        <v>3250000</v>
      </c>
      <c r="AE63" s="33">
        <f>13000000/4</f>
        <v>3250000</v>
      </c>
      <c r="AF63" s="33">
        <f>13000000/4</f>
        <v>3250000</v>
      </c>
      <c r="AG63" s="33">
        <f>15000000/4</f>
        <v>3750000</v>
      </c>
      <c r="AH63" s="33">
        <f>15000000/4</f>
        <v>3750000</v>
      </c>
      <c r="AI63" s="33">
        <f>15000000/4</f>
        <v>3750000</v>
      </c>
      <c r="AJ63" s="33">
        <f>15000000/4</f>
        <v>3750000</v>
      </c>
      <c r="AK63" s="33">
        <f>P52/5</f>
        <v>0</v>
      </c>
      <c r="AL63" s="33">
        <v>4200000</v>
      </c>
      <c r="AM63" s="33">
        <v>4200000</v>
      </c>
      <c r="AN63" s="33">
        <v>4200000</v>
      </c>
      <c r="AO63" s="33">
        <v>4200000</v>
      </c>
      <c r="AP63" s="33">
        <f>Q52/4</f>
        <v>0</v>
      </c>
      <c r="AQ63" s="33">
        <v>6250000</v>
      </c>
      <c r="AR63" s="33">
        <v>6250000</v>
      </c>
      <c r="AS63" s="33">
        <v>6250000</v>
      </c>
      <c r="AT63" s="33">
        <f>R52/4</f>
        <v>0</v>
      </c>
      <c r="AU63" s="33">
        <v>6250000</v>
      </c>
      <c r="AV63" s="33">
        <v>6250000</v>
      </c>
      <c r="AW63" s="33">
        <v>6250000</v>
      </c>
      <c r="AX63" s="33">
        <f>S52/5</f>
        <v>0</v>
      </c>
      <c r="AY63" s="33">
        <v>5680000</v>
      </c>
      <c r="AZ63" s="33">
        <v>5680000</v>
      </c>
      <c r="BA63" s="33">
        <v>5680000</v>
      </c>
      <c r="BB63" s="33">
        <v>5680000</v>
      </c>
      <c r="BC63" s="33">
        <f>T52/4</f>
        <v>0</v>
      </c>
      <c r="BD63" s="33">
        <v>4000000</v>
      </c>
      <c r="BE63" s="33">
        <v>4000000</v>
      </c>
      <c r="BF63" s="33">
        <v>4000000</v>
      </c>
      <c r="BG63" s="33">
        <f>U52/4</f>
        <v>0</v>
      </c>
      <c r="BH63" s="33">
        <v>3250000</v>
      </c>
      <c r="BI63" s="33">
        <v>3250000</v>
      </c>
      <c r="BJ63" s="33">
        <v>3250000</v>
      </c>
      <c r="BK63" s="33">
        <f>V52/5</f>
        <v>0</v>
      </c>
      <c r="BL63" s="33">
        <v>2400000</v>
      </c>
      <c r="BM63" s="33">
        <v>2400000</v>
      </c>
      <c r="BN63" s="33">
        <v>2400000</v>
      </c>
      <c r="BO63" s="33">
        <v>2400000</v>
      </c>
      <c r="BP63" s="33">
        <f>W52/4</f>
        <v>0</v>
      </c>
      <c r="BQ63" s="33">
        <v>3000000</v>
      </c>
      <c r="BR63" s="33">
        <v>3000000</v>
      </c>
      <c r="BS63" s="33">
        <v>3000000</v>
      </c>
      <c r="BT63" s="33">
        <f>12000000/4</f>
        <v>3000000</v>
      </c>
      <c r="BU63" s="33">
        <f t="shared" ref="BU63:BW64" si="23">12000000/4</f>
        <v>3000000</v>
      </c>
      <c r="BV63" s="33">
        <f t="shared" si="23"/>
        <v>3000000</v>
      </c>
      <c r="BW63" s="33">
        <f t="shared" si="23"/>
        <v>3000000</v>
      </c>
      <c r="BX63" s="33">
        <f>11400000/5</f>
        <v>2280000</v>
      </c>
      <c r="BY63" s="33">
        <f t="shared" ref="BY63:CB64" si="24">11400000/5</f>
        <v>2280000</v>
      </c>
      <c r="BZ63" s="33">
        <f t="shared" si="24"/>
        <v>2280000</v>
      </c>
      <c r="CA63" s="33">
        <f t="shared" si="24"/>
        <v>2280000</v>
      </c>
      <c r="CB63" s="33">
        <f t="shared" si="24"/>
        <v>2280000</v>
      </c>
      <c r="CC63" s="33">
        <f>18400000/4</f>
        <v>4600000</v>
      </c>
      <c r="CD63" s="33">
        <f>18400000/4</f>
        <v>4600000</v>
      </c>
      <c r="CE63" s="33">
        <f>18400000/4</f>
        <v>4600000</v>
      </c>
      <c r="CF63" s="33">
        <f>18400000/4</f>
        <v>4600000</v>
      </c>
      <c r="CG63" s="33">
        <f>20000000/4</f>
        <v>5000000</v>
      </c>
      <c r="CH63" s="33">
        <f>20000000/4</f>
        <v>5000000</v>
      </c>
      <c r="CI63" s="33">
        <f>20000000/4</f>
        <v>5000000</v>
      </c>
      <c r="CJ63" s="33">
        <f>20000000/4</f>
        <v>5000000</v>
      </c>
    </row>
    <row r="64" spans="1:88" x14ac:dyDescent="0.35">
      <c r="B64" s="12" t="s">
        <v>36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>
        <v>0</v>
      </c>
      <c r="W64" s="12">
        <v>0</v>
      </c>
      <c r="X64" s="32">
        <f>M53/5</f>
        <v>0</v>
      </c>
      <c r="Y64" s="32">
        <f>M53/5</f>
        <v>0</v>
      </c>
      <c r="Z64" s="32">
        <f>M53/5</f>
        <v>0</v>
      </c>
      <c r="AA64" s="32">
        <f>M53/5</f>
        <v>0</v>
      </c>
      <c r="AB64" s="32">
        <f>M53/5</f>
        <v>0</v>
      </c>
      <c r="AC64" s="33">
        <f>N53/4</f>
        <v>0</v>
      </c>
      <c r="AD64" s="33">
        <v>3500000</v>
      </c>
      <c r="AE64" s="33">
        <v>3500000</v>
      </c>
      <c r="AF64" s="33">
        <v>3500000</v>
      </c>
      <c r="AG64" s="33">
        <f>O53/4</f>
        <v>0</v>
      </c>
      <c r="AH64" s="33">
        <v>3750000</v>
      </c>
      <c r="AI64" s="33">
        <v>3750000</v>
      </c>
      <c r="AJ64" s="33">
        <v>3750000</v>
      </c>
      <c r="AK64" s="33">
        <f>P53/5</f>
        <v>0</v>
      </c>
      <c r="AL64" s="33">
        <f>P53/5</f>
        <v>0</v>
      </c>
      <c r="AM64" s="33">
        <f>P53/5</f>
        <v>0</v>
      </c>
      <c r="AN64" s="33">
        <f>P53/5</f>
        <v>0</v>
      </c>
      <c r="AO64" s="33">
        <f>P53/5</f>
        <v>0</v>
      </c>
      <c r="AP64" s="33">
        <f>Q53/4</f>
        <v>0</v>
      </c>
      <c r="AQ64" s="33">
        <v>6250000</v>
      </c>
      <c r="AR64" s="33">
        <v>6250000</v>
      </c>
      <c r="AS64" s="33">
        <v>6250000</v>
      </c>
      <c r="AT64" s="33">
        <f>R53/4</f>
        <v>0</v>
      </c>
      <c r="AU64" s="33">
        <v>6250000</v>
      </c>
      <c r="AV64" s="33">
        <v>6250000</v>
      </c>
      <c r="AW64" s="33">
        <v>6250000</v>
      </c>
      <c r="AX64" s="33">
        <f>S53/5</f>
        <v>0</v>
      </c>
      <c r="AY64" s="33">
        <v>5680000</v>
      </c>
      <c r="AZ64" s="33">
        <v>5680000</v>
      </c>
      <c r="BA64" s="33">
        <v>5680000</v>
      </c>
      <c r="BB64" s="33">
        <v>5680000</v>
      </c>
      <c r="BC64" s="33">
        <f>T53/4</f>
        <v>0</v>
      </c>
      <c r="BD64" s="33">
        <v>4000000</v>
      </c>
      <c r="BE64" s="33">
        <v>4000000</v>
      </c>
      <c r="BF64" s="33">
        <v>4000000</v>
      </c>
      <c r="BG64" s="33">
        <f>U53/4</f>
        <v>0</v>
      </c>
      <c r="BH64" s="33">
        <v>3250000</v>
      </c>
      <c r="BI64" s="33">
        <v>3250000</v>
      </c>
      <c r="BJ64" s="33">
        <v>3250000</v>
      </c>
      <c r="BK64" s="33">
        <f>V53/5</f>
        <v>0</v>
      </c>
      <c r="BL64" s="33">
        <v>2400000</v>
      </c>
      <c r="BM64" s="33">
        <v>2400000</v>
      </c>
      <c r="BN64" s="33">
        <v>2400000</v>
      </c>
      <c r="BO64" s="33">
        <v>2400000</v>
      </c>
      <c r="BP64" s="33">
        <f>W53/4</f>
        <v>0</v>
      </c>
      <c r="BQ64" s="33">
        <v>3000000</v>
      </c>
      <c r="BR64" s="33">
        <v>3000000</v>
      </c>
      <c r="BS64" s="33">
        <v>3000000</v>
      </c>
      <c r="BT64" s="33">
        <f>12000000/4</f>
        <v>3000000</v>
      </c>
      <c r="BU64" s="33">
        <f t="shared" si="23"/>
        <v>3000000</v>
      </c>
      <c r="BV64" s="33">
        <f t="shared" si="23"/>
        <v>3000000</v>
      </c>
      <c r="BW64" s="33">
        <f t="shared" si="23"/>
        <v>3000000</v>
      </c>
      <c r="BX64" s="33">
        <f>11400000/5</f>
        <v>2280000</v>
      </c>
      <c r="BY64" s="33">
        <f t="shared" si="24"/>
        <v>2280000</v>
      </c>
      <c r="BZ64" s="33">
        <f t="shared" si="24"/>
        <v>2280000</v>
      </c>
      <c r="CA64" s="33">
        <f t="shared" si="24"/>
        <v>2280000</v>
      </c>
      <c r="CB64" s="33">
        <f t="shared" si="24"/>
        <v>2280000</v>
      </c>
      <c r="CC64" s="33">
        <f t="shared" ref="CC64:CJ64" si="25">8000000/4</f>
        <v>2000000</v>
      </c>
      <c r="CD64" s="33">
        <f t="shared" si="25"/>
        <v>2000000</v>
      </c>
      <c r="CE64" s="33">
        <f t="shared" si="25"/>
        <v>2000000</v>
      </c>
      <c r="CF64" s="33">
        <f t="shared" si="25"/>
        <v>2000000</v>
      </c>
      <c r="CG64" s="33">
        <f t="shared" si="25"/>
        <v>2000000</v>
      </c>
      <c r="CH64" s="33">
        <f t="shared" si="25"/>
        <v>2000000</v>
      </c>
      <c r="CI64" s="33">
        <f t="shared" si="25"/>
        <v>2000000</v>
      </c>
      <c r="CJ64" s="33">
        <f t="shared" si="25"/>
        <v>2000000</v>
      </c>
    </row>
    <row r="65" spans="1:95" hidden="1" x14ac:dyDescent="0.35">
      <c r="B65" t="s">
        <v>8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</row>
    <row r="66" spans="1:95" hidden="1" x14ac:dyDescent="0.35">
      <c r="B66" t="s">
        <v>7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</row>
    <row r="68" spans="1:95" x14ac:dyDescent="0.35">
      <c r="B68" s="31" t="s">
        <v>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T68" s="35"/>
      <c r="U68" s="35"/>
      <c r="V68" s="35"/>
      <c r="W68" s="35"/>
    </row>
    <row r="69" spans="1:95" x14ac:dyDescent="0.35">
      <c r="A69" t="s">
        <v>35</v>
      </c>
      <c r="B69" t="s">
        <v>51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Q69" s="35">
        <v>4701375</v>
      </c>
      <c r="R69" s="35">
        <v>4701375</v>
      </c>
      <c r="S69" s="35">
        <v>4701375</v>
      </c>
      <c r="T69" s="35">
        <v>4701375</v>
      </c>
      <c r="U69" s="35">
        <v>4701375</v>
      </c>
      <c r="V69" s="35">
        <v>4701375</v>
      </c>
      <c r="W69" s="35">
        <v>4701375</v>
      </c>
      <c r="X69" s="35">
        <v>4701375</v>
      </c>
      <c r="Y69" s="35">
        <v>4701375</v>
      </c>
      <c r="Z69" s="35">
        <v>4701375</v>
      </c>
      <c r="AA69" s="35">
        <v>4701375</v>
      </c>
      <c r="AB69" s="35">
        <v>4701375</v>
      </c>
      <c r="AC69" s="35">
        <v>4701375</v>
      </c>
      <c r="AD69" s="35">
        <v>4701375</v>
      </c>
      <c r="AE69" s="35">
        <v>4701375</v>
      </c>
      <c r="AF69" s="35">
        <v>4701375</v>
      </c>
      <c r="AG69" s="35">
        <v>4701375</v>
      </c>
      <c r="AH69" s="35">
        <v>4701375</v>
      </c>
      <c r="AI69" s="35">
        <v>4701375</v>
      </c>
      <c r="AJ69" s="35">
        <v>4701375</v>
      </c>
      <c r="AK69" s="35">
        <v>4701375</v>
      </c>
      <c r="AL69" s="35">
        <v>4701375</v>
      </c>
      <c r="AM69" s="35">
        <v>4701375</v>
      </c>
      <c r="AN69" s="35">
        <v>4701375</v>
      </c>
      <c r="AO69" s="35">
        <v>4701375</v>
      </c>
      <c r="AP69" s="35">
        <v>4701375</v>
      </c>
      <c r="AQ69" s="35">
        <v>4701375</v>
      </c>
      <c r="AR69" s="35">
        <v>4701375</v>
      </c>
      <c r="AS69" s="35">
        <v>4701375</v>
      </c>
      <c r="AT69" s="35">
        <v>4701375</v>
      </c>
      <c r="AU69" s="35">
        <v>4701375</v>
      </c>
      <c r="AV69" s="35">
        <v>4701375</v>
      </c>
      <c r="AW69" s="35">
        <v>4701375</v>
      </c>
      <c r="AX69" s="35">
        <v>4701375</v>
      </c>
      <c r="AY69" s="35">
        <v>4701375</v>
      </c>
      <c r="AZ69" s="35">
        <v>4701375</v>
      </c>
      <c r="BA69" s="35">
        <v>4701375</v>
      </c>
      <c r="BB69" s="35">
        <v>4701375</v>
      </c>
      <c r="BC69" s="35">
        <v>4701375</v>
      </c>
      <c r="BD69" s="35">
        <v>4701375</v>
      </c>
      <c r="BE69" s="35">
        <v>4701375</v>
      </c>
      <c r="BF69" s="35">
        <v>4701375</v>
      </c>
      <c r="BG69" s="35">
        <v>4701375</v>
      </c>
      <c r="BH69" s="35">
        <v>4701375</v>
      </c>
      <c r="BI69" s="50">
        <v>4701375</v>
      </c>
      <c r="BJ69" s="35">
        <v>4701375</v>
      </c>
      <c r="BK69" s="35">
        <v>4701375</v>
      </c>
      <c r="BL69" s="35">
        <v>4701375</v>
      </c>
      <c r="BM69" s="35">
        <v>2686500</v>
      </c>
      <c r="BN69" s="35">
        <v>2686500</v>
      </c>
      <c r="BO69" s="35">
        <v>2686500</v>
      </c>
      <c r="BP69" s="35">
        <v>2686500</v>
      </c>
      <c r="BQ69" s="35">
        <v>2686500</v>
      </c>
      <c r="BR69" s="35">
        <v>2686500</v>
      </c>
      <c r="BS69" s="35">
        <v>2686500</v>
      </c>
      <c r="BT69" s="35">
        <v>2686500</v>
      </c>
      <c r="BU69" s="35">
        <v>2686500</v>
      </c>
      <c r="BV69" s="35">
        <v>2686500</v>
      </c>
      <c r="BW69" s="35">
        <v>2686500</v>
      </c>
      <c r="BX69" s="35">
        <v>2686500</v>
      </c>
      <c r="BY69" s="35">
        <v>2686500</v>
      </c>
      <c r="BZ69" s="35">
        <v>2686500</v>
      </c>
      <c r="CA69" s="35">
        <v>2686500</v>
      </c>
      <c r="CB69" s="35">
        <v>2686500</v>
      </c>
      <c r="CC69" s="35">
        <v>2686500</v>
      </c>
      <c r="CD69" s="35">
        <v>2686500</v>
      </c>
      <c r="CE69" s="35">
        <v>2686500</v>
      </c>
      <c r="CF69" s="35" t="e">
        <f>#REF!</f>
        <v>#REF!</v>
      </c>
      <c r="CG69" s="35" t="e">
        <f>#REF!</f>
        <v>#REF!</v>
      </c>
      <c r="CH69" s="35" t="e">
        <f>#REF!</f>
        <v>#REF!</v>
      </c>
      <c r="CI69" s="35" t="e">
        <f>#REF!</f>
        <v>#REF!</v>
      </c>
      <c r="CJ69" s="35" t="e">
        <f>#REF!</f>
        <v>#REF!</v>
      </c>
    </row>
    <row r="70" spans="1:95" x14ac:dyDescent="0.35">
      <c r="A70" t="s">
        <v>36</v>
      </c>
      <c r="B70" t="s">
        <v>51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Q70" s="35">
        <v>4928235</v>
      </c>
      <c r="R70" s="35">
        <v>4928235</v>
      </c>
      <c r="S70" s="35">
        <v>4928235</v>
      </c>
      <c r="T70" s="35">
        <v>4928235</v>
      </c>
      <c r="U70" s="35">
        <v>4928235</v>
      </c>
      <c r="V70" s="35">
        <v>4928235</v>
      </c>
      <c r="W70" s="35">
        <v>4928235</v>
      </c>
      <c r="X70" s="35">
        <v>4928235</v>
      </c>
      <c r="Y70" s="35">
        <v>4928235</v>
      </c>
      <c r="Z70" s="35">
        <v>4928235</v>
      </c>
      <c r="AA70" s="35">
        <v>4928235</v>
      </c>
      <c r="AB70" s="35">
        <v>4928235</v>
      </c>
      <c r="AC70" s="35">
        <v>4928235</v>
      </c>
      <c r="AD70" s="35">
        <v>4928235</v>
      </c>
      <c r="AE70" s="35">
        <v>4928235</v>
      </c>
      <c r="AF70" s="35">
        <v>4928235</v>
      </c>
      <c r="AG70" s="35">
        <v>4928235</v>
      </c>
      <c r="AH70" s="35">
        <v>4928235</v>
      </c>
      <c r="AI70" s="35">
        <v>4928235</v>
      </c>
      <c r="AJ70" s="35">
        <v>4928235</v>
      </c>
      <c r="AK70" s="35">
        <v>4928235</v>
      </c>
      <c r="AL70" s="35">
        <v>4928235</v>
      </c>
      <c r="AM70" s="35">
        <v>4928235</v>
      </c>
      <c r="AN70" s="35">
        <v>4928235</v>
      </c>
      <c r="AO70" s="35">
        <v>4928235</v>
      </c>
      <c r="AP70" s="35">
        <v>4928235</v>
      </c>
      <c r="AQ70" s="35">
        <v>3790950</v>
      </c>
      <c r="AR70" s="35">
        <v>3790950</v>
      </c>
      <c r="AS70" s="35">
        <v>3790950</v>
      </c>
      <c r="AT70" s="35">
        <v>3790950</v>
      </c>
      <c r="AU70" s="35">
        <v>3790950</v>
      </c>
      <c r="AV70" s="35">
        <v>3790950</v>
      </c>
      <c r="AW70" s="35">
        <v>3790950</v>
      </c>
      <c r="AX70" s="35">
        <v>3790950</v>
      </c>
      <c r="AY70" s="35">
        <v>3790950</v>
      </c>
      <c r="AZ70" s="35">
        <v>3790950</v>
      </c>
      <c r="BA70" s="35">
        <v>3790950</v>
      </c>
      <c r="BB70" s="35">
        <v>3790950</v>
      </c>
      <c r="BC70" s="35">
        <v>3790950</v>
      </c>
      <c r="BD70" s="35">
        <v>3790950</v>
      </c>
      <c r="BE70" s="35">
        <v>3790950</v>
      </c>
      <c r="BF70" s="35">
        <v>2274570</v>
      </c>
      <c r="BG70" s="35">
        <v>2274570</v>
      </c>
      <c r="BH70" s="35">
        <v>2274570</v>
      </c>
      <c r="BI70" s="50">
        <v>2274570</v>
      </c>
      <c r="BJ70" s="35">
        <v>2274570</v>
      </c>
      <c r="BK70" s="35">
        <v>2274570</v>
      </c>
      <c r="BL70" s="35">
        <v>2274570</v>
      </c>
      <c r="BM70" s="35">
        <v>2274570</v>
      </c>
      <c r="BN70" s="35">
        <v>2274570</v>
      </c>
      <c r="BO70" s="35">
        <v>2274570</v>
      </c>
      <c r="BP70" s="35">
        <v>2274570</v>
      </c>
      <c r="BQ70" s="35">
        <v>2274570</v>
      </c>
      <c r="BR70" s="35">
        <v>2274570</v>
      </c>
      <c r="BS70" s="35">
        <v>2274570</v>
      </c>
      <c r="BT70" s="35">
        <v>2274570</v>
      </c>
      <c r="BU70" s="35">
        <v>2274570</v>
      </c>
      <c r="BV70" s="35">
        <v>2274570</v>
      </c>
      <c r="BW70" s="35">
        <v>2274570</v>
      </c>
      <c r="BX70" s="35">
        <v>2274570</v>
      </c>
      <c r="BY70" s="35">
        <v>2274570</v>
      </c>
      <c r="BZ70" s="35">
        <v>2274570</v>
      </c>
      <c r="CA70" s="35">
        <v>2274570</v>
      </c>
      <c r="CB70" s="35">
        <v>2274570</v>
      </c>
      <c r="CC70" s="35">
        <v>2274570</v>
      </c>
      <c r="CD70" s="35">
        <v>2274570</v>
      </c>
      <c r="CE70" s="35">
        <v>2274570</v>
      </c>
      <c r="CF70" s="35" t="e">
        <f>#REF!</f>
        <v>#REF!</v>
      </c>
      <c r="CG70" s="35" t="e">
        <f>#REF!</f>
        <v>#REF!</v>
      </c>
      <c r="CH70" s="35" t="e">
        <f>#REF!</f>
        <v>#REF!</v>
      </c>
      <c r="CI70" s="35" t="e">
        <f>#REF!</f>
        <v>#REF!</v>
      </c>
      <c r="CJ70" s="35" t="e">
        <f>#REF!</f>
        <v>#REF!</v>
      </c>
    </row>
    <row r="71" spans="1:95" x14ac:dyDescent="0.35">
      <c r="A71" s="27"/>
      <c r="B71" s="27" t="s">
        <v>58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45">
        <v>9629610</v>
      </c>
      <c r="R71" s="45">
        <v>9629610</v>
      </c>
      <c r="S71" s="45">
        <v>9629610</v>
      </c>
      <c r="T71" s="45">
        <v>9629610</v>
      </c>
      <c r="U71" s="45">
        <v>9629610</v>
      </c>
      <c r="V71" s="45">
        <v>9629610</v>
      </c>
      <c r="W71" s="45">
        <v>9629610</v>
      </c>
      <c r="X71" s="45">
        <v>9629610</v>
      </c>
      <c r="Y71" s="45">
        <v>9629610</v>
      </c>
      <c r="Z71" s="45">
        <v>9629610</v>
      </c>
      <c r="AA71" s="45">
        <v>9629610</v>
      </c>
      <c r="AB71" s="45">
        <v>9629610</v>
      </c>
      <c r="AC71" s="45">
        <v>9629610</v>
      </c>
      <c r="AD71" s="45">
        <v>9629610</v>
      </c>
      <c r="AE71" s="45">
        <v>9629610</v>
      </c>
      <c r="AF71" s="45">
        <v>9629610</v>
      </c>
      <c r="AG71" s="45">
        <v>9629610</v>
      </c>
      <c r="AH71" s="45">
        <v>9629610</v>
      </c>
      <c r="AI71" s="45">
        <v>9629610</v>
      </c>
      <c r="AJ71" s="45">
        <v>9629610</v>
      </c>
      <c r="AK71" s="48">
        <v>9629610</v>
      </c>
      <c r="AL71" s="45">
        <v>9629610</v>
      </c>
      <c r="AM71" s="45">
        <v>9629610</v>
      </c>
      <c r="AN71" s="45">
        <v>9629610</v>
      </c>
      <c r="AO71" s="45">
        <v>9629610</v>
      </c>
      <c r="AP71" s="45">
        <v>9629610</v>
      </c>
      <c r="AQ71" s="45">
        <v>8492325</v>
      </c>
      <c r="AR71" s="45">
        <v>8492325</v>
      </c>
      <c r="AS71" s="45">
        <v>8492325</v>
      </c>
      <c r="AT71" s="45">
        <v>8492325</v>
      </c>
      <c r="AU71" s="45">
        <v>8492325</v>
      </c>
      <c r="AV71" s="45">
        <v>8492325</v>
      </c>
      <c r="AW71" s="45">
        <v>8492325</v>
      </c>
      <c r="AX71" s="45">
        <v>8492325</v>
      </c>
      <c r="AY71" s="45">
        <v>8492325</v>
      </c>
      <c r="AZ71" s="45">
        <v>8492325</v>
      </c>
      <c r="BA71" s="45">
        <v>8492325</v>
      </c>
      <c r="BB71" s="45">
        <v>8492325</v>
      </c>
      <c r="BC71" s="45">
        <v>8492325</v>
      </c>
      <c r="BD71" s="45">
        <v>8492325</v>
      </c>
      <c r="BE71" s="45">
        <v>8492325</v>
      </c>
      <c r="BF71" s="45">
        <v>6975945</v>
      </c>
      <c r="BG71" s="45">
        <v>6975945</v>
      </c>
      <c r="BH71" s="45">
        <v>6975945</v>
      </c>
      <c r="BI71" s="51">
        <v>6975945</v>
      </c>
      <c r="BJ71" s="45">
        <v>6975945</v>
      </c>
      <c r="BK71" s="45">
        <v>6975945</v>
      </c>
      <c r="BL71" s="45">
        <v>6975945</v>
      </c>
      <c r="BM71" s="45">
        <v>4961070</v>
      </c>
      <c r="BN71" s="45">
        <v>4961070</v>
      </c>
      <c r="BO71" s="45">
        <v>4961070</v>
      </c>
      <c r="BP71" s="45">
        <v>4961070</v>
      </c>
      <c r="BQ71" s="45">
        <v>4961070</v>
      </c>
      <c r="BR71" s="45">
        <v>4961070</v>
      </c>
      <c r="BS71" s="45">
        <v>4961070</v>
      </c>
      <c r="BT71" s="45">
        <v>4961070</v>
      </c>
      <c r="BU71" s="45">
        <v>4961070</v>
      </c>
      <c r="BV71" s="45">
        <v>4961070</v>
      </c>
      <c r="BW71" s="45">
        <v>4961070</v>
      </c>
      <c r="BX71" s="45">
        <v>4961070</v>
      </c>
      <c r="BY71" s="45">
        <v>4961070</v>
      </c>
      <c r="BZ71" s="45">
        <v>4961070</v>
      </c>
      <c r="CA71" s="45">
        <v>4961070</v>
      </c>
      <c r="CB71" s="45">
        <v>4961070</v>
      </c>
      <c r="CC71" s="45">
        <v>4961070</v>
      </c>
      <c r="CD71" s="45">
        <v>4961070</v>
      </c>
      <c r="CE71" s="45">
        <v>4961070</v>
      </c>
      <c r="CF71" s="35" t="e">
        <f t="shared" ref="CF71:CJ71" si="26">SUM(CF69:CF70)</f>
        <v>#REF!</v>
      </c>
      <c r="CG71" s="35" t="e">
        <f t="shared" si="26"/>
        <v>#REF!</v>
      </c>
      <c r="CH71" s="35" t="e">
        <f t="shared" si="26"/>
        <v>#REF!</v>
      </c>
      <c r="CI71" s="35" t="e">
        <f t="shared" si="26"/>
        <v>#REF!</v>
      </c>
      <c r="CJ71" s="35" t="e">
        <f t="shared" si="26"/>
        <v>#REF!</v>
      </c>
    </row>
    <row r="72" spans="1:95" x14ac:dyDescent="0.35">
      <c r="A72" t="s">
        <v>35</v>
      </c>
      <c r="B72" t="s">
        <v>56</v>
      </c>
      <c r="T72" s="35">
        <f>Q69*0.99</f>
        <v>4654361.25</v>
      </c>
      <c r="U72" s="35">
        <f>R69*0.99</f>
        <v>4654361.25</v>
      </c>
      <c r="V72" s="35">
        <f t="shared" ref="V72:AK73" si="27">S69*0.99</f>
        <v>4654361.25</v>
      </c>
      <c r="W72" s="35">
        <f t="shared" si="27"/>
        <v>4654361.25</v>
      </c>
      <c r="X72" s="35">
        <f t="shared" si="27"/>
        <v>4654361.25</v>
      </c>
      <c r="Y72" s="35">
        <f t="shared" si="27"/>
        <v>4654361.25</v>
      </c>
      <c r="Z72" s="35">
        <f t="shared" si="27"/>
        <v>4654361.25</v>
      </c>
      <c r="AA72" s="35">
        <f t="shared" si="27"/>
        <v>4654361.25</v>
      </c>
      <c r="AB72" s="35">
        <f t="shared" si="27"/>
        <v>4654361.25</v>
      </c>
      <c r="AC72" s="35">
        <f t="shared" si="27"/>
        <v>4654361.25</v>
      </c>
      <c r="AD72" s="35">
        <f t="shared" si="27"/>
        <v>4654361.25</v>
      </c>
      <c r="AE72" s="35">
        <f t="shared" si="27"/>
        <v>4654361.25</v>
      </c>
      <c r="AF72" s="35">
        <f t="shared" si="27"/>
        <v>4654361.25</v>
      </c>
      <c r="AG72" s="35">
        <f t="shared" si="27"/>
        <v>4654361.25</v>
      </c>
      <c r="AH72" s="35">
        <f t="shared" si="27"/>
        <v>4654361.25</v>
      </c>
      <c r="AI72" s="35">
        <f t="shared" si="27"/>
        <v>4654361.25</v>
      </c>
      <c r="AJ72" s="35">
        <f t="shared" si="27"/>
        <v>4654361.25</v>
      </c>
      <c r="AK72" s="35">
        <f t="shared" si="27"/>
        <v>4654361.25</v>
      </c>
      <c r="AL72" s="35">
        <f t="shared" ref="AL72:BA73" si="28">AI69*0.99</f>
        <v>4654361.25</v>
      </c>
      <c r="AM72" s="35">
        <f t="shared" si="28"/>
        <v>4654361.25</v>
      </c>
      <c r="AN72" s="35">
        <f t="shared" si="28"/>
        <v>4654361.25</v>
      </c>
      <c r="AO72" s="35">
        <f t="shared" si="28"/>
        <v>4654361.25</v>
      </c>
      <c r="AP72" s="35">
        <f t="shared" si="28"/>
        <v>4654361.25</v>
      </c>
      <c r="AQ72" s="35">
        <f t="shared" si="28"/>
        <v>4654361.25</v>
      </c>
      <c r="AR72" s="35">
        <f t="shared" si="28"/>
        <v>4654361.25</v>
      </c>
      <c r="AS72" s="35">
        <f t="shared" si="28"/>
        <v>4654361.25</v>
      </c>
      <c r="AT72" s="35">
        <f t="shared" si="28"/>
        <v>4654361.25</v>
      </c>
      <c r="AU72" s="35">
        <f t="shared" si="28"/>
        <v>4654361.25</v>
      </c>
      <c r="AV72" s="35">
        <f t="shared" si="28"/>
        <v>4654361.25</v>
      </c>
      <c r="AW72" s="35">
        <f t="shared" si="28"/>
        <v>4654361.25</v>
      </c>
      <c r="AX72" s="35">
        <f t="shared" si="28"/>
        <v>4654361.25</v>
      </c>
      <c r="AY72" s="35">
        <f t="shared" si="28"/>
        <v>4654361.25</v>
      </c>
      <c r="AZ72" s="35">
        <f t="shared" si="28"/>
        <v>4654361.25</v>
      </c>
      <c r="BA72" s="35">
        <f t="shared" si="28"/>
        <v>4654361.25</v>
      </c>
      <c r="BB72" s="35">
        <f t="shared" ref="BB72:BQ73" si="29">AY69*0.99</f>
        <v>4654361.25</v>
      </c>
      <c r="BC72" s="35">
        <f t="shared" si="29"/>
        <v>4654361.25</v>
      </c>
      <c r="BD72" s="35">
        <f t="shared" si="29"/>
        <v>4654361.25</v>
      </c>
      <c r="BE72" s="35">
        <f t="shared" si="29"/>
        <v>4654361.25</v>
      </c>
      <c r="BF72" s="35">
        <f t="shared" si="29"/>
        <v>4654361.25</v>
      </c>
      <c r="BG72" s="35">
        <f t="shared" si="29"/>
        <v>4654361.25</v>
      </c>
      <c r="BH72" s="35">
        <f t="shared" si="29"/>
        <v>4654361.25</v>
      </c>
      <c r="BI72" s="35">
        <f t="shared" si="29"/>
        <v>4654361.25</v>
      </c>
      <c r="BJ72" s="35">
        <f t="shared" si="29"/>
        <v>4654361.25</v>
      </c>
      <c r="BK72" s="35">
        <f t="shared" si="29"/>
        <v>4654361.25</v>
      </c>
      <c r="BL72" s="35">
        <f t="shared" si="29"/>
        <v>4654361.25</v>
      </c>
      <c r="BM72" s="35">
        <f t="shared" si="29"/>
        <v>4654361.25</v>
      </c>
      <c r="BN72" s="35">
        <f t="shared" si="29"/>
        <v>4654361.25</v>
      </c>
      <c r="BO72" s="35">
        <f t="shared" si="29"/>
        <v>4654361.25</v>
      </c>
      <c r="BP72" s="35">
        <f t="shared" si="29"/>
        <v>2659635</v>
      </c>
      <c r="BQ72" s="35">
        <f t="shared" si="29"/>
        <v>2659635</v>
      </c>
      <c r="BR72" s="35">
        <f t="shared" ref="BR72:CG73" si="30">BO69*0.99</f>
        <v>2659635</v>
      </c>
      <c r="BS72" s="35">
        <f t="shared" si="30"/>
        <v>2659635</v>
      </c>
      <c r="BT72" s="35">
        <f t="shared" si="30"/>
        <v>2659635</v>
      </c>
      <c r="BU72" s="35">
        <f t="shared" si="30"/>
        <v>2659635</v>
      </c>
      <c r="BV72" s="35">
        <f t="shared" si="30"/>
        <v>2659635</v>
      </c>
      <c r="BW72" s="35">
        <f t="shared" si="30"/>
        <v>2659635</v>
      </c>
      <c r="BX72" s="35">
        <f t="shared" si="30"/>
        <v>2659635</v>
      </c>
      <c r="BY72" s="35">
        <f t="shared" si="30"/>
        <v>2659635</v>
      </c>
      <c r="BZ72" s="35">
        <f t="shared" si="30"/>
        <v>2659635</v>
      </c>
      <c r="CA72" s="35">
        <f t="shared" si="30"/>
        <v>2659635</v>
      </c>
      <c r="CB72" s="35">
        <f t="shared" si="30"/>
        <v>2659635</v>
      </c>
      <c r="CC72" s="35">
        <f t="shared" si="30"/>
        <v>2659635</v>
      </c>
      <c r="CD72" s="35">
        <f t="shared" si="30"/>
        <v>2659635</v>
      </c>
      <c r="CE72" s="35">
        <f t="shared" si="30"/>
        <v>2659635</v>
      </c>
      <c r="CF72" s="35">
        <f t="shared" si="30"/>
        <v>2659635</v>
      </c>
      <c r="CG72" s="35">
        <f t="shared" si="30"/>
        <v>2659635</v>
      </c>
      <c r="CH72" s="35">
        <f t="shared" ref="CH72:CJ73" si="31">CE69*0.99</f>
        <v>2659635</v>
      </c>
      <c r="CI72" s="35" t="e">
        <f t="shared" si="31"/>
        <v>#REF!</v>
      </c>
      <c r="CJ72" s="35" t="e">
        <f t="shared" si="31"/>
        <v>#REF!</v>
      </c>
    </row>
    <row r="73" spans="1:95" x14ac:dyDescent="0.35">
      <c r="A73" t="s">
        <v>36</v>
      </c>
      <c r="B73" t="s">
        <v>56</v>
      </c>
      <c r="T73" s="35">
        <f>Q70*0.99</f>
        <v>4878952.6500000004</v>
      </c>
      <c r="U73" s="35">
        <f>R70*0.99</f>
        <v>4878952.6500000004</v>
      </c>
      <c r="V73" s="35">
        <f t="shared" si="27"/>
        <v>4878952.6500000004</v>
      </c>
      <c r="W73" s="35">
        <f t="shared" si="27"/>
        <v>4878952.6500000004</v>
      </c>
      <c r="X73" s="35">
        <f t="shared" si="27"/>
        <v>4878952.6500000004</v>
      </c>
      <c r="Y73" s="35">
        <f t="shared" si="27"/>
        <v>4878952.6500000004</v>
      </c>
      <c r="Z73" s="35">
        <f t="shared" si="27"/>
        <v>4878952.6500000004</v>
      </c>
      <c r="AA73" s="35">
        <f t="shared" si="27"/>
        <v>4878952.6500000004</v>
      </c>
      <c r="AB73" s="35">
        <f t="shared" si="27"/>
        <v>4878952.6500000004</v>
      </c>
      <c r="AC73" s="35">
        <f t="shared" si="27"/>
        <v>4878952.6500000004</v>
      </c>
      <c r="AD73" s="35">
        <f t="shared" si="27"/>
        <v>4878952.6500000004</v>
      </c>
      <c r="AE73" s="35">
        <f t="shared" si="27"/>
        <v>4878952.6500000004</v>
      </c>
      <c r="AF73" s="35">
        <f t="shared" si="27"/>
        <v>4878952.6500000004</v>
      </c>
      <c r="AG73" s="35">
        <f t="shared" si="27"/>
        <v>4878952.6500000004</v>
      </c>
      <c r="AH73" s="35">
        <f t="shared" si="27"/>
        <v>4878952.6500000004</v>
      </c>
      <c r="AI73" s="35">
        <f t="shared" si="27"/>
        <v>4878952.6500000004</v>
      </c>
      <c r="AJ73" s="35">
        <f t="shared" si="27"/>
        <v>4878952.6500000004</v>
      </c>
      <c r="AK73" s="35">
        <f t="shared" si="27"/>
        <v>4878952.6500000004</v>
      </c>
      <c r="AL73" s="35">
        <f t="shared" si="28"/>
        <v>4878952.6500000004</v>
      </c>
      <c r="AM73" s="35">
        <f t="shared" si="28"/>
        <v>4878952.6500000004</v>
      </c>
      <c r="AN73" s="35">
        <f t="shared" si="28"/>
        <v>4878952.6500000004</v>
      </c>
      <c r="AO73" s="35">
        <f t="shared" si="28"/>
        <v>4878952.6500000004</v>
      </c>
      <c r="AP73" s="35">
        <f t="shared" si="28"/>
        <v>4878952.6500000004</v>
      </c>
      <c r="AQ73" s="35">
        <f t="shared" si="28"/>
        <v>4878952.6500000004</v>
      </c>
      <c r="AR73" s="35">
        <f t="shared" si="28"/>
        <v>4878952.6500000004</v>
      </c>
      <c r="AS73" s="35">
        <f t="shared" si="28"/>
        <v>4878952.6500000004</v>
      </c>
      <c r="AT73" s="35">
        <f t="shared" si="28"/>
        <v>3753040.5</v>
      </c>
      <c r="AU73" s="35">
        <f t="shared" si="28"/>
        <v>3753040.5</v>
      </c>
      <c r="AV73" s="35">
        <f t="shared" si="28"/>
        <v>3753040.5</v>
      </c>
      <c r="AW73" s="35">
        <f t="shared" si="28"/>
        <v>3753040.5</v>
      </c>
      <c r="AX73" s="35">
        <f t="shared" si="28"/>
        <v>3753040.5</v>
      </c>
      <c r="AY73" s="35">
        <f t="shared" si="28"/>
        <v>3753040.5</v>
      </c>
      <c r="AZ73" s="35">
        <f t="shared" si="28"/>
        <v>3753040.5</v>
      </c>
      <c r="BA73" s="35">
        <f t="shared" si="28"/>
        <v>3753040.5</v>
      </c>
      <c r="BB73" s="35">
        <f t="shared" si="29"/>
        <v>3753040.5</v>
      </c>
      <c r="BC73" s="35">
        <f t="shared" si="29"/>
        <v>3753040.5</v>
      </c>
      <c r="BD73" s="35">
        <f t="shared" si="29"/>
        <v>3753040.5</v>
      </c>
      <c r="BE73" s="35">
        <f t="shared" si="29"/>
        <v>3753040.5</v>
      </c>
      <c r="BF73" s="35">
        <f t="shared" si="29"/>
        <v>3753040.5</v>
      </c>
      <c r="BG73" s="35">
        <f t="shared" si="29"/>
        <v>3753040.5</v>
      </c>
      <c r="BH73" s="35">
        <f t="shared" si="29"/>
        <v>3753040.5</v>
      </c>
      <c r="BI73" s="35">
        <f t="shared" si="29"/>
        <v>2251824.2999999998</v>
      </c>
      <c r="BJ73" s="35">
        <f t="shared" si="29"/>
        <v>2251824.2999999998</v>
      </c>
      <c r="BK73" s="35">
        <f t="shared" si="29"/>
        <v>2251824.2999999998</v>
      </c>
      <c r="BL73" s="35">
        <f t="shared" si="29"/>
        <v>2251824.2999999998</v>
      </c>
      <c r="BM73" s="35">
        <f t="shared" si="29"/>
        <v>2251824.2999999998</v>
      </c>
      <c r="BN73" s="35">
        <f t="shared" si="29"/>
        <v>2251824.2999999998</v>
      </c>
      <c r="BO73" s="35">
        <f t="shared" si="29"/>
        <v>2251824.2999999998</v>
      </c>
      <c r="BP73" s="35">
        <f t="shared" si="29"/>
        <v>2251824.2999999998</v>
      </c>
      <c r="BQ73" s="35">
        <f t="shared" si="29"/>
        <v>2251824.2999999998</v>
      </c>
      <c r="BR73" s="35">
        <f t="shared" si="30"/>
        <v>2251824.2999999998</v>
      </c>
      <c r="BS73" s="35">
        <f t="shared" si="30"/>
        <v>2251824.2999999998</v>
      </c>
      <c r="BT73" s="35">
        <f t="shared" si="30"/>
        <v>2251824.2999999998</v>
      </c>
      <c r="BU73" s="35">
        <f t="shared" si="30"/>
        <v>2251824.2999999998</v>
      </c>
      <c r="BV73" s="35">
        <f t="shared" si="30"/>
        <v>2251824.2999999998</v>
      </c>
      <c r="BW73" s="35">
        <f t="shared" si="30"/>
        <v>2251824.2999999998</v>
      </c>
      <c r="BX73" s="35">
        <f t="shared" si="30"/>
        <v>2251824.2999999998</v>
      </c>
      <c r="BY73" s="35">
        <f t="shared" si="30"/>
        <v>2251824.2999999998</v>
      </c>
      <c r="BZ73" s="35">
        <f t="shared" si="30"/>
        <v>2251824.2999999998</v>
      </c>
      <c r="CA73" s="35">
        <f t="shared" si="30"/>
        <v>2251824.2999999998</v>
      </c>
      <c r="CB73" s="35">
        <f t="shared" si="30"/>
        <v>2251824.2999999998</v>
      </c>
      <c r="CC73" s="35">
        <f t="shared" si="30"/>
        <v>2251824.2999999998</v>
      </c>
      <c r="CD73" s="35">
        <f t="shared" si="30"/>
        <v>2251824.2999999998</v>
      </c>
      <c r="CE73" s="35">
        <f t="shared" si="30"/>
        <v>2251824.2999999998</v>
      </c>
      <c r="CF73" s="35">
        <f t="shared" si="30"/>
        <v>2251824.2999999998</v>
      </c>
      <c r="CG73" s="35">
        <f t="shared" si="30"/>
        <v>2251824.2999999998</v>
      </c>
      <c r="CH73" s="35">
        <f t="shared" si="31"/>
        <v>2251824.2999999998</v>
      </c>
      <c r="CI73" s="35" t="e">
        <f t="shared" si="31"/>
        <v>#REF!</v>
      </c>
      <c r="CJ73" s="35" t="e">
        <f t="shared" si="31"/>
        <v>#REF!</v>
      </c>
    </row>
    <row r="75" spans="1:95" x14ac:dyDescent="0.35">
      <c r="A75" t="s">
        <v>35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</row>
    <row r="76" spans="1:95" x14ac:dyDescent="0.35">
      <c r="B76" t="s">
        <v>78</v>
      </c>
      <c r="Q76" s="6">
        <f>Q69/$I$52</f>
        <v>4.9635345691650512</v>
      </c>
      <c r="R76" s="6">
        <f t="shared" ref="R76:CC76" si="32">R69/$I$52</f>
        <v>4.9635345691650512</v>
      </c>
      <c r="S76" s="6">
        <f t="shared" si="32"/>
        <v>4.9635345691650512</v>
      </c>
      <c r="T76" s="6">
        <f t="shared" si="32"/>
        <v>4.9635345691650512</v>
      </c>
      <c r="U76" s="6">
        <f t="shared" si="32"/>
        <v>4.9635345691650512</v>
      </c>
      <c r="V76" s="6">
        <f t="shared" si="32"/>
        <v>4.9635345691650512</v>
      </c>
      <c r="W76" s="6">
        <f t="shared" si="32"/>
        <v>4.9635345691650512</v>
      </c>
      <c r="X76" s="6">
        <f t="shared" si="32"/>
        <v>4.9635345691650512</v>
      </c>
      <c r="Y76" s="6">
        <f t="shared" si="32"/>
        <v>4.9635345691650512</v>
      </c>
      <c r="Z76" s="6">
        <f t="shared" si="32"/>
        <v>4.9635345691650512</v>
      </c>
      <c r="AA76" s="6">
        <f t="shared" si="32"/>
        <v>4.9635345691650512</v>
      </c>
      <c r="AB76" s="6">
        <f t="shared" si="32"/>
        <v>4.9635345691650512</v>
      </c>
      <c r="AC76" s="6">
        <f t="shared" si="32"/>
        <v>4.9635345691650512</v>
      </c>
      <c r="AD76" s="6">
        <f t="shared" si="32"/>
        <v>4.9635345691650512</v>
      </c>
      <c r="AE76" s="6">
        <f t="shared" si="32"/>
        <v>4.9635345691650512</v>
      </c>
      <c r="AF76" s="6">
        <f t="shared" si="32"/>
        <v>4.9635345691650512</v>
      </c>
      <c r="AG76" s="6">
        <f t="shared" si="32"/>
        <v>4.9635345691650512</v>
      </c>
      <c r="AH76" s="6">
        <f t="shared" si="32"/>
        <v>4.9635345691650512</v>
      </c>
      <c r="AI76" s="6">
        <f t="shared" si="32"/>
        <v>4.9635345691650512</v>
      </c>
      <c r="AJ76" s="6">
        <f t="shared" si="32"/>
        <v>4.9635345691650512</v>
      </c>
      <c r="AK76" s="6">
        <f t="shared" si="32"/>
        <v>4.9635345691650512</v>
      </c>
      <c r="AL76" s="6">
        <f t="shared" si="32"/>
        <v>4.9635345691650512</v>
      </c>
      <c r="AM76" s="6">
        <f t="shared" si="32"/>
        <v>4.9635345691650512</v>
      </c>
      <c r="AN76" s="6">
        <f t="shared" si="32"/>
        <v>4.9635345691650512</v>
      </c>
      <c r="AO76" s="6">
        <f t="shared" si="32"/>
        <v>4.9635345691650512</v>
      </c>
      <c r="AP76" s="6">
        <f t="shared" si="32"/>
        <v>4.9635345691650512</v>
      </c>
      <c r="AQ76" s="6">
        <f t="shared" si="32"/>
        <v>4.9635345691650512</v>
      </c>
      <c r="AR76" s="6">
        <f t="shared" si="32"/>
        <v>4.9635345691650512</v>
      </c>
      <c r="AS76" s="6">
        <f t="shared" si="32"/>
        <v>4.9635345691650512</v>
      </c>
      <c r="AT76" s="6">
        <f t="shared" si="32"/>
        <v>4.9635345691650512</v>
      </c>
      <c r="AU76" s="6">
        <f t="shared" si="32"/>
        <v>4.9635345691650512</v>
      </c>
      <c r="AV76" s="6">
        <f t="shared" si="32"/>
        <v>4.9635345691650512</v>
      </c>
      <c r="AW76" s="6">
        <f t="shared" si="32"/>
        <v>4.9635345691650512</v>
      </c>
      <c r="AX76" s="6">
        <f t="shared" si="32"/>
        <v>4.9635345691650512</v>
      </c>
      <c r="AY76" s="6">
        <f t="shared" si="32"/>
        <v>4.9635345691650512</v>
      </c>
      <c r="AZ76" s="6">
        <f t="shared" si="32"/>
        <v>4.9635345691650512</v>
      </c>
      <c r="BA76" s="6">
        <f t="shared" si="32"/>
        <v>4.9635345691650512</v>
      </c>
      <c r="BB76" s="6">
        <f t="shared" si="32"/>
        <v>4.9635345691650512</v>
      </c>
      <c r="BC76" s="6">
        <f t="shared" si="32"/>
        <v>4.9635345691650512</v>
      </c>
      <c r="BD76" s="6">
        <f t="shared" si="32"/>
        <v>4.9635345691650512</v>
      </c>
      <c r="BE76" s="6">
        <f t="shared" si="32"/>
        <v>4.9635345691650512</v>
      </c>
      <c r="BF76" s="6">
        <f t="shared" si="32"/>
        <v>4.9635345691650512</v>
      </c>
      <c r="BG76" s="6">
        <f t="shared" si="32"/>
        <v>4.9635345691650512</v>
      </c>
      <c r="BH76" s="6">
        <f t="shared" si="32"/>
        <v>4.9635345691650512</v>
      </c>
      <c r="BI76" s="6">
        <f t="shared" si="32"/>
        <v>4.9635345691650512</v>
      </c>
      <c r="BJ76" s="6">
        <f t="shared" si="32"/>
        <v>4.9635345691650512</v>
      </c>
      <c r="BK76" s="6">
        <f t="shared" si="32"/>
        <v>4.9635345691650512</v>
      </c>
      <c r="BL76" s="6">
        <f t="shared" si="32"/>
        <v>4.9635345691650512</v>
      </c>
      <c r="BM76" s="6">
        <f t="shared" si="32"/>
        <v>2.8363054680943152</v>
      </c>
      <c r="BN76" s="6">
        <f t="shared" si="32"/>
        <v>2.8363054680943152</v>
      </c>
      <c r="BO76" s="6">
        <f t="shared" si="32"/>
        <v>2.8363054680943152</v>
      </c>
      <c r="BP76" s="6">
        <f t="shared" si="32"/>
        <v>2.8363054680943152</v>
      </c>
      <c r="BQ76" s="6">
        <f t="shared" si="32"/>
        <v>2.8363054680943152</v>
      </c>
      <c r="BR76" s="6">
        <f t="shared" si="32"/>
        <v>2.8363054680943152</v>
      </c>
      <c r="BS76" s="6">
        <f t="shared" si="32"/>
        <v>2.8363054680943152</v>
      </c>
      <c r="BT76" s="6">
        <f t="shared" si="32"/>
        <v>2.8363054680943152</v>
      </c>
      <c r="BU76" s="6">
        <f t="shared" si="32"/>
        <v>2.8363054680943152</v>
      </c>
      <c r="BV76" s="6">
        <f t="shared" si="32"/>
        <v>2.8363054680943152</v>
      </c>
      <c r="BW76" s="6">
        <f t="shared" si="32"/>
        <v>2.8363054680943152</v>
      </c>
      <c r="BX76" s="6">
        <f t="shared" si="32"/>
        <v>2.8363054680943152</v>
      </c>
      <c r="BY76" s="6">
        <f t="shared" si="32"/>
        <v>2.8363054680943152</v>
      </c>
      <c r="BZ76" s="6">
        <f t="shared" si="32"/>
        <v>2.8363054680943152</v>
      </c>
      <c r="CA76" s="6">
        <f t="shared" si="32"/>
        <v>2.8363054680943152</v>
      </c>
      <c r="CB76" s="6">
        <f t="shared" si="32"/>
        <v>2.8363054680943152</v>
      </c>
      <c r="CC76" s="6">
        <f t="shared" si="32"/>
        <v>2.8363054680943152</v>
      </c>
      <c r="CD76" s="6">
        <f t="shared" ref="CD76:CE76" si="33">CD69/$I$52</f>
        <v>2.8363054680943152</v>
      </c>
      <c r="CE76" s="6">
        <f t="shared" si="33"/>
        <v>2.8363054680943152</v>
      </c>
      <c r="CN76">
        <f t="shared" ref="CN76:CQ76" si="34">CN71/$G$41</f>
        <v>0</v>
      </c>
      <c r="CO76">
        <f t="shared" si="34"/>
        <v>0</v>
      </c>
      <c r="CP76">
        <f t="shared" si="34"/>
        <v>0</v>
      </c>
      <c r="CQ76">
        <f t="shared" si="34"/>
        <v>0</v>
      </c>
    </row>
    <row r="77" spans="1:95" x14ac:dyDescent="0.35"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</row>
    <row r="78" spans="1:95" x14ac:dyDescent="0.35">
      <c r="A78" t="s">
        <v>36</v>
      </c>
      <c r="B78" t="s">
        <v>79</v>
      </c>
      <c r="Q78" s="6">
        <f>Q70/$I$53</f>
        <v>3.5242149171657342</v>
      </c>
      <c r="R78" s="6">
        <f>R70/$I$53</f>
        <v>3.5242149171657342</v>
      </c>
      <c r="S78" s="6">
        <f t="shared" ref="S78:CD78" si="35">S70/$I$53</f>
        <v>3.5242149171657342</v>
      </c>
      <c r="T78" s="6">
        <f t="shared" si="35"/>
        <v>3.5242149171657342</v>
      </c>
      <c r="U78" s="6">
        <f t="shared" si="35"/>
        <v>3.5242149171657342</v>
      </c>
      <c r="V78" s="6">
        <f t="shared" si="35"/>
        <v>3.5242149171657342</v>
      </c>
      <c r="W78" s="6">
        <f t="shared" si="35"/>
        <v>3.5242149171657342</v>
      </c>
      <c r="X78" s="6">
        <f t="shared" si="35"/>
        <v>3.5242149171657342</v>
      </c>
      <c r="Y78" s="6">
        <f t="shared" si="35"/>
        <v>3.5242149171657342</v>
      </c>
      <c r="Z78" s="6">
        <f t="shared" si="35"/>
        <v>3.5242149171657342</v>
      </c>
      <c r="AA78" s="6">
        <f t="shared" si="35"/>
        <v>3.5242149171657342</v>
      </c>
      <c r="AB78" s="6">
        <f t="shared" si="35"/>
        <v>3.5242149171657342</v>
      </c>
      <c r="AC78" s="6">
        <f t="shared" si="35"/>
        <v>3.5242149171657342</v>
      </c>
      <c r="AD78" s="6">
        <f t="shared" si="35"/>
        <v>3.5242149171657342</v>
      </c>
      <c r="AE78" s="6">
        <f t="shared" si="35"/>
        <v>3.5242149171657342</v>
      </c>
      <c r="AF78" s="6">
        <f t="shared" si="35"/>
        <v>3.5242149171657342</v>
      </c>
      <c r="AG78" s="6">
        <f t="shared" si="35"/>
        <v>3.5242149171657342</v>
      </c>
      <c r="AH78" s="6">
        <f t="shared" si="35"/>
        <v>3.5242149171657342</v>
      </c>
      <c r="AI78" s="6">
        <f t="shared" si="35"/>
        <v>3.5242149171657342</v>
      </c>
      <c r="AJ78" s="6">
        <f t="shared" si="35"/>
        <v>3.5242149171657342</v>
      </c>
      <c r="AK78" s="6">
        <f t="shared" si="35"/>
        <v>3.5242149171657342</v>
      </c>
      <c r="AL78" s="6">
        <f t="shared" si="35"/>
        <v>3.5242149171657342</v>
      </c>
      <c r="AM78" s="6">
        <f t="shared" si="35"/>
        <v>3.5242149171657342</v>
      </c>
      <c r="AN78" s="6">
        <f t="shared" si="35"/>
        <v>3.5242149171657342</v>
      </c>
      <c r="AO78" s="6">
        <f t="shared" si="35"/>
        <v>3.5242149171657342</v>
      </c>
      <c r="AP78" s="6">
        <f t="shared" si="35"/>
        <v>3.5242149171657342</v>
      </c>
      <c r="AQ78" s="6">
        <f t="shared" si="35"/>
        <v>2.7109345516659493</v>
      </c>
      <c r="AR78" s="6">
        <f t="shared" si="35"/>
        <v>2.7109345516659493</v>
      </c>
      <c r="AS78" s="6">
        <f t="shared" si="35"/>
        <v>2.7109345516659493</v>
      </c>
      <c r="AT78" s="6">
        <f t="shared" si="35"/>
        <v>2.7109345516659493</v>
      </c>
      <c r="AU78" s="6">
        <f t="shared" si="35"/>
        <v>2.7109345516659493</v>
      </c>
      <c r="AV78" s="6">
        <f t="shared" si="35"/>
        <v>2.7109345516659493</v>
      </c>
      <c r="AW78" s="6">
        <f t="shared" si="35"/>
        <v>2.7109345516659493</v>
      </c>
      <c r="AX78" s="6">
        <f t="shared" si="35"/>
        <v>2.7109345516659493</v>
      </c>
      <c r="AY78" s="6">
        <f t="shared" si="35"/>
        <v>2.7109345516659493</v>
      </c>
      <c r="AZ78" s="6">
        <f t="shared" si="35"/>
        <v>2.7109345516659493</v>
      </c>
      <c r="BA78" s="6">
        <f t="shared" si="35"/>
        <v>2.7109345516659493</v>
      </c>
      <c r="BB78" s="6">
        <f t="shared" si="35"/>
        <v>2.7109345516659493</v>
      </c>
      <c r="BC78" s="6">
        <f t="shared" si="35"/>
        <v>2.7109345516659493</v>
      </c>
      <c r="BD78" s="6">
        <f t="shared" si="35"/>
        <v>2.7109345516659493</v>
      </c>
      <c r="BE78" s="6">
        <f t="shared" si="35"/>
        <v>2.7109345516659493</v>
      </c>
      <c r="BF78" s="6">
        <f t="shared" si="35"/>
        <v>1.6265607309995695</v>
      </c>
      <c r="BG78" s="6">
        <f t="shared" si="35"/>
        <v>1.6265607309995695</v>
      </c>
      <c r="BH78" s="6">
        <f t="shared" si="35"/>
        <v>1.6265607309995695</v>
      </c>
      <c r="BI78" s="6">
        <f t="shared" si="35"/>
        <v>1.6265607309995695</v>
      </c>
      <c r="BJ78" s="6">
        <f t="shared" si="35"/>
        <v>1.6265607309995695</v>
      </c>
      <c r="BK78" s="6">
        <f t="shared" si="35"/>
        <v>1.6265607309995695</v>
      </c>
      <c r="BL78" s="6">
        <f t="shared" si="35"/>
        <v>1.6265607309995695</v>
      </c>
      <c r="BM78" s="6">
        <f t="shared" si="35"/>
        <v>1.6265607309995695</v>
      </c>
      <c r="BN78" s="6">
        <f t="shared" si="35"/>
        <v>1.6265607309995695</v>
      </c>
      <c r="BO78" s="6">
        <f t="shared" si="35"/>
        <v>1.6265607309995695</v>
      </c>
      <c r="BP78" s="6">
        <f t="shared" si="35"/>
        <v>1.6265607309995695</v>
      </c>
      <c r="BQ78" s="6">
        <f t="shared" si="35"/>
        <v>1.6265607309995695</v>
      </c>
      <c r="BR78" s="6">
        <f t="shared" si="35"/>
        <v>1.6265607309995695</v>
      </c>
      <c r="BS78" s="6">
        <f t="shared" si="35"/>
        <v>1.6265607309995695</v>
      </c>
      <c r="BT78" s="6">
        <f t="shared" si="35"/>
        <v>1.6265607309995695</v>
      </c>
      <c r="BU78" s="6">
        <f t="shared" si="35"/>
        <v>1.6265607309995695</v>
      </c>
      <c r="BV78" s="6">
        <f t="shared" si="35"/>
        <v>1.6265607309995695</v>
      </c>
      <c r="BW78" s="6">
        <f t="shared" si="35"/>
        <v>1.6265607309995695</v>
      </c>
      <c r="BX78" s="6">
        <f t="shared" si="35"/>
        <v>1.6265607309995695</v>
      </c>
      <c r="BY78" s="6">
        <f t="shared" si="35"/>
        <v>1.6265607309995695</v>
      </c>
      <c r="BZ78" s="6">
        <f t="shared" si="35"/>
        <v>1.6265607309995695</v>
      </c>
      <c r="CA78" s="6">
        <f t="shared" si="35"/>
        <v>1.6265607309995695</v>
      </c>
      <c r="CB78" s="6">
        <f t="shared" si="35"/>
        <v>1.6265607309995695</v>
      </c>
      <c r="CC78" s="6">
        <f t="shared" si="35"/>
        <v>1.6265607309995695</v>
      </c>
      <c r="CD78" s="6">
        <f t="shared" si="35"/>
        <v>1.6265607309995695</v>
      </c>
      <c r="CE78" s="6">
        <f t="shared" ref="CE78" si="36">CE70/$I$53</f>
        <v>1.6265607309995695</v>
      </c>
      <c r="CN78">
        <f>CN72/$H$42</f>
        <v>0</v>
      </c>
      <c r="CO78">
        <f>CO72/$H$42</f>
        <v>0</v>
      </c>
      <c r="CP78">
        <f>CP72/$H$42</f>
        <v>0</v>
      </c>
      <c r="CQ78">
        <f>CQ72/$H$42</f>
        <v>0</v>
      </c>
    </row>
    <row r="79" spans="1:95" x14ac:dyDescent="0.35">
      <c r="P79" s="59" t="s">
        <v>20</v>
      </c>
      <c r="Q79" s="58">
        <v>15</v>
      </c>
      <c r="R79" s="58">
        <v>16</v>
      </c>
      <c r="S79" s="58">
        <v>17</v>
      </c>
      <c r="T79" s="58">
        <v>18</v>
      </c>
      <c r="U79" s="58">
        <v>19</v>
      </c>
      <c r="V79" s="58">
        <v>20</v>
      </c>
      <c r="W79" s="58">
        <v>21</v>
      </c>
      <c r="X79" s="58">
        <v>22</v>
      </c>
      <c r="Y79" s="58">
        <v>23</v>
      </c>
      <c r="Z79" s="58">
        <v>24</v>
      </c>
      <c r="AA79" s="58">
        <v>25</v>
      </c>
      <c r="AB79" s="58">
        <v>26</v>
      </c>
      <c r="AC79" s="58">
        <v>27</v>
      </c>
      <c r="AD79" s="58">
        <v>28</v>
      </c>
      <c r="AE79" s="58">
        <v>29</v>
      </c>
      <c r="AF79" s="58">
        <v>30</v>
      </c>
      <c r="AG79" s="58">
        <v>31</v>
      </c>
      <c r="AH79" s="58">
        <v>32</v>
      </c>
      <c r="AI79" s="58">
        <v>33</v>
      </c>
      <c r="AJ79" s="58">
        <v>34</v>
      </c>
      <c r="AK79" s="58">
        <v>35</v>
      </c>
      <c r="AL79" s="58">
        <v>36</v>
      </c>
      <c r="AM79" s="58">
        <v>37</v>
      </c>
      <c r="AN79" s="58">
        <v>38</v>
      </c>
      <c r="AO79" s="58">
        <v>39</v>
      </c>
      <c r="AP79" s="58">
        <v>40</v>
      </c>
      <c r="AQ79" s="58">
        <v>41</v>
      </c>
      <c r="AR79" s="58">
        <v>42</v>
      </c>
      <c r="AS79" s="58">
        <v>43</v>
      </c>
      <c r="AT79" s="58">
        <v>44</v>
      </c>
      <c r="AU79" s="58">
        <v>45</v>
      </c>
      <c r="AV79" s="58">
        <v>46</v>
      </c>
      <c r="AW79" s="58">
        <v>47</v>
      </c>
      <c r="AX79" s="58">
        <v>48</v>
      </c>
      <c r="AY79" s="58">
        <v>49</v>
      </c>
      <c r="AZ79" s="58">
        <v>50</v>
      </c>
      <c r="BA79" s="58">
        <v>51</v>
      </c>
      <c r="BB79" s="58">
        <v>52</v>
      </c>
      <c r="BC79" s="58">
        <v>1</v>
      </c>
      <c r="BD79" s="58">
        <v>2</v>
      </c>
      <c r="BE79" s="58">
        <v>3</v>
      </c>
      <c r="BF79" s="58">
        <v>4</v>
      </c>
      <c r="BG79" s="58">
        <v>5</v>
      </c>
      <c r="BH79" s="58">
        <v>6</v>
      </c>
      <c r="BI79" s="58">
        <v>7</v>
      </c>
      <c r="BJ79" s="58">
        <v>8</v>
      </c>
      <c r="BK79" s="58">
        <v>9</v>
      </c>
      <c r="BL79" s="58">
        <v>10</v>
      </c>
      <c r="BM79" s="58">
        <v>11</v>
      </c>
      <c r="BN79" s="58">
        <v>12</v>
      </c>
      <c r="BO79" s="58">
        <v>13</v>
      </c>
      <c r="BP79" s="58">
        <v>14</v>
      </c>
      <c r="BQ79" s="58">
        <v>15</v>
      </c>
      <c r="BR79" s="58">
        <v>16</v>
      </c>
      <c r="BS79" s="58">
        <v>17</v>
      </c>
      <c r="BT79" s="58">
        <v>18</v>
      </c>
      <c r="BU79" s="58">
        <v>19</v>
      </c>
      <c r="BV79" s="58">
        <v>20</v>
      </c>
      <c r="BW79" s="58">
        <v>21</v>
      </c>
      <c r="BX79" s="58">
        <v>22</v>
      </c>
      <c r="BY79" s="58">
        <v>23</v>
      </c>
      <c r="BZ79" s="58">
        <v>24</v>
      </c>
      <c r="CA79" s="58">
        <v>25</v>
      </c>
      <c r="CB79" s="58">
        <v>26</v>
      </c>
      <c r="CC79" s="58">
        <v>27</v>
      </c>
      <c r="CD79" s="58">
        <v>28</v>
      </c>
      <c r="CE79" s="58">
        <v>29</v>
      </c>
      <c r="CN79">
        <v>26</v>
      </c>
      <c r="CO79">
        <v>27</v>
      </c>
      <c r="CP79">
        <v>28</v>
      </c>
      <c r="CQ79">
        <v>29</v>
      </c>
    </row>
    <row r="80" spans="1:95" x14ac:dyDescent="0.35">
      <c r="P80" s="31" t="s">
        <v>93</v>
      </c>
      <c r="Q80" s="6" t="e">
        <f>Q75+#REF!</f>
        <v>#REF!</v>
      </c>
      <c r="R80" s="6" t="e">
        <f>R75+#REF!</f>
        <v>#REF!</v>
      </c>
      <c r="S80" s="6" t="e">
        <f>S75+#REF!</f>
        <v>#REF!</v>
      </c>
      <c r="T80" s="6" t="e">
        <f>T75+#REF!</f>
        <v>#REF!</v>
      </c>
      <c r="U80" s="6" t="e">
        <f>U75+#REF!</f>
        <v>#REF!</v>
      </c>
      <c r="V80" s="6" t="e">
        <f>V75+#REF!</f>
        <v>#REF!</v>
      </c>
      <c r="W80" s="6" t="e">
        <f>W75+#REF!</f>
        <v>#REF!</v>
      </c>
      <c r="X80" s="6" t="e">
        <f>X75+#REF!</f>
        <v>#REF!</v>
      </c>
      <c r="Y80" s="6" t="e">
        <f>Y75+#REF!</f>
        <v>#REF!</v>
      </c>
      <c r="Z80" s="6" t="e">
        <f>Z75+#REF!</f>
        <v>#REF!</v>
      </c>
      <c r="AA80" s="6" t="e">
        <f>AA75+#REF!</f>
        <v>#REF!</v>
      </c>
      <c r="AB80" s="6" t="e">
        <f>AB75+#REF!</f>
        <v>#REF!</v>
      </c>
      <c r="AC80" s="6" t="e">
        <f>AC75+#REF!</f>
        <v>#REF!</v>
      </c>
      <c r="AD80" s="6" t="e">
        <f>AD75+#REF!</f>
        <v>#REF!</v>
      </c>
      <c r="AE80" s="6" t="e">
        <f>AE75+#REF!</f>
        <v>#REF!</v>
      </c>
      <c r="AF80" s="6" t="e">
        <f>AF75+#REF!</f>
        <v>#REF!</v>
      </c>
      <c r="AG80" s="6" t="e">
        <f>AG75+#REF!</f>
        <v>#REF!</v>
      </c>
      <c r="AH80" s="6" t="e">
        <f>AH75+#REF!</f>
        <v>#REF!</v>
      </c>
      <c r="AI80" s="6" t="e">
        <f>AI75+#REF!</f>
        <v>#REF!</v>
      </c>
      <c r="AJ80" s="6" t="e">
        <f>AJ75+#REF!</f>
        <v>#REF!</v>
      </c>
      <c r="AK80" s="6" t="e">
        <f>AK75+#REF!</f>
        <v>#REF!</v>
      </c>
      <c r="AL80" s="6" t="e">
        <f>AL75+#REF!</f>
        <v>#REF!</v>
      </c>
      <c r="AM80" s="6" t="e">
        <f>AM75+#REF!</f>
        <v>#REF!</v>
      </c>
      <c r="AN80" s="6" t="e">
        <f>AN75+#REF!</f>
        <v>#REF!</v>
      </c>
      <c r="AO80" s="6" t="e">
        <f>AO75+#REF!</f>
        <v>#REF!</v>
      </c>
      <c r="AP80" s="6" t="e">
        <f>AP75+#REF!</f>
        <v>#REF!</v>
      </c>
      <c r="AQ80" s="6" t="e">
        <f>AQ75+#REF!</f>
        <v>#REF!</v>
      </c>
      <c r="AR80" s="6" t="e">
        <f>AR75+#REF!</f>
        <v>#REF!</v>
      </c>
      <c r="AS80" s="6" t="e">
        <f>AS75+#REF!</f>
        <v>#REF!</v>
      </c>
      <c r="AT80" s="6" t="e">
        <f>AT75+#REF!</f>
        <v>#REF!</v>
      </c>
      <c r="AU80" s="6" t="e">
        <f>AU75+#REF!</f>
        <v>#REF!</v>
      </c>
      <c r="AV80" s="6" t="e">
        <f>AV75+#REF!</f>
        <v>#REF!</v>
      </c>
      <c r="AW80" s="6" t="e">
        <f>AW75+#REF!</f>
        <v>#REF!</v>
      </c>
      <c r="AX80" s="6" t="e">
        <f>AX75+#REF!</f>
        <v>#REF!</v>
      </c>
      <c r="AY80" s="6" t="e">
        <f>AY75+#REF!</f>
        <v>#REF!</v>
      </c>
      <c r="AZ80" s="6" t="e">
        <f>AZ75+#REF!</f>
        <v>#REF!</v>
      </c>
      <c r="BA80" s="6" t="e">
        <f>BA75+#REF!</f>
        <v>#REF!</v>
      </c>
      <c r="BB80" s="6" t="e">
        <f>BB75+#REF!</f>
        <v>#REF!</v>
      </c>
      <c r="BC80" s="6" t="e">
        <f>BC75+#REF!</f>
        <v>#REF!</v>
      </c>
      <c r="BD80" s="6" t="e">
        <f>BD75+#REF!</f>
        <v>#REF!</v>
      </c>
      <c r="BE80" s="6" t="e">
        <f>BE75+#REF!</f>
        <v>#REF!</v>
      </c>
      <c r="BF80" s="6" t="e">
        <f>BF75+#REF!</f>
        <v>#REF!</v>
      </c>
      <c r="BG80" s="6" t="e">
        <f>BG75+#REF!</f>
        <v>#REF!</v>
      </c>
      <c r="BH80" s="6" t="e">
        <f>BH75+#REF!</f>
        <v>#REF!</v>
      </c>
      <c r="BI80" s="6" t="e">
        <f>BI75+#REF!</f>
        <v>#REF!</v>
      </c>
      <c r="BJ80" s="6" t="e">
        <f>BJ75+#REF!</f>
        <v>#REF!</v>
      </c>
      <c r="BK80" s="6" t="e">
        <f>BK75+#REF!</f>
        <v>#REF!</v>
      </c>
      <c r="BL80" s="6" t="e">
        <f>BL75+#REF!</f>
        <v>#REF!</v>
      </c>
      <c r="BM80" s="6" t="e">
        <f>BM75+#REF!</f>
        <v>#REF!</v>
      </c>
      <c r="BN80" s="6" t="e">
        <f>BN75+#REF!</f>
        <v>#REF!</v>
      </c>
      <c r="BO80" s="6" t="e">
        <f>BO75+#REF!</f>
        <v>#REF!</v>
      </c>
      <c r="BP80" s="6" t="e">
        <f>BP75+#REF!</f>
        <v>#REF!</v>
      </c>
      <c r="BQ80" s="6" t="e">
        <f>BQ75+#REF!</f>
        <v>#REF!</v>
      </c>
      <c r="BR80" s="6" t="e">
        <f>BR75+#REF!</f>
        <v>#REF!</v>
      </c>
      <c r="BS80" s="6" t="e">
        <f>BS75+#REF!</f>
        <v>#REF!</v>
      </c>
      <c r="BT80" s="6" t="e">
        <f>BT75+#REF!</f>
        <v>#REF!</v>
      </c>
      <c r="BU80" s="6" t="e">
        <f>BU75+#REF!</f>
        <v>#REF!</v>
      </c>
      <c r="BV80" s="6" t="e">
        <f>BV75+#REF!</f>
        <v>#REF!</v>
      </c>
      <c r="BW80" s="6" t="e">
        <f>BW75+#REF!</f>
        <v>#REF!</v>
      </c>
      <c r="BX80" s="6" t="e">
        <f>BX75+#REF!</f>
        <v>#REF!</v>
      </c>
      <c r="BY80" s="6" t="e">
        <f>BY75+#REF!</f>
        <v>#REF!</v>
      </c>
      <c r="BZ80" s="6" t="e">
        <f>BZ75+#REF!</f>
        <v>#REF!</v>
      </c>
      <c r="CA80" s="6" t="e">
        <f>CA75+#REF!</f>
        <v>#REF!</v>
      </c>
      <c r="CB80" s="6" t="e">
        <f>CB75+#REF!</f>
        <v>#REF!</v>
      </c>
      <c r="CC80" s="6" t="e">
        <f>CC75+#REF!</f>
        <v>#REF!</v>
      </c>
      <c r="CD80" s="6" t="e">
        <f>CD75+#REF!</f>
        <v>#REF!</v>
      </c>
      <c r="CE80" s="6" t="e">
        <f>CE75+#REF!</f>
        <v>#REF!</v>
      </c>
      <c r="CN80" t="e">
        <f>CN75+#REF!</f>
        <v>#REF!</v>
      </c>
      <c r="CO80" t="e">
        <f>CO75+#REF!</f>
        <v>#REF!</v>
      </c>
      <c r="CP80" t="e">
        <f>CP75+#REF!</f>
        <v>#REF!</v>
      </c>
      <c r="CQ80" t="e">
        <f>CQ75+#REF!</f>
        <v>#REF!</v>
      </c>
    </row>
    <row r="81" spans="2:95" x14ac:dyDescent="0.35">
      <c r="P81" s="31" t="s">
        <v>94</v>
      </c>
      <c r="Q81" s="6">
        <f t="shared" ref="Q81:AV81" si="37">Q76+Q78</f>
        <v>8.4877494863307845</v>
      </c>
      <c r="R81" s="6">
        <f t="shared" si="37"/>
        <v>8.4877494863307845</v>
      </c>
      <c r="S81" s="6">
        <f t="shared" si="37"/>
        <v>8.4877494863307845</v>
      </c>
      <c r="T81" s="6">
        <f t="shared" si="37"/>
        <v>8.4877494863307845</v>
      </c>
      <c r="U81" s="6">
        <f t="shared" si="37"/>
        <v>8.4877494863307845</v>
      </c>
      <c r="V81" s="6">
        <f t="shared" si="37"/>
        <v>8.4877494863307845</v>
      </c>
      <c r="W81" s="6">
        <f t="shared" si="37"/>
        <v>8.4877494863307845</v>
      </c>
      <c r="X81" s="6">
        <f t="shared" si="37"/>
        <v>8.4877494863307845</v>
      </c>
      <c r="Y81" s="6">
        <f t="shared" si="37"/>
        <v>8.4877494863307845</v>
      </c>
      <c r="Z81" s="6">
        <f t="shared" si="37"/>
        <v>8.4877494863307845</v>
      </c>
      <c r="AA81" s="6">
        <f t="shared" si="37"/>
        <v>8.4877494863307845</v>
      </c>
      <c r="AB81" s="6">
        <f t="shared" si="37"/>
        <v>8.4877494863307845</v>
      </c>
      <c r="AC81" s="6">
        <f t="shared" si="37"/>
        <v>8.4877494863307845</v>
      </c>
      <c r="AD81" s="6">
        <f t="shared" si="37"/>
        <v>8.4877494863307845</v>
      </c>
      <c r="AE81" s="6">
        <f t="shared" si="37"/>
        <v>8.4877494863307845</v>
      </c>
      <c r="AF81" s="6">
        <f t="shared" si="37"/>
        <v>8.4877494863307845</v>
      </c>
      <c r="AG81" s="6">
        <f t="shared" si="37"/>
        <v>8.4877494863307845</v>
      </c>
      <c r="AH81" s="6">
        <f t="shared" si="37"/>
        <v>8.4877494863307845</v>
      </c>
      <c r="AI81" s="6">
        <f t="shared" si="37"/>
        <v>8.4877494863307845</v>
      </c>
      <c r="AJ81" s="6">
        <f t="shared" si="37"/>
        <v>8.4877494863307845</v>
      </c>
      <c r="AK81" s="6">
        <f t="shared" si="37"/>
        <v>8.4877494863307845</v>
      </c>
      <c r="AL81" s="6">
        <f t="shared" si="37"/>
        <v>8.4877494863307845</v>
      </c>
      <c r="AM81" s="6">
        <f t="shared" si="37"/>
        <v>8.4877494863307845</v>
      </c>
      <c r="AN81" s="6">
        <f t="shared" si="37"/>
        <v>8.4877494863307845</v>
      </c>
      <c r="AO81" s="6">
        <f t="shared" si="37"/>
        <v>8.4877494863307845</v>
      </c>
      <c r="AP81" s="6">
        <f t="shared" si="37"/>
        <v>8.4877494863307845</v>
      </c>
      <c r="AQ81" s="6">
        <f t="shared" si="37"/>
        <v>7.6744691208310005</v>
      </c>
      <c r="AR81" s="6">
        <f t="shared" si="37"/>
        <v>7.6744691208310005</v>
      </c>
      <c r="AS81" s="6">
        <f t="shared" si="37"/>
        <v>7.6744691208310005</v>
      </c>
      <c r="AT81" s="6">
        <f t="shared" si="37"/>
        <v>7.6744691208310005</v>
      </c>
      <c r="AU81" s="6">
        <f t="shared" si="37"/>
        <v>7.6744691208310005</v>
      </c>
      <c r="AV81" s="6">
        <f t="shared" si="37"/>
        <v>7.6744691208310005</v>
      </c>
      <c r="AW81" s="6">
        <f t="shared" ref="AW81:CE81" si="38">AW76+AW78</f>
        <v>7.6744691208310005</v>
      </c>
      <c r="AX81" s="6">
        <f t="shared" si="38"/>
        <v>7.6744691208310005</v>
      </c>
      <c r="AY81" s="6">
        <f t="shared" si="38"/>
        <v>7.6744691208310005</v>
      </c>
      <c r="AZ81" s="6">
        <f t="shared" si="38"/>
        <v>7.6744691208310005</v>
      </c>
      <c r="BA81" s="6">
        <f t="shared" si="38"/>
        <v>7.6744691208310005</v>
      </c>
      <c r="BB81" s="6">
        <f t="shared" si="38"/>
        <v>7.6744691208310005</v>
      </c>
      <c r="BC81" s="6">
        <f t="shared" si="38"/>
        <v>7.6744691208310005</v>
      </c>
      <c r="BD81" s="6">
        <f t="shared" si="38"/>
        <v>7.6744691208310005</v>
      </c>
      <c r="BE81" s="6">
        <f t="shared" si="38"/>
        <v>7.6744691208310005</v>
      </c>
      <c r="BF81" s="6">
        <f t="shared" si="38"/>
        <v>6.590095300164621</v>
      </c>
      <c r="BG81" s="6">
        <f t="shared" si="38"/>
        <v>6.590095300164621</v>
      </c>
      <c r="BH81" s="6">
        <f t="shared" si="38"/>
        <v>6.590095300164621</v>
      </c>
      <c r="BI81" s="6">
        <f t="shared" si="38"/>
        <v>6.590095300164621</v>
      </c>
      <c r="BJ81" s="6">
        <f t="shared" si="38"/>
        <v>6.590095300164621</v>
      </c>
      <c r="BK81" s="6">
        <f t="shared" si="38"/>
        <v>6.590095300164621</v>
      </c>
      <c r="BL81" s="6">
        <f t="shared" si="38"/>
        <v>6.590095300164621</v>
      </c>
      <c r="BM81" s="6">
        <f t="shared" si="38"/>
        <v>4.4628661990938845</v>
      </c>
      <c r="BN81" s="6">
        <f t="shared" si="38"/>
        <v>4.4628661990938845</v>
      </c>
      <c r="BO81" s="6">
        <f t="shared" si="38"/>
        <v>4.4628661990938845</v>
      </c>
      <c r="BP81" s="6">
        <f t="shared" si="38"/>
        <v>4.4628661990938845</v>
      </c>
      <c r="BQ81" s="6">
        <f t="shared" si="38"/>
        <v>4.4628661990938845</v>
      </c>
      <c r="BR81" s="6">
        <f t="shared" si="38"/>
        <v>4.4628661990938845</v>
      </c>
      <c r="BS81" s="6">
        <f t="shared" si="38"/>
        <v>4.4628661990938845</v>
      </c>
      <c r="BT81" s="6">
        <f t="shared" si="38"/>
        <v>4.4628661990938845</v>
      </c>
      <c r="BU81" s="6">
        <f t="shared" si="38"/>
        <v>4.4628661990938845</v>
      </c>
      <c r="BV81" s="6">
        <f t="shared" si="38"/>
        <v>4.4628661990938845</v>
      </c>
      <c r="BW81" s="6">
        <f t="shared" si="38"/>
        <v>4.4628661990938845</v>
      </c>
      <c r="BX81" s="6">
        <f t="shared" si="38"/>
        <v>4.4628661990938845</v>
      </c>
      <c r="BY81" s="6">
        <f t="shared" si="38"/>
        <v>4.4628661990938845</v>
      </c>
      <c r="BZ81" s="6">
        <f t="shared" si="38"/>
        <v>4.4628661990938845</v>
      </c>
      <c r="CA81" s="6">
        <f t="shared" si="38"/>
        <v>4.4628661990938845</v>
      </c>
      <c r="CB81" s="6">
        <f t="shared" si="38"/>
        <v>4.4628661990938845</v>
      </c>
      <c r="CC81" s="6">
        <f t="shared" si="38"/>
        <v>4.4628661990938845</v>
      </c>
      <c r="CD81" s="6">
        <f t="shared" si="38"/>
        <v>4.4628661990938845</v>
      </c>
      <c r="CE81" s="6">
        <f t="shared" si="38"/>
        <v>4.4628661990938845</v>
      </c>
      <c r="CN81">
        <f>CN76+CN78</f>
        <v>0</v>
      </c>
      <c r="CO81">
        <f>CO76+CO78</f>
        <v>0</v>
      </c>
      <c r="CP81">
        <f>CP76+CP78</f>
        <v>0</v>
      </c>
      <c r="CQ81">
        <f>CQ76+CQ78</f>
        <v>0</v>
      </c>
    </row>
    <row r="82" spans="2:95" x14ac:dyDescent="0.35">
      <c r="P82" s="31" t="s">
        <v>95</v>
      </c>
      <c r="Q82" s="6">
        <f t="shared" ref="Q82:AV82" si="39">Q77+Q78</f>
        <v>3.5242149171657342</v>
      </c>
      <c r="R82" s="6">
        <f t="shared" si="39"/>
        <v>3.5242149171657342</v>
      </c>
      <c r="S82" s="6">
        <f t="shared" si="39"/>
        <v>3.5242149171657342</v>
      </c>
      <c r="T82" s="6">
        <f t="shared" si="39"/>
        <v>3.5242149171657342</v>
      </c>
      <c r="U82" s="6">
        <f t="shared" si="39"/>
        <v>3.5242149171657342</v>
      </c>
      <c r="V82" s="6">
        <f t="shared" si="39"/>
        <v>3.5242149171657342</v>
      </c>
      <c r="W82" s="6">
        <f t="shared" si="39"/>
        <v>3.5242149171657342</v>
      </c>
      <c r="X82" s="6">
        <f t="shared" si="39"/>
        <v>3.5242149171657342</v>
      </c>
      <c r="Y82" s="6">
        <f t="shared" si="39"/>
        <v>3.5242149171657342</v>
      </c>
      <c r="Z82" s="6">
        <f t="shared" si="39"/>
        <v>3.5242149171657342</v>
      </c>
      <c r="AA82" s="6">
        <f t="shared" si="39"/>
        <v>3.5242149171657342</v>
      </c>
      <c r="AB82" s="6">
        <f t="shared" si="39"/>
        <v>3.5242149171657342</v>
      </c>
      <c r="AC82" s="6">
        <f t="shared" si="39"/>
        <v>3.5242149171657342</v>
      </c>
      <c r="AD82" s="6">
        <f t="shared" si="39"/>
        <v>3.5242149171657342</v>
      </c>
      <c r="AE82" s="6">
        <f t="shared" si="39"/>
        <v>3.5242149171657342</v>
      </c>
      <c r="AF82" s="6">
        <f t="shared" si="39"/>
        <v>3.5242149171657342</v>
      </c>
      <c r="AG82" s="6">
        <f t="shared" si="39"/>
        <v>3.5242149171657342</v>
      </c>
      <c r="AH82" s="6">
        <f t="shared" si="39"/>
        <v>3.5242149171657342</v>
      </c>
      <c r="AI82" s="6">
        <f t="shared" si="39"/>
        <v>3.5242149171657342</v>
      </c>
      <c r="AJ82" s="6">
        <f t="shared" si="39"/>
        <v>3.5242149171657342</v>
      </c>
      <c r="AK82" s="6">
        <f t="shared" si="39"/>
        <v>3.5242149171657342</v>
      </c>
      <c r="AL82" s="6">
        <f t="shared" si="39"/>
        <v>3.5242149171657342</v>
      </c>
      <c r="AM82" s="6">
        <f t="shared" si="39"/>
        <v>3.5242149171657342</v>
      </c>
      <c r="AN82" s="6">
        <f t="shared" si="39"/>
        <v>3.5242149171657342</v>
      </c>
      <c r="AO82" s="6">
        <f t="shared" si="39"/>
        <v>3.5242149171657342</v>
      </c>
      <c r="AP82" s="6">
        <f t="shared" si="39"/>
        <v>3.5242149171657342</v>
      </c>
      <c r="AQ82" s="6">
        <f t="shared" si="39"/>
        <v>2.7109345516659493</v>
      </c>
      <c r="AR82" s="6">
        <f t="shared" si="39"/>
        <v>2.7109345516659493</v>
      </c>
      <c r="AS82" s="6">
        <f t="shared" si="39"/>
        <v>2.7109345516659493</v>
      </c>
      <c r="AT82" s="6">
        <f t="shared" si="39"/>
        <v>2.7109345516659493</v>
      </c>
      <c r="AU82" s="6">
        <f t="shared" si="39"/>
        <v>2.7109345516659493</v>
      </c>
      <c r="AV82" s="6">
        <f t="shared" si="39"/>
        <v>2.7109345516659493</v>
      </c>
      <c r="AW82" s="6">
        <f t="shared" ref="AW82:CE82" si="40">AW77+AW78</f>
        <v>2.7109345516659493</v>
      </c>
      <c r="AX82" s="6">
        <f t="shared" si="40"/>
        <v>2.7109345516659493</v>
      </c>
      <c r="AY82" s="6">
        <f t="shared" si="40"/>
        <v>2.7109345516659493</v>
      </c>
      <c r="AZ82" s="6">
        <f t="shared" si="40"/>
        <v>2.7109345516659493</v>
      </c>
      <c r="BA82" s="6">
        <f t="shared" si="40"/>
        <v>2.7109345516659493</v>
      </c>
      <c r="BB82" s="6">
        <f t="shared" si="40"/>
        <v>2.7109345516659493</v>
      </c>
      <c r="BC82" s="6">
        <f t="shared" si="40"/>
        <v>2.7109345516659493</v>
      </c>
      <c r="BD82" s="6">
        <f t="shared" si="40"/>
        <v>2.7109345516659493</v>
      </c>
      <c r="BE82" s="6">
        <f t="shared" si="40"/>
        <v>2.7109345516659493</v>
      </c>
      <c r="BF82" s="6">
        <f t="shared" si="40"/>
        <v>1.6265607309995695</v>
      </c>
      <c r="BG82" s="6">
        <f t="shared" si="40"/>
        <v>1.6265607309995695</v>
      </c>
      <c r="BH82" s="6">
        <f t="shared" si="40"/>
        <v>1.6265607309995695</v>
      </c>
      <c r="BI82" s="6">
        <f t="shared" si="40"/>
        <v>1.6265607309995695</v>
      </c>
      <c r="BJ82" s="6">
        <f t="shared" si="40"/>
        <v>1.6265607309995695</v>
      </c>
      <c r="BK82" s="6">
        <f t="shared" si="40"/>
        <v>1.6265607309995695</v>
      </c>
      <c r="BL82" s="6">
        <f t="shared" si="40"/>
        <v>1.6265607309995695</v>
      </c>
      <c r="BM82" s="6">
        <f t="shared" si="40"/>
        <v>1.6265607309995695</v>
      </c>
      <c r="BN82" s="6">
        <f t="shared" si="40"/>
        <v>1.6265607309995695</v>
      </c>
      <c r="BO82" s="6">
        <f t="shared" si="40"/>
        <v>1.6265607309995695</v>
      </c>
      <c r="BP82" s="6">
        <f t="shared" si="40"/>
        <v>1.6265607309995695</v>
      </c>
      <c r="BQ82" s="6">
        <f t="shared" si="40"/>
        <v>1.6265607309995695</v>
      </c>
      <c r="BR82" s="6">
        <f t="shared" si="40"/>
        <v>1.6265607309995695</v>
      </c>
      <c r="BS82" s="6">
        <f t="shared" si="40"/>
        <v>1.6265607309995695</v>
      </c>
      <c r="BT82" s="6">
        <f t="shared" si="40"/>
        <v>1.6265607309995695</v>
      </c>
      <c r="BU82" s="6">
        <f t="shared" si="40"/>
        <v>1.6265607309995695</v>
      </c>
      <c r="BV82" s="6">
        <f t="shared" si="40"/>
        <v>1.6265607309995695</v>
      </c>
      <c r="BW82" s="6">
        <f t="shared" si="40"/>
        <v>1.6265607309995695</v>
      </c>
      <c r="BX82" s="6">
        <f t="shared" si="40"/>
        <v>1.6265607309995695</v>
      </c>
      <c r="BY82" s="6">
        <f t="shared" si="40"/>
        <v>1.6265607309995695</v>
      </c>
      <c r="BZ82" s="6">
        <f t="shared" si="40"/>
        <v>1.6265607309995695</v>
      </c>
      <c r="CA82" s="6">
        <f t="shared" si="40"/>
        <v>1.6265607309995695</v>
      </c>
      <c r="CB82" s="6">
        <f t="shared" si="40"/>
        <v>1.6265607309995695</v>
      </c>
      <c r="CC82" s="6">
        <f t="shared" si="40"/>
        <v>1.6265607309995695</v>
      </c>
      <c r="CD82" s="6">
        <f t="shared" si="40"/>
        <v>1.6265607309995695</v>
      </c>
      <c r="CE82" s="6">
        <f t="shared" si="40"/>
        <v>1.6265607309995695</v>
      </c>
      <c r="CN82">
        <f>CN77+CN78</f>
        <v>0</v>
      </c>
      <c r="CO82">
        <f>CO77+CO78</f>
        <v>0</v>
      </c>
      <c r="CP82">
        <f>CP77+CP78</f>
        <v>0</v>
      </c>
      <c r="CQ82">
        <f>CQ77+CQ78</f>
        <v>0</v>
      </c>
    </row>
    <row r="83" spans="2:95" x14ac:dyDescent="0.35">
      <c r="P83" s="59" t="s">
        <v>20</v>
      </c>
      <c r="Q83" s="58">
        <v>15</v>
      </c>
      <c r="R83" s="58">
        <v>16</v>
      </c>
      <c r="S83" s="58">
        <v>17</v>
      </c>
      <c r="T83" s="58">
        <v>18</v>
      </c>
      <c r="U83" s="58">
        <v>19</v>
      </c>
      <c r="V83" s="58">
        <v>20</v>
      </c>
      <c r="W83" s="58">
        <v>21</v>
      </c>
      <c r="X83" s="58">
        <v>22</v>
      </c>
      <c r="Y83" s="58">
        <v>23</v>
      </c>
      <c r="Z83" s="58">
        <v>24</v>
      </c>
      <c r="AA83" s="58">
        <v>25</v>
      </c>
      <c r="AB83" s="58">
        <v>26</v>
      </c>
      <c r="AC83" s="58">
        <v>27</v>
      </c>
      <c r="AD83" s="58">
        <v>28</v>
      </c>
      <c r="AE83" s="58">
        <v>29</v>
      </c>
      <c r="AF83" s="58">
        <v>30</v>
      </c>
      <c r="AG83" s="58">
        <v>31</v>
      </c>
      <c r="AH83" s="58">
        <v>32</v>
      </c>
      <c r="AI83" s="58">
        <v>33</v>
      </c>
      <c r="AJ83" s="58">
        <v>34</v>
      </c>
      <c r="AK83" s="58">
        <v>35</v>
      </c>
      <c r="AL83" s="58">
        <v>36</v>
      </c>
      <c r="AM83" s="58">
        <v>37</v>
      </c>
      <c r="AN83" s="58">
        <v>38</v>
      </c>
      <c r="AO83" s="58">
        <v>39</v>
      </c>
      <c r="AP83" s="58">
        <v>40</v>
      </c>
      <c r="AQ83" s="58">
        <v>41</v>
      </c>
      <c r="AR83" s="58">
        <v>42</v>
      </c>
      <c r="AS83" s="58">
        <v>43</v>
      </c>
      <c r="AT83" s="58">
        <v>44</v>
      </c>
      <c r="AU83" s="58">
        <v>45</v>
      </c>
      <c r="AV83" s="58">
        <v>46</v>
      </c>
      <c r="AW83" s="58">
        <v>47</v>
      </c>
      <c r="AX83" s="58">
        <v>48</v>
      </c>
      <c r="AY83" s="58">
        <v>49</v>
      </c>
      <c r="AZ83" s="58">
        <v>50</v>
      </c>
      <c r="BA83" s="58">
        <v>51</v>
      </c>
      <c r="BB83" s="58">
        <v>52</v>
      </c>
      <c r="BC83" s="58">
        <v>1</v>
      </c>
      <c r="BD83" s="58">
        <v>2</v>
      </c>
      <c r="BE83" s="58">
        <v>3</v>
      </c>
      <c r="BF83" s="58">
        <v>4</v>
      </c>
      <c r="BG83" s="58">
        <v>5</v>
      </c>
      <c r="BH83" s="58">
        <v>6</v>
      </c>
      <c r="BI83" s="58">
        <v>7</v>
      </c>
      <c r="BJ83" s="58">
        <v>8</v>
      </c>
      <c r="BK83" s="58">
        <v>9</v>
      </c>
      <c r="BL83" s="58">
        <v>10</v>
      </c>
      <c r="BM83" s="58">
        <v>11</v>
      </c>
      <c r="BN83" s="58">
        <v>12</v>
      </c>
      <c r="BO83" s="58">
        <v>13</v>
      </c>
      <c r="BP83" s="58">
        <v>14</v>
      </c>
      <c r="BQ83" s="58">
        <v>15</v>
      </c>
      <c r="BR83" s="58">
        <v>16</v>
      </c>
      <c r="BS83" s="58">
        <v>17</v>
      </c>
      <c r="BT83" s="58">
        <v>18</v>
      </c>
      <c r="BU83" s="58">
        <v>19</v>
      </c>
      <c r="BV83" s="58">
        <v>20</v>
      </c>
      <c r="BW83" s="58">
        <v>21</v>
      </c>
      <c r="BX83" s="58">
        <v>22</v>
      </c>
      <c r="BY83" s="58">
        <v>23</v>
      </c>
      <c r="BZ83" s="58">
        <v>24</v>
      </c>
      <c r="CA83" s="58">
        <v>25</v>
      </c>
      <c r="CB83" s="58">
        <v>26</v>
      </c>
      <c r="CC83" s="58">
        <v>27</v>
      </c>
      <c r="CD83" s="58">
        <v>28</v>
      </c>
      <c r="CE83" s="58">
        <v>29</v>
      </c>
    </row>
    <row r="84" spans="2:95" x14ac:dyDescent="0.35">
      <c r="P84" s="31" t="s">
        <v>93</v>
      </c>
      <c r="Q84" s="6">
        <v>16</v>
      </c>
      <c r="R84" s="6">
        <v>16</v>
      </c>
      <c r="S84" s="6">
        <v>16</v>
      </c>
      <c r="T84" s="6">
        <v>16</v>
      </c>
      <c r="U84" s="6">
        <v>16</v>
      </c>
      <c r="V84" s="6">
        <v>16</v>
      </c>
      <c r="W84" s="6">
        <v>16</v>
      </c>
      <c r="X84" s="6">
        <v>16</v>
      </c>
      <c r="Y84" s="6">
        <v>16</v>
      </c>
      <c r="Z84" s="6">
        <v>16</v>
      </c>
      <c r="AA84" s="6">
        <v>16</v>
      </c>
      <c r="AB84" s="6">
        <v>16</v>
      </c>
      <c r="AC84" s="6">
        <v>16</v>
      </c>
      <c r="AD84" s="6">
        <v>16</v>
      </c>
      <c r="AE84" s="6">
        <v>16</v>
      </c>
      <c r="AF84" s="6">
        <v>16</v>
      </c>
      <c r="AG84" s="6">
        <v>16</v>
      </c>
      <c r="AH84" s="6">
        <v>16</v>
      </c>
      <c r="AI84" s="6">
        <v>16</v>
      </c>
      <c r="AJ84" s="6">
        <v>16</v>
      </c>
      <c r="AK84" s="6">
        <v>16</v>
      </c>
      <c r="AL84" s="6">
        <v>16</v>
      </c>
      <c r="AM84" s="6">
        <v>16</v>
      </c>
      <c r="AN84" s="6">
        <v>16</v>
      </c>
      <c r="AO84" s="6">
        <v>16</v>
      </c>
      <c r="AP84" s="6">
        <v>16</v>
      </c>
      <c r="AQ84" s="6" t="e">
        <f t="shared" ref="AQ84:CE84" si="41">ROUNDUP(AQ80,0)</f>
        <v>#REF!</v>
      </c>
      <c r="AR84" s="6" t="e">
        <f t="shared" si="41"/>
        <v>#REF!</v>
      </c>
      <c r="AS84" s="6" t="e">
        <f t="shared" si="41"/>
        <v>#REF!</v>
      </c>
      <c r="AT84" s="6" t="e">
        <f t="shared" si="41"/>
        <v>#REF!</v>
      </c>
      <c r="AU84" s="6" t="e">
        <f t="shared" si="41"/>
        <v>#REF!</v>
      </c>
      <c r="AV84" s="6" t="e">
        <f t="shared" si="41"/>
        <v>#REF!</v>
      </c>
      <c r="AW84" s="6" t="e">
        <f t="shared" si="41"/>
        <v>#REF!</v>
      </c>
      <c r="AX84" s="6" t="e">
        <f t="shared" si="41"/>
        <v>#REF!</v>
      </c>
      <c r="AY84" s="6" t="e">
        <f t="shared" si="41"/>
        <v>#REF!</v>
      </c>
      <c r="AZ84" s="6" t="e">
        <f t="shared" si="41"/>
        <v>#REF!</v>
      </c>
      <c r="BA84" s="6" t="e">
        <f t="shared" si="41"/>
        <v>#REF!</v>
      </c>
      <c r="BB84" s="6" t="e">
        <f t="shared" si="41"/>
        <v>#REF!</v>
      </c>
      <c r="BC84" s="6" t="e">
        <f t="shared" si="41"/>
        <v>#REF!</v>
      </c>
      <c r="BD84" s="6" t="e">
        <f t="shared" si="41"/>
        <v>#REF!</v>
      </c>
      <c r="BE84" s="6" t="e">
        <f t="shared" si="41"/>
        <v>#REF!</v>
      </c>
      <c r="BF84" s="6" t="e">
        <f t="shared" si="41"/>
        <v>#REF!</v>
      </c>
      <c r="BG84" s="6" t="e">
        <f t="shared" si="41"/>
        <v>#REF!</v>
      </c>
      <c r="BH84" s="6" t="e">
        <f t="shared" si="41"/>
        <v>#REF!</v>
      </c>
      <c r="BI84" s="6" t="e">
        <f t="shared" si="41"/>
        <v>#REF!</v>
      </c>
      <c r="BJ84" s="6" t="e">
        <f t="shared" si="41"/>
        <v>#REF!</v>
      </c>
      <c r="BK84" s="6" t="e">
        <f t="shared" si="41"/>
        <v>#REF!</v>
      </c>
      <c r="BL84" s="6" t="e">
        <f t="shared" si="41"/>
        <v>#REF!</v>
      </c>
      <c r="BM84" s="6" t="e">
        <f t="shared" si="41"/>
        <v>#REF!</v>
      </c>
      <c r="BN84" s="6" t="e">
        <f t="shared" si="41"/>
        <v>#REF!</v>
      </c>
      <c r="BO84" s="6" t="e">
        <f t="shared" si="41"/>
        <v>#REF!</v>
      </c>
      <c r="BP84" s="6" t="e">
        <f t="shared" si="41"/>
        <v>#REF!</v>
      </c>
      <c r="BQ84" s="6" t="e">
        <f t="shared" si="41"/>
        <v>#REF!</v>
      </c>
      <c r="BR84" s="6" t="e">
        <f t="shared" si="41"/>
        <v>#REF!</v>
      </c>
      <c r="BS84" s="6" t="e">
        <f t="shared" si="41"/>
        <v>#REF!</v>
      </c>
      <c r="BT84" s="6" t="e">
        <f t="shared" si="41"/>
        <v>#REF!</v>
      </c>
      <c r="BU84" s="6" t="e">
        <f t="shared" si="41"/>
        <v>#REF!</v>
      </c>
      <c r="BV84" s="6" t="e">
        <f t="shared" si="41"/>
        <v>#REF!</v>
      </c>
      <c r="BW84" s="6" t="e">
        <f t="shared" si="41"/>
        <v>#REF!</v>
      </c>
      <c r="BX84" s="6" t="e">
        <f t="shared" si="41"/>
        <v>#REF!</v>
      </c>
      <c r="BY84" s="6" t="e">
        <f t="shared" si="41"/>
        <v>#REF!</v>
      </c>
      <c r="BZ84" s="6" t="e">
        <f t="shared" si="41"/>
        <v>#REF!</v>
      </c>
      <c r="CA84" s="6" t="e">
        <f t="shared" si="41"/>
        <v>#REF!</v>
      </c>
      <c r="CB84" s="6" t="e">
        <f t="shared" si="41"/>
        <v>#REF!</v>
      </c>
      <c r="CC84" s="6" t="e">
        <f t="shared" si="41"/>
        <v>#REF!</v>
      </c>
      <c r="CD84" s="6" t="e">
        <f t="shared" si="41"/>
        <v>#REF!</v>
      </c>
      <c r="CE84" s="6" t="e">
        <f t="shared" si="41"/>
        <v>#REF!</v>
      </c>
    </row>
    <row r="85" spans="2:95" s="92" customFormat="1" x14ac:dyDescent="0.35">
      <c r="P85" s="93" t="s">
        <v>94</v>
      </c>
      <c r="Q85" s="94">
        <f t="shared" ref="Q85:AF86" si="42">ROUNDUP(Q81,0)</f>
        <v>9</v>
      </c>
      <c r="R85" s="94">
        <f t="shared" si="42"/>
        <v>9</v>
      </c>
      <c r="S85" s="94">
        <f t="shared" si="42"/>
        <v>9</v>
      </c>
      <c r="T85" s="94">
        <f t="shared" si="42"/>
        <v>9</v>
      </c>
      <c r="U85" s="94">
        <f t="shared" si="42"/>
        <v>9</v>
      </c>
      <c r="V85" s="94">
        <f t="shared" si="42"/>
        <v>9</v>
      </c>
      <c r="W85" s="94">
        <f t="shared" si="42"/>
        <v>9</v>
      </c>
      <c r="X85" s="94">
        <f t="shared" si="42"/>
        <v>9</v>
      </c>
      <c r="Y85" s="94">
        <f t="shared" si="42"/>
        <v>9</v>
      </c>
      <c r="Z85" s="94">
        <f t="shared" si="42"/>
        <v>9</v>
      </c>
      <c r="AA85" s="94">
        <f t="shared" si="42"/>
        <v>9</v>
      </c>
      <c r="AB85" s="94">
        <f t="shared" si="42"/>
        <v>9</v>
      </c>
      <c r="AC85" s="94">
        <f t="shared" si="42"/>
        <v>9</v>
      </c>
      <c r="AD85" s="94">
        <f t="shared" si="42"/>
        <v>9</v>
      </c>
      <c r="AE85" s="94">
        <f t="shared" si="42"/>
        <v>9</v>
      </c>
      <c r="AF85" s="94">
        <f t="shared" si="42"/>
        <v>9</v>
      </c>
      <c r="AG85" s="94">
        <f t="shared" ref="AG85:CE86" si="43">ROUNDUP(AG81,0)</f>
        <v>9</v>
      </c>
      <c r="AH85" s="94">
        <f t="shared" si="43"/>
        <v>9</v>
      </c>
      <c r="AI85" s="94">
        <f t="shared" si="43"/>
        <v>9</v>
      </c>
      <c r="AJ85" s="94">
        <f t="shared" si="43"/>
        <v>9</v>
      </c>
      <c r="AK85" s="94">
        <f t="shared" si="43"/>
        <v>9</v>
      </c>
      <c r="AL85" s="94">
        <f t="shared" si="43"/>
        <v>9</v>
      </c>
      <c r="AM85" s="94">
        <f t="shared" si="43"/>
        <v>9</v>
      </c>
      <c r="AN85" s="94">
        <f t="shared" si="43"/>
        <v>9</v>
      </c>
      <c r="AO85" s="94">
        <f t="shared" si="43"/>
        <v>9</v>
      </c>
      <c r="AP85" s="94">
        <f t="shared" si="43"/>
        <v>9</v>
      </c>
      <c r="AQ85" s="94">
        <f t="shared" si="43"/>
        <v>8</v>
      </c>
      <c r="AR85" s="94">
        <f t="shared" si="43"/>
        <v>8</v>
      </c>
      <c r="AS85" s="94">
        <f t="shared" si="43"/>
        <v>8</v>
      </c>
      <c r="AT85" s="94">
        <f t="shared" si="43"/>
        <v>8</v>
      </c>
      <c r="AU85" s="94">
        <f t="shared" si="43"/>
        <v>8</v>
      </c>
      <c r="AV85" s="94">
        <f t="shared" si="43"/>
        <v>8</v>
      </c>
      <c r="AW85" s="94">
        <f t="shared" si="43"/>
        <v>8</v>
      </c>
      <c r="AX85" s="94">
        <f t="shared" si="43"/>
        <v>8</v>
      </c>
      <c r="AY85" s="94">
        <f t="shared" si="43"/>
        <v>8</v>
      </c>
      <c r="AZ85" s="94">
        <f t="shared" si="43"/>
        <v>8</v>
      </c>
      <c r="BA85" s="94">
        <f t="shared" si="43"/>
        <v>8</v>
      </c>
      <c r="BB85" s="94">
        <f t="shared" si="43"/>
        <v>8</v>
      </c>
      <c r="BC85" s="94">
        <f t="shared" si="43"/>
        <v>8</v>
      </c>
      <c r="BD85" s="94">
        <f t="shared" si="43"/>
        <v>8</v>
      </c>
      <c r="BE85" s="94">
        <f t="shared" si="43"/>
        <v>8</v>
      </c>
      <c r="BF85" s="94">
        <f t="shared" si="43"/>
        <v>7</v>
      </c>
      <c r="BG85" s="94">
        <f t="shared" si="43"/>
        <v>7</v>
      </c>
      <c r="BH85" s="94">
        <f t="shared" si="43"/>
        <v>7</v>
      </c>
      <c r="BI85" s="94">
        <f t="shared" si="43"/>
        <v>7</v>
      </c>
      <c r="BJ85" s="94">
        <f t="shared" si="43"/>
        <v>7</v>
      </c>
      <c r="BK85" s="94">
        <f t="shared" si="43"/>
        <v>7</v>
      </c>
      <c r="BL85" s="94">
        <f t="shared" si="43"/>
        <v>7</v>
      </c>
      <c r="BM85" s="94">
        <f t="shared" si="43"/>
        <v>5</v>
      </c>
      <c r="BN85" s="94">
        <f t="shared" si="43"/>
        <v>5</v>
      </c>
      <c r="BO85" s="94">
        <f t="shared" si="43"/>
        <v>5</v>
      </c>
      <c r="BP85" s="94">
        <f t="shared" si="43"/>
        <v>5</v>
      </c>
      <c r="BQ85" s="94">
        <f t="shared" si="43"/>
        <v>5</v>
      </c>
      <c r="BR85" s="94">
        <f t="shared" si="43"/>
        <v>5</v>
      </c>
      <c r="BS85" s="94">
        <f t="shared" si="43"/>
        <v>5</v>
      </c>
      <c r="BT85" s="94">
        <f t="shared" si="43"/>
        <v>5</v>
      </c>
      <c r="BU85" s="94">
        <f t="shared" si="43"/>
        <v>5</v>
      </c>
      <c r="BV85" s="94">
        <f t="shared" si="43"/>
        <v>5</v>
      </c>
      <c r="BW85" s="94">
        <f t="shared" si="43"/>
        <v>5</v>
      </c>
      <c r="BX85" s="94">
        <f t="shared" si="43"/>
        <v>5</v>
      </c>
      <c r="BY85" s="94">
        <f t="shared" si="43"/>
        <v>5</v>
      </c>
      <c r="BZ85" s="94">
        <f t="shared" si="43"/>
        <v>5</v>
      </c>
      <c r="CA85" s="94">
        <f t="shared" si="43"/>
        <v>5</v>
      </c>
      <c r="CB85" s="94">
        <f t="shared" si="43"/>
        <v>5</v>
      </c>
      <c r="CC85" s="94">
        <f t="shared" si="43"/>
        <v>5</v>
      </c>
      <c r="CD85" s="94">
        <f t="shared" si="43"/>
        <v>5</v>
      </c>
      <c r="CE85" s="94">
        <f t="shared" si="43"/>
        <v>5</v>
      </c>
    </row>
    <row r="86" spans="2:95" x14ac:dyDescent="0.35">
      <c r="P86" s="31" t="s">
        <v>95</v>
      </c>
      <c r="Q86" s="6">
        <f t="shared" si="42"/>
        <v>4</v>
      </c>
      <c r="R86" s="6">
        <f t="shared" si="42"/>
        <v>4</v>
      </c>
      <c r="S86" s="6">
        <f t="shared" si="42"/>
        <v>4</v>
      </c>
      <c r="T86" s="6">
        <f t="shared" si="42"/>
        <v>4</v>
      </c>
      <c r="U86" s="6">
        <f t="shared" si="42"/>
        <v>4</v>
      </c>
      <c r="V86" s="6">
        <f t="shared" si="42"/>
        <v>4</v>
      </c>
      <c r="W86" s="6">
        <f t="shared" si="42"/>
        <v>4</v>
      </c>
      <c r="X86" s="6">
        <f t="shared" si="42"/>
        <v>4</v>
      </c>
      <c r="Y86" s="6">
        <f t="shared" si="42"/>
        <v>4</v>
      </c>
      <c r="Z86" s="6">
        <f t="shared" si="42"/>
        <v>4</v>
      </c>
      <c r="AA86" s="6">
        <f t="shared" si="42"/>
        <v>4</v>
      </c>
      <c r="AB86" s="6">
        <f t="shared" si="42"/>
        <v>4</v>
      </c>
      <c r="AC86" s="6">
        <f t="shared" si="42"/>
        <v>4</v>
      </c>
      <c r="AD86" s="6">
        <f t="shared" si="42"/>
        <v>4</v>
      </c>
      <c r="AE86" s="6">
        <f t="shared" si="42"/>
        <v>4</v>
      </c>
      <c r="AF86" s="6">
        <f t="shared" si="42"/>
        <v>4</v>
      </c>
      <c r="AG86" s="6">
        <f t="shared" si="43"/>
        <v>4</v>
      </c>
      <c r="AH86" s="6">
        <f t="shared" si="43"/>
        <v>4</v>
      </c>
      <c r="AI86" s="6">
        <f t="shared" si="43"/>
        <v>4</v>
      </c>
      <c r="AJ86" s="6">
        <f t="shared" si="43"/>
        <v>4</v>
      </c>
      <c r="AK86" s="6">
        <f t="shared" si="43"/>
        <v>4</v>
      </c>
      <c r="AL86" s="6">
        <f t="shared" si="43"/>
        <v>4</v>
      </c>
      <c r="AM86" s="6">
        <f t="shared" si="43"/>
        <v>4</v>
      </c>
      <c r="AN86" s="6">
        <f t="shared" si="43"/>
        <v>4</v>
      </c>
      <c r="AO86" s="6">
        <f t="shared" si="43"/>
        <v>4</v>
      </c>
      <c r="AP86" s="6">
        <f t="shared" si="43"/>
        <v>4</v>
      </c>
      <c r="AQ86" s="6">
        <f t="shared" si="43"/>
        <v>3</v>
      </c>
      <c r="AR86" s="6">
        <f t="shared" si="43"/>
        <v>3</v>
      </c>
      <c r="AS86" s="6">
        <f t="shared" si="43"/>
        <v>3</v>
      </c>
      <c r="AT86" s="6">
        <f t="shared" si="43"/>
        <v>3</v>
      </c>
      <c r="AU86" s="6">
        <f t="shared" si="43"/>
        <v>3</v>
      </c>
      <c r="AV86" s="6">
        <f t="shared" si="43"/>
        <v>3</v>
      </c>
      <c r="AW86" s="6">
        <f t="shared" si="43"/>
        <v>3</v>
      </c>
      <c r="AX86" s="6">
        <f t="shared" si="43"/>
        <v>3</v>
      </c>
      <c r="AY86" s="6">
        <f t="shared" si="43"/>
        <v>3</v>
      </c>
      <c r="AZ86" s="6">
        <f t="shared" si="43"/>
        <v>3</v>
      </c>
      <c r="BA86" s="6">
        <f t="shared" si="43"/>
        <v>3</v>
      </c>
      <c r="BB86" s="6">
        <f t="shared" si="43"/>
        <v>3</v>
      </c>
      <c r="BC86" s="6">
        <f t="shared" si="43"/>
        <v>3</v>
      </c>
      <c r="BD86" s="6">
        <f t="shared" si="43"/>
        <v>3</v>
      </c>
      <c r="BE86" s="6">
        <f t="shared" si="43"/>
        <v>3</v>
      </c>
      <c r="BF86" s="6">
        <f t="shared" si="43"/>
        <v>2</v>
      </c>
      <c r="BG86" s="6">
        <f t="shared" si="43"/>
        <v>2</v>
      </c>
      <c r="BH86" s="6">
        <f t="shared" si="43"/>
        <v>2</v>
      </c>
      <c r="BI86" s="6">
        <f t="shared" si="43"/>
        <v>2</v>
      </c>
      <c r="BJ86" s="6">
        <f t="shared" si="43"/>
        <v>2</v>
      </c>
      <c r="BK86" s="6">
        <f t="shared" si="43"/>
        <v>2</v>
      </c>
      <c r="BL86" s="6">
        <f t="shared" si="43"/>
        <v>2</v>
      </c>
      <c r="BM86" s="6">
        <f t="shared" si="43"/>
        <v>2</v>
      </c>
      <c r="BN86" s="6">
        <f t="shared" si="43"/>
        <v>2</v>
      </c>
      <c r="BO86" s="6">
        <f t="shared" si="43"/>
        <v>2</v>
      </c>
      <c r="BP86" s="6">
        <f t="shared" si="43"/>
        <v>2</v>
      </c>
      <c r="BQ86" s="6">
        <f t="shared" si="43"/>
        <v>2</v>
      </c>
      <c r="BR86" s="6">
        <f t="shared" si="43"/>
        <v>2</v>
      </c>
      <c r="BS86" s="6">
        <f t="shared" si="43"/>
        <v>2</v>
      </c>
      <c r="BT86" s="6">
        <f t="shared" si="43"/>
        <v>2</v>
      </c>
      <c r="BU86" s="6">
        <f t="shared" si="43"/>
        <v>2</v>
      </c>
      <c r="BV86" s="6">
        <f t="shared" si="43"/>
        <v>2</v>
      </c>
      <c r="BW86" s="6">
        <f t="shared" si="43"/>
        <v>2</v>
      </c>
      <c r="BX86" s="6">
        <f t="shared" si="43"/>
        <v>2</v>
      </c>
      <c r="BY86" s="6">
        <f t="shared" si="43"/>
        <v>2</v>
      </c>
      <c r="BZ86" s="6">
        <f t="shared" si="43"/>
        <v>2</v>
      </c>
      <c r="CA86" s="6">
        <f t="shared" si="43"/>
        <v>2</v>
      </c>
      <c r="CB86" s="6">
        <f t="shared" si="43"/>
        <v>2</v>
      </c>
      <c r="CC86" s="6">
        <f t="shared" si="43"/>
        <v>2</v>
      </c>
      <c r="CD86" s="6">
        <f t="shared" si="43"/>
        <v>2</v>
      </c>
      <c r="CE86" s="6">
        <f t="shared" si="43"/>
        <v>2</v>
      </c>
    </row>
    <row r="94" spans="2:95" ht="23.5" x14ac:dyDescent="0.55000000000000004">
      <c r="B94" s="40" t="s">
        <v>109</v>
      </c>
    </row>
    <row r="95" spans="2:95" x14ac:dyDescent="0.35">
      <c r="B95" t="s">
        <v>107</v>
      </c>
      <c r="C95" s="114" t="s">
        <v>45</v>
      </c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6" t="s">
        <v>15</v>
      </c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7" t="s">
        <v>14</v>
      </c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8" t="s">
        <v>13</v>
      </c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 t="s">
        <v>32</v>
      </c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 t="s">
        <v>33</v>
      </c>
      <c r="BQ95" s="118"/>
      <c r="BR95" s="118"/>
      <c r="BS95" s="118"/>
      <c r="BT95" s="118"/>
      <c r="BU95" s="118"/>
      <c r="BV95" s="118"/>
      <c r="BW95" s="118"/>
      <c r="BX95" s="118"/>
      <c r="BY95" s="118"/>
      <c r="BZ95" s="118"/>
      <c r="CA95" s="118"/>
      <c r="CB95" s="118"/>
      <c r="CC95" s="118" t="s">
        <v>34</v>
      </c>
      <c r="CD95" s="118"/>
      <c r="CE95" s="118"/>
      <c r="CF95" s="118"/>
      <c r="CG95" s="118"/>
      <c r="CH95" s="118"/>
      <c r="CI95" s="118"/>
      <c r="CJ95" s="118"/>
    </row>
    <row r="96" spans="2:95" x14ac:dyDescent="0.3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9"/>
      <c r="Q96" s="29"/>
      <c r="R96" s="29"/>
      <c r="S96" s="29"/>
      <c r="T96" s="29"/>
      <c r="U96" s="29"/>
      <c r="V96" s="29"/>
      <c r="W96" s="29"/>
      <c r="X96" s="119">
        <v>45101</v>
      </c>
      <c r="Y96" s="120"/>
      <c r="Z96" s="120"/>
      <c r="AA96" s="120"/>
      <c r="AB96" s="121"/>
      <c r="AC96" s="122">
        <v>45474</v>
      </c>
      <c r="AD96" s="123"/>
      <c r="AE96" s="123"/>
      <c r="AF96" s="124"/>
      <c r="AG96" s="125" t="s">
        <v>31</v>
      </c>
      <c r="AH96" s="123"/>
      <c r="AI96" s="123"/>
      <c r="AJ96" s="124"/>
      <c r="AK96" s="126">
        <v>45193</v>
      </c>
      <c r="AL96" s="123"/>
      <c r="AM96" s="123"/>
      <c r="AN96" s="123"/>
      <c r="AO96" s="124"/>
      <c r="AP96" s="111">
        <v>45223</v>
      </c>
      <c r="AQ96" s="112"/>
      <c r="AR96" s="112"/>
      <c r="AS96" s="113"/>
      <c r="AT96" s="111">
        <v>45254</v>
      </c>
      <c r="AU96" s="112"/>
      <c r="AV96" s="112"/>
      <c r="AW96" s="113"/>
      <c r="AX96" s="111">
        <v>45284</v>
      </c>
      <c r="AY96" s="112"/>
      <c r="AZ96" s="112"/>
      <c r="BA96" s="112"/>
      <c r="BB96" s="113"/>
      <c r="BC96" s="111">
        <v>45682</v>
      </c>
      <c r="BD96" s="112"/>
      <c r="BE96" s="112"/>
      <c r="BF96" s="113"/>
      <c r="BG96" s="111">
        <v>45713</v>
      </c>
      <c r="BH96" s="112"/>
      <c r="BI96" s="112"/>
      <c r="BJ96" s="113"/>
      <c r="BK96" s="111">
        <v>45741</v>
      </c>
      <c r="BL96" s="112"/>
      <c r="BM96" s="112"/>
      <c r="BN96" s="112"/>
      <c r="BO96" s="113"/>
      <c r="BP96" s="111">
        <v>45407</v>
      </c>
      <c r="BQ96" s="112"/>
      <c r="BR96" s="112"/>
      <c r="BS96" s="113"/>
      <c r="BT96" s="111">
        <v>45802</v>
      </c>
      <c r="BU96" s="112"/>
      <c r="BV96" s="112"/>
      <c r="BW96" s="113"/>
      <c r="BX96" s="111">
        <v>45468</v>
      </c>
      <c r="BY96" s="112"/>
      <c r="BZ96" s="112"/>
      <c r="CA96" s="112"/>
      <c r="CB96" s="113"/>
      <c r="CC96" s="111">
        <v>45498</v>
      </c>
      <c r="CD96" s="112"/>
      <c r="CE96" s="112"/>
      <c r="CF96" s="113"/>
      <c r="CG96" s="111">
        <v>45529</v>
      </c>
      <c r="CH96" s="112"/>
      <c r="CI96" s="112"/>
      <c r="CJ96" s="113"/>
    </row>
    <row r="97" spans="1:95" s="22" customFormat="1" x14ac:dyDescent="0.35">
      <c r="B97" s="22" t="s">
        <v>20</v>
      </c>
      <c r="C97" s="17">
        <v>1</v>
      </c>
      <c r="D97" s="17">
        <v>2</v>
      </c>
      <c r="E97" s="17">
        <v>3</v>
      </c>
      <c r="F97" s="17">
        <v>4</v>
      </c>
      <c r="G97" s="17">
        <v>5</v>
      </c>
      <c r="H97" s="17">
        <v>6</v>
      </c>
      <c r="I97" s="17">
        <v>7</v>
      </c>
      <c r="J97" s="17">
        <v>8</v>
      </c>
      <c r="K97" s="17">
        <v>9</v>
      </c>
      <c r="L97" s="26">
        <v>10</v>
      </c>
      <c r="M97" s="26">
        <v>11</v>
      </c>
      <c r="N97" s="26">
        <v>12</v>
      </c>
      <c r="O97" s="26">
        <v>13</v>
      </c>
      <c r="P97" s="25">
        <v>14</v>
      </c>
      <c r="Q97" s="25">
        <v>15</v>
      </c>
      <c r="R97" s="25">
        <v>16</v>
      </c>
      <c r="S97" s="25">
        <v>17</v>
      </c>
      <c r="T97" s="25">
        <v>18</v>
      </c>
      <c r="U97" s="25">
        <v>19</v>
      </c>
      <c r="V97" s="25">
        <v>20</v>
      </c>
      <c r="W97" s="25">
        <v>21</v>
      </c>
      <c r="X97" s="25">
        <v>22</v>
      </c>
      <c r="Y97" s="25">
        <v>23</v>
      </c>
      <c r="Z97" s="25">
        <v>24</v>
      </c>
      <c r="AA97" s="25">
        <v>25</v>
      </c>
      <c r="AB97" s="25">
        <v>26</v>
      </c>
      <c r="AC97" s="24">
        <v>27</v>
      </c>
      <c r="AD97" s="24">
        <v>28</v>
      </c>
      <c r="AE97" s="24">
        <v>29</v>
      </c>
      <c r="AF97" s="24">
        <v>30</v>
      </c>
      <c r="AG97" s="24">
        <v>31</v>
      </c>
      <c r="AH97" s="24">
        <v>32</v>
      </c>
      <c r="AI97" s="24">
        <v>33</v>
      </c>
      <c r="AJ97" s="24">
        <v>34</v>
      </c>
      <c r="AK97" s="24">
        <v>35</v>
      </c>
      <c r="AL97" s="24">
        <v>36</v>
      </c>
      <c r="AM97" s="24">
        <v>37</v>
      </c>
      <c r="AN97" s="24">
        <v>38</v>
      </c>
      <c r="AO97" s="24">
        <v>39</v>
      </c>
      <c r="AP97" s="23">
        <v>40</v>
      </c>
      <c r="AQ97" s="23">
        <v>41</v>
      </c>
      <c r="AR97" s="23">
        <v>42</v>
      </c>
      <c r="AS97" s="23">
        <v>43</v>
      </c>
      <c r="AT97" s="23">
        <v>44</v>
      </c>
      <c r="AU97" s="23">
        <v>45</v>
      </c>
      <c r="AV97" s="23">
        <v>46</v>
      </c>
      <c r="AW97" s="23">
        <v>47</v>
      </c>
      <c r="AX97" s="23">
        <v>48</v>
      </c>
      <c r="AY97" s="23">
        <v>49</v>
      </c>
      <c r="AZ97" s="23">
        <v>50</v>
      </c>
      <c r="BA97" s="23">
        <v>51</v>
      </c>
      <c r="BB97" s="23">
        <v>52</v>
      </c>
      <c r="BC97" s="34">
        <v>1</v>
      </c>
      <c r="BD97" s="34">
        <v>2</v>
      </c>
      <c r="BE97" s="34">
        <v>3</v>
      </c>
      <c r="BF97" s="34">
        <v>4</v>
      </c>
      <c r="BG97" s="34">
        <v>5</v>
      </c>
      <c r="BH97" s="34">
        <v>6</v>
      </c>
      <c r="BI97" s="34">
        <v>7</v>
      </c>
      <c r="BJ97" s="34">
        <v>8</v>
      </c>
      <c r="BK97" s="34">
        <v>9</v>
      </c>
      <c r="BL97" s="34">
        <v>10</v>
      </c>
      <c r="BM97" s="34">
        <v>11</v>
      </c>
      <c r="BN97" s="34">
        <v>12</v>
      </c>
      <c r="BO97" s="34">
        <v>13</v>
      </c>
      <c r="BP97" s="34">
        <v>14</v>
      </c>
      <c r="BQ97" s="34">
        <v>15</v>
      </c>
      <c r="BR97" s="34">
        <v>16</v>
      </c>
      <c r="BS97" s="34">
        <v>17</v>
      </c>
      <c r="BT97" s="34">
        <v>18</v>
      </c>
      <c r="BU97" s="34">
        <v>19</v>
      </c>
      <c r="BV97" s="34">
        <v>20</v>
      </c>
      <c r="BW97" s="34">
        <v>21</v>
      </c>
      <c r="BX97" s="34">
        <v>22</v>
      </c>
      <c r="BY97" s="34">
        <v>23</v>
      </c>
      <c r="BZ97" s="34">
        <v>24</v>
      </c>
      <c r="CA97" s="34">
        <v>25</v>
      </c>
      <c r="CB97" s="34">
        <v>26</v>
      </c>
      <c r="CC97" s="34">
        <v>27</v>
      </c>
      <c r="CD97" s="34">
        <v>28</v>
      </c>
      <c r="CE97" s="34">
        <v>29</v>
      </c>
      <c r="CF97" s="34">
        <v>30</v>
      </c>
      <c r="CG97" s="34">
        <v>31</v>
      </c>
      <c r="CH97" s="34">
        <v>32</v>
      </c>
      <c r="CI97" s="34">
        <v>33</v>
      </c>
      <c r="CJ97" s="34">
        <v>34</v>
      </c>
    </row>
    <row r="98" spans="1:95" x14ac:dyDescent="0.35">
      <c r="B98" s="21" t="s">
        <v>35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12"/>
      <c r="Q98" s="12"/>
      <c r="R98" s="12"/>
      <c r="S98" s="12"/>
      <c r="T98" s="12"/>
      <c r="U98" s="12"/>
      <c r="V98" s="12">
        <v>0</v>
      </c>
      <c r="W98" s="12">
        <v>0</v>
      </c>
      <c r="X98" s="33">
        <f>$M$17/5</f>
        <v>0</v>
      </c>
      <c r="Y98" s="33">
        <f t="shared" ref="Y98:AB98" si="44">$M$17/5</f>
        <v>0</v>
      </c>
      <c r="Z98" s="33">
        <f t="shared" si="44"/>
        <v>0</v>
      </c>
      <c r="AA98" s="33">
        <f t="shared" si="44"/>
        <v>0</v>
      </c>
      <c r="AB98" s="33">
        <f t="shared" si="44"/>
        <v>0</v>
      </c>
      <c r="AC98" s="33">
        <f>$N$17/4</f>
        <v>0</v>
      </c>
      <c r="AD98" s="33">
        <f t="shared" ref="AD98:AF98" si="45">$N$17/4</f>
        <v>0</v>
      </c>
      <c r="AE98" s="33">
        <f t="shared" si="45"/>
        <v>0</v>
      </c>
      <c r="AF98" s="33">
        <f t="shared" si="45"/>
        <v>0</v>
      </c>
      <c r="AG98" s="33">
        <f>$O$17/4</f>
        <v>0</v>
      </c>
      <c r="AH98" s="33">
        <f t="shared" ref="AH98:AJ98" si="46">$O$17/4</f>
        <v>0</v>
      </c>
      <c r="AI98" s="33">
        <f t="shared" si="46"/>
        <v>0</v>
      </c>
      <c r="AJ98" s="33">
        <f t="shared" si="46"/>
        <v>0</v>
      </c>
      <c r="AK98" s="33">
        <f>$P$17/5</f>
        <v>0</v>
      </c>
      <c r="AL98" s="33">
        <f t="shared" ref="AL98:AO98" si="47">$P$17/5</f>
        <v>0</v>
      </c>
      <c r="AM98" s="33">
        <f t="shared" si="47"/>
        <v>0</v>
      </c>
      <c r="AN98" s="33">
        <f t="shared" si="47"/>
        <v>0</v>
      </c>
      <c r="AO98" s="33">
        <f t="shared" si="47"/>
        <v>0</v>
      </c>
      <c r="AP98" s="67">
        <f>$Q$17/4</f>
        <v>0</v>
      </c>
      <c r="AQ98" s="67">
        <f t="shared" ref="AQ98:AS98" si="48">$Q$17/4</f>
        <v>0</v>
      </c>
      <c r="AR98" s="67">
        <f t="shared" si="48"/>
        <v>0</v>
      </c>
      <c r="AS98" s="67">
        <f t="shared" si="48"/>
        <v>0</v>
      </c>
      <c r="AT98" s="67">
        <f>$R$17/4</f>
        <v>0</v>
      </c>
      <c r="AU98" s="67">
        <f t="shared" ref="AU98:AW98" si="49">$R$17/4</f>
        <v>0</v>
      </c>
      <c r="AV98" s="67">
        <f t="shared" si="49"/>
        <v>0</v>
      </c>
      <c r="AW98" s="67">
        <f t="shared" si="49"/>
        <v>0</v>
      </c>
      <c r="AX98" s="67">
        <f>$S$17/5</f>
        <v>0</v>
      </c>
      <c r="AY98" s="67">
        <f t="shared" ref="AY98:BB98" si="50">$S$17/5</f>
        <v>0</v>
      </c>
      <c r="AZ98" s="67">
        <f t="shared" si="50"/>
        <v>0</v>
      </c>
      <c r="BA98" s="67">
        <f t="shared" si="50"/>
        <v>0</v>
      </c>
      <c r="BB98" s="67">
        <f t="shared" si="50"/>
        <v>0</v>
      </c>
      <c r="BC98" s="67">
        <f>$T$17/4</f>
        <v>0</v>
      </c>
      <c r="BD98" s="67">
        <f t="shared" ref="BD98:BF98" si="51">$T$17/4</f>
        <v>0</v>
      </c>
      <c r="BE98" s="67">
        <f t="shared" si="51"/>
        <v>0</v>
      </c>
      <c r="BF98" s="67">
        <f t="shared" si="51"/>
        <v>0</v>
      </c>
      <c r="BG98" s="67">
        <f>$U$17/4</f>
        <v>0.74414350147275421</v>
      </c>
      <c r="BH98" s="67">
        <f t="shared" ref="BH98:BJ98" si="52">$U$17/4</f>
        <v>0.74414350147275421</v>
      </c>
      <c r="BI98" s="67">
        <f t="shared" si="52"/>
        <v>0.74414350147275421</v>
      </c>
      <c r="BJ98" s="67">
        <f t="shared" si="52"/>
        <v>0.74414350147275421</v>
      </c>
      <c r="BK98" s="67">
        <f>$V$17/5</f>
        <v>0.59531480117820335</v>
      </c>
      <c r="BL98" s="67">
        <f t="shared" ref="BL98:BO98" si="53">$V$17/5</f>
        <v>0.59531480117820335</v>
      </c>
      <c r="BM98" s="67">
        <f t="shared" si="53"/>
        <v>0.59531480117820335</v>
      </c>
      <c r="BN98" s="67">
        <f t="shared" si="53"/>
        <v>0.59531480117820335</v>
      </c>
      <c r="BO98" s="67">
        <f t="shared" si="53"/>
        <v>0.59531480117820335</v>
      </c>
      <c r="BP98" s="67">
        <f>$W$17/4</f>
        <v>0.74414350147275421</v>
      </c>
      <c r="BQ98" s="67">
        <f t="shared" ref="BQ98:BS98" si="54">$W$17/4</f>
        <v>0.74414350147275421</v>
      </c>
      <c r="BR98" s="67">
        <f t="shared" si="54"/>
        <v>0.74414350147275421</v>
      </c>
      <c r="BS98" s="67">
        <f t="shared" si="54"/>
        <v>0.74414350147275421</v>
      </c>
      <c r="BT98" s="67">
        <f>$X$17/4</f>
        <v>0.74414350147275421</v>
      </c>
      <c r="BU98" s="67">
        <f t="shared" ref="BU98:BW98" si="55">$X$17/4</f>
        <v>0.74414350147275421</v>
      </c>
      <c r="BV98" s="67">
        <f t="shared" si="55"/>
        <v>0.74414350147275421</v>
      </c>
      <c r="BW98" s="67">
        <f t="shared" si="55"/>
        <v>0.74414350147275421</v>
      </c>
      <c r="BX98" s="67">
        <f>$Y$17/5</f>
        <v>0.59531480117820335</v>
      </c>
      <c r="BY98" s="67">
        <f t="shared" ref="BY98:CB98" si="56">$Y$17/5</f>
        <v>0.59531480117820335</v>
      </c>
      <c r="BZ98" s="67">
        <f t="shared" si="56"/>
        <v>0.59531480117820335</v>
      </c>
      <c r="CA98" s="67">
        <f t="shared" si="56"/>
        <v>0.59531480117820335</v>
      </c>
      <c r="CB98" s="67">
        <f t="shared" si="56"/>
        <v>0.59531480117820335</v>
      </c>
      <c r="CC98" s="67">
        <f>$Z$17/4</f>
        <v>0.74414350147275421</v>
      </c>
      <c r="CD98" s="67">
        <f t="shared" ref="CD98:CF98" si="57">$Z$17/4</f>
        <v>0.74414350147275421</v>
      </c>
      <c r="CE98" s="67">
        <f t="shared" si="57"/>
        <v>0.74414350147275421</v>
      </c>
      <c r="CF98" s="67">
        <f t="shared" si="57"/>
        <v>0.74414350147275421</v>
      </c>
      <c r="CG98" s="67">
        <f>$AA$17/4</f>
        <v>0.74414350147275421</v>
      </c>
      <c r="CH98" s="67">
        <f t="shared" ref="CH98:CJ98" si="58">$AA$17/4</f>
        <v>0.74414350147275421</v>
      </c>
      <c r="CI98" s="67">
        <f t="shared" si="58"/>
        <v>0.74414350147275421</v>
      </c>
      <c r="CJ98" s="67">
        <f t="shared" si="58"/>
        <v>0.74414350147275421</v>
      </c>
    </row>
    <row r="100" spans="1:95" x14ac:dyDescent="0.35">
      <c r="A100" s="27"/>
      <c r="B100" s="27" t="s">
        <v>58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45">
        <v>0</v>
      </c>
      <c r="Q100" s="45">
        <v>5037187.5</v>
      </c>
      <c r="R100" s="45">
        <v>5037187.5</v>
      </c>
      <c r="S100" s="45">
        <v>5037187.5</v>
      </c>
      <c r="T100" s="45">
        <v>5037187.5</v>
      </c>
      <c r="U100" s="45">
        <v>5037187.5</v>
      </c>
      <c r="V100" s="45">
        <v>5037187.5</v>
      </c>
      <c r="W100" s="45">
        <v>5037187.5</v>
      </c>
      <c r="X100" s="45">
        <v>5037187.5</v>
      </c>
      <c r="Y100" s="45">
        <v>5037187.5</v>
      </c>
      <c r="Z100" s="45">
        <v>5037187.5</v>
      </c>
      <c r="AA100" s="45">
        <v>5037187.5</v>
      </c>
      <c r="AB100" s="45">
        <v>5037187.5</v>
      </c>
      <c r="AC100" s="45">
        <v>5037187.5</v>
      </c>
      <c r="AD100" s="45">
        <v>5037187.5</v>
      </c>
      <c r="AE100" s="45">
        <v>5037187.5</v>
      </c>
      <c r="AF100" s="45">
        <v>5037187.5</v>
      </c>
      <c r="AG100" s="45">
        <v>5037187.5</v>
      </c>
      <c r="AH100" s="45">
        <v>5037187.5</v>
      </c>
      <c r="AI100" s="45">
        <v>5037187.5</v>
      </c>
      <c r="AJ100" s="45">
        <v>5037187.5</v>
      </c>
      <c r="AK100" s="48">
        <v>5037187.5</v>
      </c>
      <c r="AL100" s="45">
        <v>5037187.5</v>
      </c>
      <c r="AM100" s="45">
        <v>5037187.5</v>
      </c>
      <c r="AN100" s="45">
        <v>5037187.5</v>
      </c>
      <c r="AO100" s="45">
        <v>5037187.5</v>
      </c>
      <c r="AP100" s="45">
        <v>5037187.5</v>
      </c>
      <c r="AQ100" s="45">
        <v>5037187.5</v>
      </c>
      <c r="AR100" s="45">
        <v>5037187.5</v>
      </c>
      <c r="AS100" s="45">
        <v>5037187.5</v>
      </c>
      <c r="AT100" s="45">
        <v>3358125</v>
      </c>
      <c r="AU100" s="45">
        <v>3358125</v>
      </c>
      <c r="AV100" s="45">
        <v>3358125</v>
      </c>
      <c r="AW100" s="45">
        <v>3358125</v>
      </c>
      <c r="AX100" s="45">
        <v>3358125</v>
      </c>
      <c r="AY100" s="45">
        <v>3358125</v>
      </c>
      <c r="AZ100" s="45">
        <v>1679062.5</v>
      </c>
      <c r="BA100" s="45">
        <v>1679062.5</v>
      </c>
      <c r="BB100" s="45">
        <v>1679062.5</v>
      </c>
      <c r="BC100" s="45">
        <v>1679062.5</v>
      </c>
      <c r="BD100" s="45">
        <v>1679062.5</v>
      </c>
      <c r="BE100" s="45">
        <v>1679062.5</v>
      </c>
      <c r="BF100" s="45">
        <v>1679062.5</v>
      </c>
      <c r="BG100" s="45">
        <v>1679062.5</v>
      </c>
      <c r="BH100" s="45">
        <v>1679062.5</v>
      </c>
      <c r="BI100" s="51">
        <v>1679062.5</v>
      </c>
      <c r="BJ100" s="45">
        <v>1679062.5</v>
      </c>
      <c r="BK100" s="45">
        <v>1679062.5</v>
      </c>
      <c r="BL100" s="45">
        <v>1679062.5</v>
      </c>
      <c r="BM100" s="45">
        <v>1679062.5</v>
      </c>
      <c r="BN100" s="45">
        <v>1679062.5</v>
      </c>
      <c r="BO100" s="45">
        <v>1679062.5</v>
      </c>
      <c r="BP100" s="45">
        <v>1679062.5</v>
      </c>
      <c r="BQ100" s="45">
        <v>1679062.5</v>
      </c>
      <c r="BR100" s="45">
        <v>1679062.5</v>
      </c>
      <c r="BS100" s="45">
        <v>1679062.5</v>
      </c>
      <c r="BT100" s="45">
        <v>1679062.5</v>
      </c>
      <c r="BU100" s="45">
        <v>1679062.5</v>
      </c>
      <c r="BV100" s="45">
        <v>1679062.5</v>
      </c>
      <c r="BW100" s="45">
        <v>1679062.5</v>
      </c>
      <c r="BX100" s="45">
        <v>1679062.5</v>
      </c>
      <c r="BY100" s="45">
        <v>1679062.5</v>
      </c>
      <c r="BZ100" s="45">
        <v>1679062.5</v>
      </c>
      <c r="CA100" s="45">
        <v>1679062.5</v>
      </c>
      <c r="CB100" s="45">
        <v>1679062.5</v>
      </c>
      <c r="CC100" s="45">
        <v>1679062.5</v>
      </c>
      <c r="CD100" s="45">
        <v>1679062.5</v>
      </c>
      <c r="CE100" s="45">
        <v>1679062.5</v>
      </c>
      <c r="CF100" s="35">
        <v>0</v>
      </c>
      <c r="CG100" s="35">
        <v>0</v>
      </c>
      <c r="CH100" s="35">
        <v>0</v>
      </c>
      <c r="CI100" s="35">
        <v>0</v>
      </c>
      <c r="CJ100" s="35">
        <v>0</v>
      </c>
    </row>
    <row r="101" spans="1:95" x14ac:dyDescent="0.3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69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70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</row>
    <row r="102" spans="1:95" x14ac:dyDescent="0.35">
      <c r="P102" s="31" t="s">
        <v>103</v>
      </c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69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70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</row>
    <row r="103" spans="1:95" x14ac:dyDescent="0.35">
      <c r="P103" s="31" t="s">
        <v>104</v>
      </c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69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70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</row>
    <row r="104" spans="1:95" x14ac:dyDescent="0.35">
      <c r="B104" s="60"/>
      <c r="C104" s="134" t="s">
        <v>83</v>
      </c>
      <c r="D104" s="134"/>
      <c r="E104" s="134"/>
      <c r="F104" s="134" t="s">
        <v>84</v>
      </c>
      <c r="G104" s="134"/>
      <c r="H104" s="134"/>
      <c r="P104" s="31" t="s">
        <v>105</v>
      </c>
    </row>
    <row r="105" spans="1:95" x14ac:dyDescent="0.35">
      <c r="B105" s="62"/>
      <c r="C105" s="34" t="s">
        <v>77</v>
      </c>
      <c r="D105" s="34" t="s">
        <v>78</v>
      </c>
      <c r="E105" s="34" t="s">
        <v>79</v>
      </c>
      <c r="F105" s="34" t="s">
        <v>77</v>
      </c>
      <c r="G105" s="34" t="s">
        <v>78</v>
      </c>
      <c r="H105" s="34" t="s">
        <v>79</v>
      </c>
      <c r="P105" s="59" t="s">
        <v>20</v>
      </c>
      <c r="Q105" s="58">
        <v>15</v>
      </c>
      <c r="R105" s="58">
        <v>16</v>
      </c>
      <c r="S105" s="58">
        <v>17</v>
      </c>
      <c r="T105" s="58">
        <v>18</v>
      </c>
      <c r="U105" s="58">
        <v>19</v>
      </c>
      <c r="V105" s="58">
        <v>20</v>
      </c>
      <c r="W105" s="58">
        <v>21</v>
      </c>
      <c r="X105" s="58">
        <v>22</v>
      </c>
      <c r="Y105" s="58">
        <v>23</v>
      </c>
      <c r="Z105" s="58">
        <v>24</v>
      </c>
      <c r="AA105" s="58">
        <v>25</v>
      </c>
      <c r="AB105" s="58">
        <v>26</v>
      </c>
      <c r="AC105" s="58">
        <v>27</v>
      </c>
      <c r="AD105" s="58">
        <v>28</v>
      </c>
      <c r="AE105" s="58">
        <v>29</v>
      </c>
      <c r="AF105" s="58">
        <v>30</v>
      </c>
      <c r="AG105" s="58">
        <v>31</v>
      </c>
      <c r="AH105" s="58">
        <v>32</v>
      </c>
      <c r="AI105" s="58">
        <v>33</v>
      </c>
      <c r="AJ105" s="58">
        <v>34</v>
      </c>
      <c r="AK105" s="58">
        <v>35</v>
      </c>
      <c r="AL105" s="58">
        <v>36</v>
      </c>
      <c r="AM105" s="58">
        <v>37</v>
      </c>
      <c r="AN105" s="58">
        <v>38</v>
      </c>
      <c r="AO105" s="58">
        <v>39</v>
      </c>
      <c r="AP105" s="58">
        <v>40</v>
      </c>
      <c r="AQ105" s="58">
        <v>41</v>
      </c>
      <c r="AR105" s="58">
        <v>42</v>
      </c>
      <c r="AS105" s="58">
        <v>43</v>
      </c>
      <c r="AT105" s="58">
        <v>44</v>
      </c>
      <c r="AU105" s="58">
        <v>45</v>
      </c>
      <c r="AV105" s="58">
        <v>46</v>
      </c>
      <c r="AW105" s="58">
        <v>47</v>
      </c>
      <c r="AX105" s="58">
        <v>48</v>
      </c>
      <c r="AY105" s="58">
        <v>49</v>
      </c>
      <c r="AZ105" s="58">
        <v>50</v>
      </c>
      <c r="BA105" s="58">
        <v>51</v>
      </c>
      <c r="BB105" s="58">
        <v>52</v>
      </c>
      <c r="BC105" s="58">
        <v>1</v>
      </c>
      <c r="BD105" s="58">
        <v>2</v>
      </c>
      <c r="BE105" s="58">
        <v>3</v>
      </c>
      <c r="BF105" s="58">
        <v>4</v>
      </c>
      <c r="BG105" s="58">
        <v>5</v>
      </c>
      <c r="BH105" s="58">
        <v>6</v>
      </c>
      <c r="BI105" s="58">
        <v>7</v>
      </c>
      <c r="BJ105" s="58">
        <v>8</v>
      </c>
      <c r="BK105" s="58">
        <v>9</v>
      </c>
      <c r="BL105" s="58">
        <v>10</v>
      </c>
      <c r="BM105" s="58">
        <v>11</v>
      </c>
      <c r="BN105" s="58">
        <v>12</v>
      </c>
      <c r="BO105" s="58">
        <v>13</v>
      </c>
      <c r="BP105" s="58">
        <v>14</v>
      </c>
      <c r="BQ105" s="58">
        <v>15</v>
      </c>
      <c r="BR105" s="58">
        <v>16</v>
      </c>
      <c r="BS105" s="58">
        <v>17</v>
      </c>
      <c r="BT105" s="58">
        <v>18</v>
      </c>
      <c r="BU105" s="58">
        <v>19</v>
      </c>
      <c r="BV105" s="58">
        <v>20</v>
      </c>
      <c r="BW105" s="58">
        <v>21</v>
      </c>
      <c r="BX105" s="58">
        <v>22</v>
      </c>
      <c r="BY105" s="58">
        <v>23</v>
      </c>
      <c r="BZ105" s="58">
        <v>24</v>
      </c>
      <c r="CA105" s="58">
        <v>25</v>
      </c>
      <c r="CB105" s="58">
        <v>26</v>
      </c>
      <c r="CC105" s="58">
        <v>27</v>
      </c>
      <c r="CD105" s="58">
        <v>28</v>
      </c>
      <c r="CE105" s="58">
        <v>29</v>
      </c>
      <c r="CN105">
        <v>26</v>
      </c>
      <c r="CO105">
        <v>27</v>
      </c>
      <c r="CP105">
        <v>28</v>
      </c>
      <c r="CQ105">
        <v>29</v>
      </c>
    </row>
    <row r="106" spans="1:95" x14ac:dyDescent="0.35">
      <c r="B106" s="63" t="s">
        <v>81</v>
      </c>
      <c r="C106" s="54">
        <v>0.85</v>
      </c>
      <c r="D106" s="54">
        <v>0.5</v>
      </c>
      <c r="E106" s="54">
        <v>0.32500000000000001</v>
      </c>
      <c r="F106" s="33">
        <f t="shared" ref="F106:H107" si="59">(((24*60*60)/C106)*0.75)*7*0.97</f>
        <v>517637.6470588235</v>
      </c>
      <c r="G106" s="33">
        <f t="shared" si="59"/>
        <v>879984</v>
      </c>
      <c r="H106" s="33">
        <f t="shared" si="59"/>
        <v>1353821.5384615383</v>
      </c>
      <c r="P106" s="31" t="s">
        <v>103</v>
      </c>
      <c r="Q106" s="6">
        <f>Q100/$F$106</f>
        <v>9.731107326951399</v>
      </c>
      <c r="R106" s="6">
        <f t="shared" ref="R106:CC106" si="60">R100/$F$106</f>
        <v>9.731107326951399</v>
      </c>
      <c r="S106" s="6">
        <f t="shared" si="60"/>
        <v>9.731107326951399</v>
      </c>
      <c r="T106" s="6">
        <f t="shared" si="60"/>
        <v>9.731107326951399</v>
      </c>
      <c r="U106" s="6">
        <f t="shared" si="60"/>
        <v>9.731107326951399</v>
      </c>
      <c r="V106" s="6">
        <f t="shared" si="60"/>
        <v>9.731107326951399</v>
      </c>
      <c r="W106" s="6">
        <f t="shared" si="60"/>
        <v>9.731107326951399</v>
      </c>
      <c r="X106" s="6">
        <f t="shared" si="60"/>
        <v>9.731107326951399</v>
      </c>
      <c r="Y106" s="6">
        <f t="shared" si="60"/>
        <v>9.731107326951399</v>
      </c>
      <c r="Z106" s="6">
        <f t="shared" si="60"/>
        <v>9.731107326951399</v>
      </c>
      <c r="AA106" s="6">
        <f t="shared" si="60"/>
        <v>9.731107326951399</v>
      </c>
      <c r="AB106" s="6">
        <f t="shared" si="60"/>
        <v>9.731107326951399</v>
      </c>
      <c r="AC106" s="6">
        <f t="shared" si="60"/>
        <v>9.731107326951399</v>
      </c>
      <c r="AD106" s="6">
        <f t="shared" si="60"/>
        <v>9.731107326951399</v>
      </c>
      <c r="AE106" s="6">
        <f t="shared" si="60"/>
        <v>9.731107326951399</v>
      </c>
      <c r="AF106" s="6">
        <f t="shared" si="60"/>
        <v>9.731107326951399</v>
      </c>
      <c r="AG106" s="6">
        <f t="shared" si="60"/>
        <v>9.731107326951399</v>
      </c>
      <c r="AH106" s="6">
        <f t="shared" si="60"/>
        <v>9.731107326951399</v>
      </c>
      <c r="AI106" s="6">
        <f t="shared" si="60"/>
        <v>9.731107326951399</v>
      </c>
      <c r="AJ106" s="6">
        <f t="shared" si="60"/>
        <v>9.731107326951399</v>
      </c>
      <c r="AK106" s="6">
        <f t="shared" si="60"/>
        <v>9.731107326951399</v>
      </c>
      <c r="AL106" s="6">
        <f t="shared" si="60"/>
        <v>9.731107326951399</v>
      </c>
      <c r="AM106" s="6">
        <f t="shared" si="60"/>
        <v>9.731107326951399</v>
      </c>
      <c r="AN106" s="6">
        <f t="shared" si="60"/>
        <v>9.731107326951399</v>
      </c>
      <c r="AO106" s="6">
        <f t="shared" si="60"/>
        <v>9.731107326951399</v>
      </c>
      <c r="AP106" s="6">
        <f t="shared" si="60"/>
        <v>9.731107326951399</v>
      </c>
      <c r="AQ106" s="6">
        <f t="shared" si="60"/>
        <v>9.731107326951399</v>
      </c>
      <c r="AR106" s="6">
        <f t="shared" si="60"/>
        <v>9.731107326951399</v>
      </c>
      <c r="AS106" s="6">
        <f t="shared" si="60"/>
        <v>9.731107326951399</v>
      </c>
      <c r="AT106" s="6">
        <f t="shared" si="60"/>
        <v>6.4874048846342669</v>
      </c>
      <c r="AU106" s="6">
        <f t="shared" si="60"/>
        <v>6.4874048846342669</v>
      </c>
      <c r="AV106" s="6">
        <f t="shared" si="60"/>
        <v>6.4874048846342669</v>
      </c>
      <c r="AW106" s="6">
        <f t="shared" si="60"/>
        <v>6.4874048846342669</v>
      </c>
      <c r="AX106" s="6">
        <f t="shared" si="60"/>
        <v>6.4874048846342669</v>
      </c>
      <c r="AY106" s="6">
        <f t="shared" si="60"/>
        <v>6.4874048846342669</v>
      </c>
      <c r="AZ106" s="6">
        <f t="shared" si="60"/>
        <v>3.2437024423171334</v>
      </c>
      <c r="BA106" s="6">
        <f t="shared" si="60"/>
        <v>3.2437024423171334</v>
      </c>
      <c r="BB106" s="6">
        <f t="shared" si="60"/>
        <v>3.2437024423171334</v>
      </c>
      <c r="BC106" s="6">
        <f t="shared" si="60"/>
        <v>3.2437024423171334</v>
      </c>
      <c r="BD106" s="6">
        <f t="shared" si="60"/>
        <v>3.2437024423171334</v>
      </c>
      <c r="BE106" s="6">
        <f t="shared" si="60"/>
        <v>3.2437024423171334</v>
      </c>
      <c r="BF106" s="6">
        <f t="shared" si="60"/>
        <v>3.2437024423171334</v>
      </c>
      <c r="BG106" s="6">
        <f t="shared" si="60"/>
        <v>3.2437024423171334</v>
      </c>
      <c r="BH106" s="6">
        <f t="shared" si="60"/>
        <v>3.2437024423171334</v>
      </c>
      <c r="BI106" s="6">
        <f t="shared" si="60"/>
        <v>3.2437024423171334</v>
      </c>
      <c r="BJ106" s="6">
        <f t="shared" si="60"/>
        <v>3.2437024423171334</v>
      </c>
      <c r="BK106" s="6">
        <f t="shared" si="60"/>
        <v>3.2437024423171334</v>
      </c>
      <c r="BL106" s="6">
        <f t="shared" si="60"/>
        <v>3.2437024423171334</v>
      </c>
      <c r="BM106" s="6">
        <f t="shared" si="60"/>
        <v>3.2437024423171334</v>
      </c>
      <c r="BN106" s="6">
        <f t="shared" si="60"/>
        <v>3.2437024423171334</v>
      </c>
      <c r="BO106" s="6">
        <f t="shared" si="60"/>
        <v>3.2437024423171334</v>
      </c>
      <c r="BP106" s="6">
        <f t="shared" si="60"/>
        <v>3.2437024423171334</v>
      </c>
      <c r="BQ106" s="6">
        <f t="shared" si="60"/>
        <v>3.2437024423171334</v>
      </c>
      <c r="BR106" s="6">
        <f t="shared" si="60"/>
        <v>3.2437024423171334</v>
      </c>
      <c r="BS106" s="6">
        <f t="shared" si="60"/>
        <v>3.2437024423171334</v>
      </c>
      <c r="BT106" s="6">
        <f t="shared" si="60"/>
        <v>3.2437024423171334</v>
      </c>
      <c r="BU106" s="6">
        <f t="shared" si="60"/>
        <v>3.2437024423171334</v>
      </c>
      <c r="BV106" s="6">
        <f t="shared" si="60"/>
        <v>3.2437024423171334</v>
      </c>
      <c r="BW106" s="6">
        <f t="shared" si="60"/>
        <v>3.2437024423171334</v>
      </c>
      <c r="BX106" s="6">
        <f t="shared" si="60"/>
        <v>3.2437024423171334</v>
      </c>
      <c r="BY106" s="6">
        <f t="shared" si="60"/>
        <v>3.2437024423171334</v>
      </c>
      <c r="BZ106" s="6">
        <f t="shared" si="60"/>
        <v>3.2437024423171334</v>
      </c>
      <c r="CA106" s="6">
        <f t="shared" si="60"/>
        <v>3.2437024423171334</v>
      </c>
      <c r="CB106" s="6">
        <f t="shared" si="60"/>
        <v>3.2437024423171334</v>
      </c>
      <c r="CC106" s="6">
        <f t="shared" si="60"/>
        <v>3.2437024423171334</v>
      </c>
      <c r="CD106" s="6">
        <f t="shared" ref="CD106:CE106" si="61">CD100/$F$106</f>
        <v>3.2437024423171334</v>
      </c>
      <c r="CE106" s="6">
        <f t="shared" si="61"/>
        <v>3.2437024423171334</v>
      </c>
      <c r="CN106">
        <f t="shared" ref="CN106:CQ106" si="62">CN96+CN100</f>
        <v>0</v>
      </c>
      <c r="CO106">
        <f t="shared" si="62"/>
        <v>0</v>
      </c>
      <c r="CP106">
        <f t="shared" si="62"/>
        <v>0</v>
      </c>
      <c r="CQ106">
        <f t="shared" si="62"/>
        <v>0</v>
      </c>
    </row>
    <row r="107" spans="1:95" x14ac:dyDescent="0.35">
      <c r="B107" s="63" t="s">
        <v>82</v>
      </c>
      <c r="C107" s="54">
        <v>1.1000000000000001</v>
      </c>
      <c r="D107" s="54">
        <v>0.625</v>
      </c>
      <c r="E107" s="54">
        <v>0.38800000000000001</v>
      </c>
      <c r="F107" s="33">
        <f t="shared" si="59"/>
        <v>399992.72727272724</v>
      </c>
      <c r="G107" s="33">
        <f t="shared" si="59"/>
        <v>703987.19999999995</v>
      </c>
      <c r="H107" s="33">
        <f t="shared" si="59"/>
        <v>1133999.9999999998</v>
      </c>
      <c r="P107" s="31" t="s">
        <v>104</v>
      </c>
      <c r="Q107" s="6">
        <f>Q100/$G$106</f>
        <v>5.7241807805596467</v>
      </c>
      <c r="R107" s="6">
        <f t="shared" ref="R107:CC107" si="63">R100/$G$106</f>
        <v>5.7241807805596467</v>
      </c>
      <c r="S107" s="6">
        <f t="shared" si="63"/>
        <v>5.7241807805596467</v>
      </c>
      <c r="T107" s="6">
        <f t="shared" si="63"/>
        <v>5.7241807805596467</v>
      </c>
      <c r="U107" s="6">
        <f t="shared" si="63"/>
        <v>5.7241807805596467</v>
      </c>
      <c r="V107" s="6">
        <f t="shared" si="63"/>
        <v>5.7241807805596467</v>
      </c>
      <c r="W107" s="6">
        <f t="shared" si="63"/>
        <v>5.7241807805596467</v>
      </c>
      <c r="X107" s="6">
        <f t="shared" si="63"/>
        <v>5.7241807805596467</v>
      </c>
      <c r="Y107" s="6">
        <f t="shared" si="63"/>
        <v>5.7241807805596467</v>
      </c>
      <c r="Z107" s="6">
        <f t="shared" si="63"/>
        <v>5.7241807805596467</v>
      </c>
      <c r="AA107" s="6">
        <f t="shared" si="63"/>
        <v>5.7241807805596467</v>
      </c>
      <c r="AB107" s="6">
        <f t="shared" si="63"/>
        <v>5.7241807805596467</v>
      </c>
      <c r="AC107" s="6">
        <f t="shared" si="63"/>
        <v>5.7241807805596467</v>
      </c>
      <c r="AD107" s="6">
        <f t="shared" si="63"/>
        <v>5.7241807805596467</v>
      </c>
      <c r="AE107" s="6">
        <f t="shared" si="63"/>
        <v>5.7241807805596467</v>
      </c>
      <c r="AF107" s="6">
        <f t="shared" si="63"/>
        <v>5.7241807805596467</v>
      </c>
      <c r="AG107" s="6">
        <f t="shared" si="63"/>
        <v>5.7241807805596467</v>
      </c>
      <c r="AH107" s="6">
        <f t="shared" si="63"/>
        <v>5.7241807805596467</v>
      </c>
      <c r="AI107" s="6">
        <f t="shared" si="63"/>
        <v>5.7241807805596467</v>
      </c>
      <c r="AJ107" s="6">
        <f t="shared" si="63"/>
        <v>5.7241807805596467</v>
      </c>
      <c r="AK107" s="6">
        <f t="shared" si="63"/>
        <v>5.7241807805596467</v>
      </c>
      <c r="AL107" s="6">
        <f t="shared" si="63"/>
        <v>5.7241807805596467</v>
      </c>
      <c r="AM107" s="6">
        <f t="shared" si="63"/>
        <v>5.7241807805596467</v>
      </c>
      <c r="AN107" s="6">
        <f t="shared" si="63"/>
        <v>5.7241807805596467</v>
      </c>
      <c r="AO107" s="6">
        <f t="shared" si="63"/>
        <v>5.7241807805596467</v>
      </c>
      <c r="AP107" s="6">
        <f t="shared" si="63"/>
        <v>5.7241807805596467</v>
      </c>
      <c r="AQ107" s="6">
        <f t="shared" si="63"/>
        <v>5.7241807805596467</v>
      </c>
      <c r="AR107" s="6">
        <f t="shared" si="63"/>
        <v>5.7241807805596467</v>
      </c>
      <c r="AS107" s="6">
        <f t="shared" si="63"/>
        <v>5.7241807805596467</v>
      </c>
      <c r="AT107" s="6">
        <f t="shared" si="63"/>
        <v>3.8161205203730977</v>
      </c>
      <c r="AU107" s="6">
        <f t="shared" si="63"/>
        <v>3.8161205203730977</v>
      </c>
      <c r="AV107" s="6">
        <f t="shared" si="63"/>
        <v>3.8161205203730977</v>
      </c>
      <c r="AW107" s="6">
        <f t="shared" si="63"/>
        <v>3.8161205203730977</v>
      </c>
      <c r="AX107" s="6">
        <f t="shared" si="63"/>
        <v>3.8161205203730977</v>
      </c>
      <c r="AY107" s="6">
        <f t="shared" si="63"/>
        <v>3.8161205203730977</v>
      </c>
      <c r="AZ107" s="6">
        <f t="shared" si="63"/>
        <v>1.9080602601865488</v>
      </c>
      <c r="BA107" s="6">
        <f t="shared" si="63"/>
        <v>1.9080602601865488</v>
      </c>
      <c r="BB107" s="6">
        <f t="shared" si="63"/>
        <v>1.9080602601865488</v>
      </c>
      <c r="BC107" s="6">
        <f t="shared" si="63"/>
        <v>1.9080602601865488</v>
      </c>
      <c r="BD107" s="6">
        <f t="shared" si="63"/>
        <v>1.9080602601865488</v>
      </c>
      <c r="BE107" s="6">
        <f t="shared" si="63"/>
        <v>1.9080602601865488</v>
      </c>
      <c r="BF107" s="6">
        <f t="shared" si="63"/>
        <v>1.9080602601865488</v>
      </c>
      <c r="BG107" s="6">
        <f t="shared" si="63"/>
        <v>1.9080602601865488</v>
      </c>
      <c r="BH107" s="6">
        <f t="shared" si="63"/>
        <v>1.9080602601865488</v>
      </c>
      <c r="BI107" s="6">
        <f t="shared" si="63"/>
        <v>1.9080602601865488</v>
      </c>
      <c r="BJ107" s="6">
        <f t="shared" si="63"/>
        <v>1.9080602601865488</v>
      </c>
      <c r="BK107" s="6">
        <f t="shared" si="63"/>
        <v>1.9080602601865488</v>
      </c>
      <c r="BL107" s="6">
        <f t="shared" si="63"/>
        <v>1.9080602601865488</v>
      </c>
      <c r="BM107" s="6">
        <f t="shared" si="63"/>
        <v>1.9080602601865488</v>
      </c>
      <c r="BN107" s="6">
        <f t="shared" si="63"/>
        <v>1.9080602601865488</v>
      </c>
      <c r="BO107" s="6">
        <f t="shared" si="63"/>
        <v>1.9080602601865488</v>
      </c>
      <c r="BP107" s="6">
        <f t="shared" si="63"/>
        <v>1.9080602601865488</v>
      </c>
      <c r="BQ107" s="6">
        <f t="shared" si="63"/>
        <v>1.9080602601865488</v>
      </c>
      <c r="BR107" s="6">
        <f t="shared" si="63"/>
        <v>1.9080602601865488</v>
      </c>
      <c r="BS107" s="6">
        <f t="shared" si="63"/>
        <v>1.9080602601865488</v>
      </c>
      <c r="BT107" s="6">
        <f t="shared" si="63"/>
        <v>1.9080602601865488</v>
      </c>
      <c r="BU107" s="6">
        <f t="shared" si="63"/>
        <v>1.9080602601865488</v>
      </c>
      <c r="BV107" s="6">
        <f t="shared" si="63"/>
        <v>1.9080602601865488</v>
      </c>
      <c r="BW107" s="6">
        <f t="shared" si="63"/>
        <v>1.9080602601865488</v>
      </c>
      <c r="BX107" s="6">
        <f t="shared" si="63"/>
        <v>1.9080602601865488</v>
      </c>
      <c r="BY107" s="6">
        <f t="shared" si="63"/>
        <v>1.9080602601865488</v>
      </c>
      <c r="BZ107" s="6">
        <f t="shared" si="63"/>
        <v>1.9080602601865488</v>
      </c>
      <c r="CA107" s="6">
        <f t="shared" si="63"/>
        <v>1.9080602601865488</v>
      </c>
      <c r="CB107" s="6">
        <f t="shared" si="63"/>
        <v>1.9080602601865488</v>
      </c>
      <c r="CC107" s="6">
        <f t="shared" si="63"/>
        <v>1.9080602601865488</v>
      </c>
      <c r="CD107" s="6">
        <f t="shared" ref="CD107:CE107" si="64">CD100/$G$106</f>
        <v>1.9080602601865488</v>
      </c>
      <c r="CE107" s="6">
        <f t="shared" si="64"/>
        <v>1.9080602601865488</v>
      </c>
      <c r="CN107">
        <f t="shared" ref="CN107:CQ107" si="65">CN97+CN104</f>
        <v>0</v>
      </c>
      <c r="CO107">
        <f t="shared" si="65"/>
        <v>0</v>
      </c>
      <c r="CP107">
        <f t="shared" si="65"/>
        <v>0</v>
      </c>
      <c r="CQ107">
        <f t="shared" si="65"/>
        <v>0</v>
      </c>
    </row>
    <row r="108" spans="1:95" x14ac:dyDescent="0.35">
      <c r="P108" s="31" t="s">
        <v>105</v>
      </c>
      <c r="Q108" s="6">
        <f>Q100/$H$106</f>
        <v>3.7207175073637706</v>
      </c>
      <c r="R108" s="6">
        <f t="shared" ref="R108:CC108" si="66">R100/$H$106</f>
        <v>3.7207175073637706</v>
      </c>
      <c r="S108" s="6">
        <f t="shared" si="66"/>
        <v>3.7207175073637706</v>
      </c>
      <c r="T108" s="6">
        <f t="shared" si="66"/>
        <v>3.7207175073637706</v>
      </c>
      <c r="U108" s="6">
        <f t="shared" si="66"/>
        <v>3.7207175073637706</v>
      </c>
      <c r="V108" s="6">
        <f t="shared" si="66"/>
        <v>3.7207175073637706</v>
      </c>
      <c r="W108" s="6">
        <f t="shared" si="66"/>
        <v>3.7207175073637706</v>
      </c>
      <c r="X108" s="6">
        <f t="shared" si="66"/>
        <v>3.7207175073637706</v>
      </c>
      <c r="Y108" s="6">
        <f t="shared" si="66"/>
        <v>3.7207175073637706</v>
      </c>
      <c r="Z108" s="6">
        <f t="shared" si="66"/>
        <v>3.7207175073637706</v>
      </c>
      <c r="AA108" s="6">
        <f t="shared" si="66"/>
        <v>3.7207175073637706</v>
      </c>
      <c r="AB108" s="6">
        <f t="shared" si="66"/>
        <v>3.7207175073637706</v>
      </c>
      <c r="AC108" s="6">
        <f t="shared" si="66"/>
        <v>3.7207175073637706</v>
      </c>
      <c r="AD108" s="6">
        <f t="shared" si="66"/>
        <v>3.7207175073637706</v>
      </c>
      <c r="AE108" s="6">
        <f t="shared" si="66"/>
        <v>3.7207175073637706</v>
      </c>
      <c r="AF108" s="6">
        <f t="shared" si="66"/>
        <v>3.7207175073637706</v>
      </c>
      <c r="AG108" s="6">
        <f t="shared" si="66"/>
        <v>3.7207175073637706</v>
      </c>
      <c r="AH108" s="6">
        <f t="shared" si="66"/>
        <v>3.7207175073637706</v>
      </c>
      <c r="AI108" s="6">
        <f t="shared" si="66"/>
        <v>3.7207175073637706</v>
      </c>
      <c r="AJ108" s="6">
        <f t="shared" si="66"/>
        <v>3.7207175073637706</v>
      </c>
      <c r="AK108" s="6">
        <f t="shared" si="66"/>
        <v>3.7207175073637706</v>
      </c>
      <c r="AL108" s="6">
        <f t="shared" si="66"/>
        <v>3.7207175073637706</v>
      </c>
      <c r="AM108" s="6">
        <f t="shared" si="66"/>
        <v>3.7207175073637706</v>
      </c>
      <c r="AN108" s="6">
        <f t="shared" si="66"/>
        <v>3.7207175073637706</v>
      </c>
      <c r="AO108" s="6">
        <f t="shared" si="66"/>
        <v>3.7207175073637706</v>
      </c>
      <c r="AP108" s="6">
        <f t="shared" si="66"/>
        <v>3.7207175073637706</v>
      </c>
      <c r="AQ108" s="6">
        <f t="shared" si="66"/>
        <v>3.7207175073637706</v>
      </c>
      <c r="AR108" s="6">
        <f t="shared" si="66"/>
        <v>3.7207175073637706</v>
      </c>
      <c r="AS108" s="6">
        <f t="shared" si="66"/>
        <v>3.7207175073637706</v>
      </c>
      <c r="AT108" s="6">
        <f t="shared" si="66"/>
        <v>2.4804783382425137</v>
      </c>
      <c r="AU108" s="6">
        <f t="shared" si="66"/>
        <v>2.4804783382425137</v>
      </c>
      <c r="AV108" s="6">
        <f t="shared" si="66"/>
        <v>2.4804783382425137</v>
      </c>
      <c r="AW108" s="6">
        <f t="shared" si="66"/>
        <v>2.4804783382425137</v>
      </c>
      <c r="AX108" s="6">
        <f t="shared" si="66"/>
        <v>2.4804783382425137</v>
      </c>
      <c r="AY108" s="6">
        <f t="shared" si="66"/>
        <v>2.4804783382425137</v>
      </c>
      <c r="AZ108" s="6">
        <f t="shared" si="66"/>
        <v>1.2402391691212569</v>
      </c>
      <c r="BA108" s="6">
        <f t="shared" si="66"/>
        <v>1.2402391691212569</v>
      </c>
      <c r="BB108" s="6">
        <f t="shared" si="66"/>
        <v>1.2402391691212569</v>
      </c>
      <c r="BC108" s="6">
        <f t="shared" si="66"/>
        <v>1.2402391691212569</v>
      </c>
      <c r="BD108" s="6">
        <f t="shared" si="66"/>
        <v>1.2402391691212569</v>
      </c>
      <c r="BE108" s="6">
        <f t="shared" si="66"/>
        <v>1.2402391691212569</v>
      </c>
      <c r="BF108" s="6">
        <f t="shared" si="66"/>
        <v>1.2402391691212569</v>
      </c>
      <c r="BG108" s="6">
        <f t="shared" si="66"/>
        <v>1.2402391691212569</v>
      </c>
      <c r="BH108" s="6">
        <f t="shared" si="66"/>
        <v>1.2402391691212569</v>
      </c>
      <c r="BI108" s="6">
        <f t="shared" si="66"/>
        <v>1.2402391691212569</v>
      </c>
      <c r="BJ108" s="6">
        <f t="shared" si="66"/>
        <v>1.2402391691212569</v>
      </c>
      <c r="BK108" s="6">
        <f t="shared" si="66"/>
        <v>1.2402391691212569</v>
      </c>
      <c r="BL108" s="6">
        <f t="shared" si="66"/>
        <v>1.2402391691212569</v>
      </c>
      <c r="BM108" s="6">
        <f t="shared" si="66"/>
        <v>1.2402391691212569</v>
      </c>
      <c r="BN108" s="6">
        <f t="shared" si="66"/>
        <v>1.2402391691212569</v>
      </c>
      <c r="BO108" s="6">
        <f t="shared" si="66"/>
        <v>1.2402391691212569</v>
      </c>
      <c r="BP108" s="6">
        <f t="shared" si="66"/>
        <v>1.2402391691212569</v>
      </c>
      <c r="BQ108" s="6">
        <f t="shared" si="66"/>
        <v>1.2402391691212569</v>
      </c>
      <c r="BR108" s="6">
        <f t="shared" si="66"/>
        <v>1.2402391691212569</v>
      </c>
      <c r="BS108" s="6">
        <f t="shared" si="66"/>
        <v>1.2402391691212569</v>
      </c>
      <c r="BT108" s="6">
        <f t="shared" si="66"/>
        <v>1.2402391691212569</v>
      </c>
      <c r="BU108" s="6">
        <f t="shared" si="66"/>
        <v>1.2402391691212569</v>
      </c>
      <c r="BV108" s="6">
        <f t="shared" si="66"/>
        <v>1.2402391691212569</v>
      </c>
      <c r="BW108" s="6">
        <f t="shared" si="66"/>
        <v>1.2402391691212569</v>
      </c>
      <c r="BX108" s="6">
        <f t="shared" si="66"/>
        <v>1.2402391691212569</v>
      </c>
      <c r="BY108" s="6">
        <f t="shared" si="66"/>
        <v>1.2402391691212569</v>
      </c>
      <c r="BZ108" s="6">
        <f t="shared" si="66"/>
        <v>1.2402391691212569</v>
      </c>
      <c r="CA108" s="6">
        <f t="shared" si="66"/>
        <v>1.2402391691212569</v>
      </c>
      <c r="CB108" s="6">
        <f t="shared" si="66"/>
        <v>1.2402391691212569</v>
      </c>
      <c r="CC108" s="6">
        <f t="shared" si="66"/>
        <v>1.2402391691212569</v>
      </c>
      <c r="CD108" s="6">
        <f t="shared" ref="CD108:CE108" si="67">CD100/$H$106</f>
        <v>1.2402391691212569</v>
      </c>
      <c r="CE108" s="6">
        <f t="shared" si="67"/>
        <v>1.2402391691212569</v>
      </c>
      <c r="CN108">
        <f t="shared" ref="CN108:CQ108" si="68">CN98+CN104</f>
        <v>0</v>
      </c>
      <c r="CO108">
        <f t="shared" si="68"/>
        <v>0</v>
      </c>
      <c r="CP108">
        <f t="shared" si="68"/>
        <v>0</v>
      </c>
      <c r="CQ108">
        <f t="shared" si="68"/>
        <v>0</v>
      </c>
    </row>
    <row r="109" spans="1:95" x14ac:dyDescent="0.35">
      <c r="P109" s="59" t="s">
        <v>20</v>
      </c>
      <c r="Q109" s="58">
        <v>15</v>
      </c>
      <c r="R109" s="58">
        <v>16</v>
      </c>
      <c r="S109" s="58">
        <v>17</v>
      </c>
      <c r="T109" s="58">
        <v>18</v>
      </c>
      <c r="U109" s="58">
        <v>19</v>
      </c>
      <c r="V109" s="58">
        <v>20</v>
      </c>
      <c r="W109" s="58">
        <v>21</v>
      </c>
      <c r="X109" s="58">
        <v>22</v>
      </c>
      <c r="Y109" s="58">
        <v>23</v>
      </c>
      <c r="Z109" s="58">
        <v>24</v>
      </c>
      <c r="AA109" s="58">
        <v>25</v>
      </c>
      <c r="AB109" s="58">
        <v>26</v>
      </c>
      <c r="AC109" s="58">
        <v>27</v>
      </c>
      <c r="AD109" s="58">
        <v>28</v>
      </c>
      <c r="AE109" s="58">
        <v>29</v>
      </c>
      <c r="AF109" s="58">
        <v>30</v>
      </c>
      <c r="AG109" s="58">
        <v>31</v>
      </c>
      <c r="AH109" s="58">
        <v>32</v>
      </c>
      <c r="AI109" s="58">
        <v>33</v>
      </c>
      <c r="AJ109" s="58">
        <v>34</v>
      </c>
      <c r="AK109" s="58">
        <v>35</v>
      </c>
      <c r="AL109" s="58">
        <v>36</v>
      </c>
      <c r="AM109" s="58">
        <v>37</v>
      </c>
      <c r="AN109" s="58">
        <v>38</v>
      </c>
      <c r="AO109" s="58">
        <v>39</v>
      </c>
      <c r="AP109" s="58">
        <v>40</v>
      </c>
      <c r="AQ109" s="58">
        <v>41</v>
      </c>
      <c r="AR109" s="58">
        <v>42</v>
      </c>
      <c r="AS109" s="58">
        <v>43</v>
      </c>
      <c r="AT109" s="58">
        <v>44</v>
      </c>
      <c r="AU109" s="58">
        <v>45</v>
      </c>
      <c r="AV109" s="58">
        <v>46</v>
      </c>
      <c r="AW109" s="58">
        <v>47</v>
      </c>
      <c r="AX109" s="58">
        <v>48</v>
      </c>
      <c r="AY109" s="58">
        <v>49</v>
      </c>
      <c r="AZ109" s="58">
        <v>50</v>
      </c>
      <c r="BA109" s="58">
        <v>51</v>
      </c>
      <c r="BB109" s="58">
        <v>52</v>
      </c>
      <c r="BC109" s="58">
        <v>1</v>
      </c>
      <c r="BD109" s="58">
        <v>2</v>
      </c>
      <c r="BE109" s="58">
        <v>3</v>
      </c>
      <c r="BF109" s="58">
        <v>4</v>
      </c>
      <c r="BG109" s="58">
        <v>5</v>
      </c>
      <c r="BH109" s="58">
        <v>6</v>
      </c>
      <c r="BI109" s="58">
        <v>7</v>
      </c>
      <c r="BJ109" s="58">
        <v>8</v>
      </c>
      <c r="BK109" s="58">
        <v>9</v>
      </c>
      <c r="BL109" s="58">
        <v>10</v>
      </c>
      <c r="BM109" s="58">
        <v>11</v>
      </c>
      <c r="BN109" s="58">
        <v>12</v>
      </c>
      <c r="BO109" s="58">
        <v>13</v>
      </c>
      <c r="BP109" s="58">
        <v>14</v>
      </c>
      <c r="BQ109" s="58">
        <v>15</v>
      </c>
      <c r="BR109" s="58">
        <v>16</v>
      </c>
      <c r="BS109" s="58">
        <v>17</v>
      </c>
      <c r="BT109" s="58">
        <v>18</v>
      </c>
      <c r="BU109" s="58">
        <v>19</v>
      </c>
      <c r="BV109" s="58">
        <v>20</v>
      </c>
      <c r="BW109" s="58">
        <v>21</v>
      </c>
      <c r="BX109" s="58">
        <v>22</v>
      </c>
      <c r="BY109" s="58">
        <v>23</v>
      </c>
      <c r="BZ109" s="58">
        <v>24</v>
      </c>
      <c r="CA109" s="58">
        <v>25</v>
      </c>
      <c r="CB109" s="58">
        <v>26</v>
      </c>
      <c r="CC109" s="58">
        <v>27</v>
      </c>
      <c r="CD109" s="58">
        <v>28</v>
      </c>
      <c r="CE109" s="58">
        <v>29</v>
      </c>
    </row>
    <row r="110" spans="1:95" x14ac:dyDescent="0.35">
      <c r="P110" s="31" t="s">
        <v>103</v>
      </c>
      <c r="Q110" s="6">
        <f>ROUNDUP(Q106,0)</f>
        <v>10</v>
      </c>
      <c r="R110" s="6">
        <f t="shared" ref="R110:CC112" si="69">ROUNDUP(R106,0)</f>
        <v>10</v>
      </c>
      <c r="S110" s="6">
        <f t="shared" si="69"/>
        <v>10</v>
      </c>
      <c r="T110" s="6">
        <f t="shared" si="69"/>
        <v>10</v>
      </c>
      <c r="U110" s="6">
        <f t="shared" si="69"/>
        <v>10</v>
      </c>
      <c r="V110" s="6">
        <f t="shared" si="69"/>
        <v>10</v>
      </c>
      <c r="W110" s="6">
        <f t="shared" si="69"/>
        <v>10</v>
      </c>
      <c r="X110" s="6">
        <f t="shared" si="69"/>
        <v>10</v>
      </c>
      <c r="Y110" s="6">
        <f t="shared" si="69"/>
        <v>10</v>
      </c>
      <c r="Z110" s="6">
        <f t="shared" si="69"/>
        <v>10</v>
      </c>
      <c r="AA110" s="6">
        <f t="shared" si="69"/>
        <v>10</v>
      </c>
      <c r="AB110" s="6">
        <f t="shared" si="69"/>
        <v>10</v>
      </c>
      <c r="AC110" s="6">
        <f t="shared" si="69"/>
        <v>10</v>
      </c>
      <c r="AD110" s="6">
        <f t="shared" si="69"/>
        <v>10</v>
      </c>
      <c r="AE110" s="6">
        <f t="shared" si="69"/>
        <v>10</v>
      </c>
      <c r="AF110" s="6">
        <f t="shared" si="69"/>
        <v>10</v>
      </c>
      <c r="AG110" s="6">
        <f t="shared" si="69"/>
        <v>10</v>
      </c>
      <c r="AH110" s="6">
        <f t="shared" si="69"/>
        <v>10</v>
      </c>
      <c r="AI110" s="6">
        <f t="shared" si="69"/>
        <v>10</v>
      </c>
      <c r="AJ110" s="6">
        <f t="shared" si="69"/>
        <v>10</v>
      </c>
      <c r="AK110" s="6">
        <f t="shared" si="69"/>
        <v>10</v>
      </c>
      <c r="AL110" s="6">
        <f t="shared" si="69"/>
        <v>10</v>
      </c>
      <c r="AM110" s="6">
        <f t="shared" si="69"/>
        <v>10</v>
      </c>
      <c r="AN110" s="6">
        <f t="shared" si="69"/>
        <v>10</v>
      </c>
      <c r="AO110" s="6">
        <f t="shared" si="69"/>
        <v>10</v>
      </c>
      <c r="AP110" s="6">
        <f t="shared" si="69"/>
        <v>10</v>
      </c>
      <c r="AQ110" s="6">
        <f t="shared" si="69"/>
        <v>10</v>
      </c>
      <c r="AR110" s="6">
        <f t="shared" si="69"/>
        <v>10</v>
      </c>
      <c r="AS110" s="6">
        <f t="shared" si="69"/>
        <v>10</v>
      </c>
      <c r="AT110" s="6">
        <f t="shared" si="69"/>
        <v>7</v>
      </c>
      <c r="AU110" s="6">
        <f t="shared" si="69"/>
        <v>7</v>
      </c>
      <c r="AV110" s="6">
        <f t="shared" si="69"/>
        <v>7</v>
      </c>
      <c r="AW110" s="6">
        <f t="shared" si="69"/>
        <v>7</v>
      </c>
      <c r="AX110" s="6">
        <f t="shared" si="69"/>
        <v>7</v>
      </c>
      <c r="AY110" s="6">
        <f t="shared" si="69"/>
        <v>7</v>
      </c>
      <c r="AZ110" s="6">
        <f t="shared" si="69"/>
        <v>4</v>
      </c>
      <c r="BA110" s="6">
        <f t="shared" si="69"/>
        <v>4</v>
      </c>
      <c r="BB110" s="6">
        <f t="shared" si="69"/>
        <v>4</v>
      </c>
      <c r="BC110" s="6">
        <f t="shared" si="69"/>
        <v>4</v>
      </c>
      <c r="BD110" s="6">
        <f t="shared" si="69"/>
        <v>4</v>
      </c>
      <c r="BE110" s="6">
        <f t="shared" si="69"/>
        <v>4</v>
      </c>
      <c r="BF110" s="6">
        <f t="shared" si="69"/>
        <v>4</v>
      </c>
      <c r="BG110" s="6">
        <f t="shared" si="69"/>
        <v>4</v>
      </c>
      <c r="BH110" s="6">
        <f t="shared" si="69"/>
        <v>4</v>
      </c>
      <c r="BI110" s="6">
        <f t="shared" si="69"/>
        <v>4</v>
      </c>
      <c r="BJ110" s="6">
        <f t="shared" si="69"/>
        <v>4</v>
      </c>
      <c r="BK110" s="6">
        <f t="shared" si="69"/>
        <v>4</v>
      </c>
      <c r="BL110" s="6">
        <f t="shared" si="69"/>
        <v>4</v>
      </c>
      <c r="BM110" s="6">
        <f t="shared" si="69"/>
        <v>4</v>
      </c>
      <c r="BN110" s="6">
        <f t="shared" si="69"/>
        <v>4</v>
      </c>
      <c r="BO110" s="6">
        <f t="shared" si="69"/>
        <v>4</v>
      </c>
      <c r="BP110" s="6">
        <f t="shared" si="69"/>
        <v>4</v>
      </c>
      <c r="BQ110" s="6">
        <f t="shared" si="69"/>
        <v>4</v>
      </c>
      <c r="BR110" s="6">
        <f t="shared" si="69"/>
        <v>4</v>
      </c>
      <c r="BS110" s="6">
        <f t="shared" si="69"/>
        <v>4</v>
      </c>
      <c r="BT110" s="6">
        <f t="shared" si="69"/>
        <v>4</v>
      </c>
      <c r="BU110" s="6">
        <f t="shared" si="69"/>
        <v>4</v>
      </c>
      <c r="BV110" s="6">
        <f t="shared" si="69"/>
        <v>4</v>
      </c>
      <c r="BW110" s="6">
        <f t="shared" si="69"/>
        <v>4</v>
      </c>
      <c r="BX110" s="6">
        <f t="shared" si="69"/>
        <v>4</v>
      </c>
      <c r="BY110" s="6">
        <f t="shared" si="69"/>
        <v>4</v>
      </c>
      <c r="BZ110" s="6">
        <f t="shared" si="69"/>
        <v>4</v>
      </c>
      <c r="CA110" s="6">
        <f t="shared" si="69"/>
        <v>4</v>
      </c>
      <c r="CB110" s="6">
        <f t="shared" si="69"/>
        <v>4</v>
      </c>
      <c r="CC110" s="6">
        <f t="shared" si="69"/>
        <v>4</v>
      </c>
      <c r="CD110" s="6">
        <f t="shared" ref="CD110:CE112" si="70">ROUNDUP(CD106,0)</f>
        <v>4</v>
      </c>
      <c r="CE110" s="6">
        <f t="shared" si="70"/>
        <v>4</v>
      </c>
    </row>
    <row r="111" spans="1:95" x14ac:dyDescent="0.35">
      <c r="P111" s="31" t="s">
        <v>104</v>
      </c>
      <c r="Q111" s="6">
        <f t="shared" ref="Q111:AF112" si="71">ROUNDUP(Q107,0)</f>
        <v>6</v>
      </c>
      <c r="R111" s="6">
        <f t="shared" si="71"/>
        <v>6</v>
      </c>
      <c r="S111" s="6">
        <f t="shared" si="71"/>
        <v>6</v>
      </c>
      <c r="T111" s="6">
        <f t="shared" si="71"/>
        <v>6</v>
      </c>
      <c r="U111" s="6">
        <f t="shared" si="71"/>
        <v>6</v>
      </c>
      <c r="V111" s="6">
        <f t="shared" si="71"/>
        <v>6</v>
      </c>
      <c r="W111" s="6">
        <f t="shared" si="71"/>
        <v>6</v>
      </c>
      <c r="X111" s="6">
        <f t="shared" si="71"/>
        <v>6</v>
      </c>
      <c r="Y111" s="6">
        <f t="shared" si="71"/>
        <v>6</v>
      </c>
      <c r="Z111" s="6">
        <f t="shared" si="71"/>
        <v>6</v>
      </c>
      <c r="AA111" s="6">
        <f t="shared" si="71"/>
        <v>6</v>
      </c>
      <c r="AB111" s="6">
        <f t="shared" si="71"/>
        <v>6</v>
      </c>
      <c r="AC111" s="6">
        <f t="shared" si="71"/>
        <v>6</v>
      </c>
      <c r="AD111" s="6">
        <f t="shared" si="71"/>
        <v>6</v>
      </c>
      <c r="AE111" s="6">
        <f t="shared" si="71"/>
        <v>6</v>
      </c>
      <c r="AF111" s="6">
        <f t="shared" si="71"/>
        <v>6</v>
      </c>
      <c r="AG111" s="6">
        <f t="shared" si="69"/>
        <v>6</v>
      </c>
      <c r="AH111" s="6">
        <f t="shared" si="69"/>
        <v>6</v>
      </c>
      <c r="AI111" s="6">
        <f t="shared" si="69"/>
        <v>6</v>
      </c>
      <c r="AJ111" s="6">
        <f t="shared" si="69"/>
        <v>6</v>
      </c>
      <c r="AK111" s="6">
        <f t="shared" si="69"/>
        <v>6</v>
      </c>
      <c r="AL111" s="6">
        <f t="shared" si="69"/>
        <v>6</v>
      </c>
      <c r="AM111" s="6">
        <f t="shared" si="69"/>
        <v>6</v>
      </c>
      <c r="AN111" s="6">
        <f t="shared" si="69"/>
        <v>6</v>
      </c>
      <c r="AO111" s="6">
        <f t="shared" si="69"/>
        <v>6</v>
      </c>
      <c r="AP111" s="6">
        <f t="shared" si="69"/>
        <v>6</v>
      </c>
      <c r="AQ111" s="6">
        <f t="shared" si="69"/>
        <v>6</v>
      </c>
      <c r="AR111" s="6">
        <f t="shared" si="69"/>
        <v>6</v>
      </c>
      <c r="AS111" s="6">
        <f t="shared" si="69"/>
        <v>6</v>
      </c>
      <c r="AT111" s="6">
        <f t="shared" si="69"/>
        <v>4</v>
      </c>
      <c r="AU111" s="6">
        <f t="shared" si="69"/>
        <v>4</v>
      </c>
      <c r="AV111" s="6">
        <f t="shared" si="69"/>
        <v>4</v>
      </c>
      <c r="AW111" s="6">
        <f t="shared" si="69"/>
        <v>4</v>
      </c>
      <c r="AX111" s="6">
        <f t="shared" si="69"/>
        <v>4</v>
      </c>
      <c r="AY111" s="6">
        <f t="shared" si="69"/>
        <v>4</v>
      </c>
      <c r="AZ111" s="6">
        <f t="shared" si="69"/>
        <v>2</v>
      </c>
      <c r="BA111" s="6">
        <f t="shared" si="69"/>
        <v>2</v>
      </c>
      <c r="BB111" s="6">
        <f t="shared" si="69"/>
        <v>2</v>
      </c>
      <c r="BC111" s="6">
        <f t="shared" si="69"/>
        <v>2</v>
      </c>
      <c r="BD111" s="6">
        <f t="shared" si="69"/>
        <v>2</v>
      </c>
      <c r="BE111" s="6">
        <f t="shared" si="69"/>
        <v>2</v>
      </c>
      <c r="BF111" s="6">
        <f t="shared" si="69"/>
        <v>2</v>
      </c>
      <c r="BG111" s="6">
        <f t="shared" si="69"/>
        <v>2</v>
      </c>
      <c r="BH111" s="6">
        <f t="shared" si="69"/>
        <v>2</v>
      </c>
      <c r="BI111" s="6">
        <f t="shared" si="69"/>
        <v>2</v>
      </c>
      <c r="BJ111" s="6">
        <f t="shared" si="69"/>
        <v>2</v>
      </c>
      <c r="BK111" s="6">
        <f t="shared" si="69"/>
        <v>2</v>
      </c>
      <c r="BL111" s="6">
        <f t="shared" si="69"/>
        <v>2</v>
      </c>
      <c r="BM111" s="6">
        <f t="shared" si="69"/>
        <v>2</v>
      </c>
      <c r="BN111" s="6">
        <f t="shared" si="69"/>
        <v>2</v>
      </c>
      <c r="BO111" s="6">
        <f t="shared" si="69"/>
        <v>2</v>
      </c>
      <c r="BP111" s="6">
        <f t="shared" si="69"/>
        <v>2</v>
      </c>
      <c r="BQ111" s="6">
        <f t="shared" si="69"/>
        <v>2</v>
      </c>
      <c r="BR111" s="6">
        <f t="shared" si="69"/>
        <v>2</v>
      </c>
      <c r="BS111" s="6">
        <f t="shared" si="69"/>
        <v>2</v>
      </c>
      <c r="BT111" s="6">
        <f t="shared" si="69"/>
        <v>2</v>
      </c>
      <c r="BU111" s="6">
        <f t="shared" si="69"/>
        <v>2</v>
      </c>
      <c r="BV111" s="6">
        <f t="shared" si="69"/>
        <v>2</v>
      </c>
      <c r="BW111" s="6">
        <f t="shared" si="69"/>
        <v>2</v>
      </c>
      <c r="BX111" s="6">
        <f t="shared" si="69"/>
        <v>2</v>
      </c>
      <c r="BY111" s="6">
        <f t="shared" si="69"/>
        <v>2</v>
      </c>
      <c r="BZ111" s="6">
        <f t="shared" si="69"/>
        <v>2</v>
      </c>
      <c r="CA111" s="6">
        <f t="shared" si="69"/>
        <v>2</v>
      </c>
      <c r="CB111" s="6">
        <f t="shared" si="69"/>
        <v>2</v>
      </c>
      <c r="CC111" s="6">
        <f t="shared" si="69"/>
        <v>2</v>
      </c>
      <c r="CD111" s="6">
        <f t="shared" si="70"/>
        <v>2</v>
      </c>
      <c r="CE111" s="6">
        <f t="shared" si="70"/>
        <v>2</v>
      </c>
    </row>
    <row r="112" spans="1:95" x14ac:dyDescent="0.35">
      <c r="P112" s="31" t="s">
        <v>105</v>
      </c>
      <c r="Q112" s="6">
        <f t="shared" si="71"/>
        <v>4</v>
      </c>
      <c r="R112" s="6">
        <f t="shared" si="71"/>
        <v>4</v>
      </c>
      <c r="S112" s="6">
        <f t="shared" si="71"/>
        <v>4</v>
      </c>
      <c r="T112" s="6">
        <f t="shared" si="71"/>
        <v>4</v>
      </c>
      <c r="U112" s="6">
        <f t="shared" si="71"/>
        <v>4</v>
      </c>
      <c r="V112" s="6">
        <f t="shared" si="71"/>
        <v>4</v>
      </c>
      <c r="W112" s="6">
        <f t="shared" si="71"/>
        <v>4</v>
      </c>
      <c r="X112" s="6">
        <f t="shared" si="71"/>
        <v>4</v>
      </c>
      <c r="Y112" s="6">
        <f t="shared" si="71"/>
        <v>4</v>
      </c>
      <c r="Z112" s="6">
        <f t="shared" si="71"/>
        <v>4</v>
      </c>
      <c r="AA112" s="6">
        <f t="shared" si="71"/>
        <v>4</v>
      </c>
      <c r="AB112" s="6">
        <f t="shared" si="71"/>
        <v>4</v>
      </c>
      <c r="AC112" s="6">
        <f t="shared" si="71"/>
        <v>4</v>
      </c>
      <c r="AD112" s="6">
        <f t="shared" si="71"/>
        <v>4</v>
      </c>
      <c r="AE112" s="6">
        <f t="shared" si="71"/>
        <v>4</v>
      </c>
      <c r="AF112" s="6">
        <f t="shared" si="71"/>
        <v>4</v>
      </c>
      <c r="AG112" s="6">
        <f t="shared" si="69"/>
        <v>4</v>
      </c>
      <c r="AH112" s="6">
        <f t="shared" si="69"/>
        <v>4</v>
      </c>
      <c r="AI112" s="6">
        <f t="shared" si="69"/>
        <v>4</v>
      </c>
      <c r="AJ112" s="6">
        <f t="shared" si="69"/>
        <v>4</v>
      </c>
      <c r="AK112" s="6">
        <f t="shared" si="69"/>
        <v>4</v>
      </c>
      <c r="AL112" s="6">
        <f t="shared" si="69"/>
        <v>4</v>
      </c>
      <c r="AM112" s="6">
        <f t="shared" si="69"/>
        <v>4</v>
      </c>
      <c r="AN112" s="6">
        <f t="shared" si="69"/>
        <v>4</v>
      </c>
      <c r="AO112" s="6">
        <f t="shared" si="69"/>
        <v>4</v>
      </c>
      <c r="AP112" s="6">
        <f t="shared" si="69"/>
        <v>4</v>
      </c>
      <c r="AQ112" s="6">
        <f t="shared" si="69"/>
        <v>4</v>
      </c>
      <c r="AR112" s="6">
        <f t="shared" si="69"/>
        <v>4</v>
      </c>
      <c r="AS112" s="6">
        <f t="shared" si="69"/>
        <v>4</v>
      </c>
      <c r="AT112" s="6">
        <f t="shared" si="69"/>
        <v>3</v>
      </c>
      <c r="AU112" s="6">
        <f t="shared" si="69"/>
        <v>3</v>
      </c>
      <c r="AV112" s="6">
        <f t="shared" si="69"/>
        <v>3</v>
      </c>
      <c r="AW112" s="6">
        <f t="shared" si="69"/>
        <v>3</v>
      </c>
      <c r="AX112" s="6">
        <f t="shared" si="69"/>
        <v>3</v>
      </c>
      <c r="AY112" s="6">
        <f t="shared" si="69"/>
        <v>3</v>
      </c>
      <c r="AZ112" s="6">
        <f t="shared" si="69"/>
        <v>2</v>
      </c>
      <c r="BA112" s="6">
        <f t="shared" si="69"/>
        <v>2</v>
      </c>
      <c r="BB112" s="6">
        <f t="shared" si="69"/>
        <v>2</v>
      </c>
      <c r="BC112" s="6">
        <f t="shared" si="69"/>
        <v>2</v>
      </c>
      <c r="BD112" s="6">
        <f t="shared" si="69"/>
        <v>2</v>
      </c>
      <c r="BE112" s="6">
        <f t="shared" si="69"/>
        <v>2</v>
      </c>
      <c r="BF112" s="6">
        <f t="shared" si="69"/>
        <v>2</v>
      </c>
      <c r="BG112" s="6">
        <f t="shared" si="69"/>
        <v>2</v>
      </c>
      <c r="BH112" s="6">
        <f t="shared" si="69"/>
        <v>2</v>
      </c>
      <c r="BI112" s="6">
        <f t="shared" si="69"/>
        <v>2</v>
      </c>
      <c r="BJ112" s="6">
        <f t="shared" si="69"/>
        <v>2</v>
      </c>
      <c r="BK112" s="6">
        <f t="shared" si="69"/>
        <v>2</v>
      </c>
      <c r="BL112" s="6">
        <f t="shared" si="69"/>
        <v>2</v>
      </c>
      <c r="BM112" s="6">
        <f t="shared" si="69"/>
        <v>2</v>
      </c>
      <c r="BN112" s="6">
        <f t="shared" si="69"/>
        <v>2</v>
      </c>
      <c r="BO112" s="6">
        <f t="shared" si="69"/>
        <v>2</v>
      </c>
      <c r="BP112" s="6">
        <f t="shared" si="69"/>
        <v>2</v>
      </c>
      <c r="BQ112" s="6">
        <f t="shared" si="69"/>
        <v>2</v>
      </c>
      <c r="BR112" s="6">
        <f t="shared" si="69"/>
        <v>2</v>
      </c>
      <c r="BS112" s="6">
        <f t="shared" si="69"/>
        <v>2</v>
      </c>
      <c r="BT112" s="6">
        <f t="shared" si="69"/>
        <v>2</v>
      </c>
      <c r="BU112" s="6">
        <f t="shared" si="69"/>
        <v>2</v>
      </c>
      <c r="BV112" s="6">
        <f t="shared" si="69"/>
        <v>2</v>
      </c>
      <c r="BW112" s="6">
        <f t="shared" si="69"/>
        <v>2</v>
      </c>
      <c r="BX112" s="6">
        <f t="shared" si="69"/>
        <v>2</v>
      </c>
      <c r="BY112" s="6">
        <f t="shared" si="69"/>
        <v>2</v>
      </c>
      <c r="BZ112" s="6">
        <f t="shared" si="69"/>
        <v>2</v>
      </c>
      <c r="CA112" s="6">
        <f t="shared" si="69"/>
        <v>2</v>
      </c>
      <c r="CB112" s="6">
        <f t="shared" si="69"/>
        <v>2</v>
      </c>
      <c r="CC112" s="6">
        <f t="shared" si="69"/>
        <v>2</v>
      </c>
      <c r="CD112" s="6">
        <f t="shared" si="70"/>
        <v>2</v>
      </c>
      <c r="CE112" s="6">
        <f t="shared" si="70"/>
        <v>2</v>
      </c>
    </row>
    <row r="115" spans="1:100" ht="23.5" x14ac:dyDescent="0.55000000000000004">
      <c r="B115" s="40" t="s">
        <v>108</v>
      </c>
    </row>
    <row r="116" spans="1:100" x14ac:dyDescent="0.35">
      <c r="B116" t="s">
        <v>106</v>
      </c>
    </row>
    <row r="117" spans="1:100" x14ac:dyDescent="0.35">
      <c r="F117" s="135" t="s">
        <v>69</v>
      </c>
      <c r="G117" s="135"/>
      <c r="H117" s="135"/>
      <c r="I117" s="135"/>
      <c r="J117" s="135"/>
      <c r="K117" s="135"/>
      <c r="L117" s="135"/>
      <c r="M117" s="135"/>
      <c r="N117" s="135"/>
      <c r="O117" s="114" t="s">
        <v>45</v>
      </c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6" t="s">
        <v>15</v>
      </c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7" t="s">
        <v>14</v>
      </c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8" t="s">
        <v>13</v>
      </c>
      <c r="BC117" s="118"/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 t="s">
        <v>32</v>
      </c>
      <c r="BP117" s="118"/>
      <c r="BQ117" s="118"/>
      <c r="BR117" s="118"/>
      <c r="BS117" s="118"/>
      <c r="BT117" s="118"/>
      <c r="BU117" s="118"/>
      <c r="BV117" s="118"/>
      <c r="BW117" s="118"/>
      <c r="BX117" s="118"/>
      <c r="BY117" s="118"/>
      <c r="BZ117" s="118"/>
      <c r="CA117" s="118"/>
      <c r="CB117" s="118" t="s">
        <v>33</v>
      </c>
      <c r="CC117" s="118"/>
      <c r="CD117" s="118"/>
      <c r="CE117" s="118"/>
      <c r="CF117" s="118"/>
      <c r="CG117" s="118"/>
      <c r="CH117" s="118"/>
      <c r="CI117" s="118"/>
      <c r="CJ117" s="118"/>
      <c r="CK117" s="118"/>
      <c r="CL117" s="118"/>
      <c r="CM117" s="118"/>
      <c r="CN117" s="118"/>
      <c r="CO117" s="118" t="s">
        <v>34</v>
      </c>
      <c r="CP117" s="118"/>
      <c r="CQ117" s="118"/>
      <c r="CR117" s="118"/>
      <c r="CS117" s="118"/>
      <c r="CT117" s="118"/>
      <c r="CU117" s="118"/>
      <c r="CV117" s="118"/>
    </row>
    <row r="118" spans="1:100" x14ac:dyDescent="0.35">
      <c r="F118" s="127">
        <v>45254</v>
      </c>
      <c r="G118" s="128"/>
      <c r="H118" s="128"/>
      <c r="I118" s="128"/>
      <c r="J118" s="129">
        <v>45283</v>
      </c>
      <c r="K118" s="128"/>
      <c r="L118" s="128"/>
      <c r="M118" s="128"/>
      <c r="N118" s="128"/>
      <c r="O118" s="130">
        <v>44950</v>
      </c>
      <c r="P118" s="131"/>
      <c r="Q118" s="131"/>
      <c r="R118" s="132"/>
      <c r="S118" s="130">
        <v>44981</v>
      </c>
      <c r="T118" s="131"/>
      <c r="U118" s="131"/>
      <c r="V118" s="132"/>
      <c r="W118" s="133" t="s">
        <v>68</v>
      </c>
      <c r="X118" s="131"/>
      <c r="Y118" s="131"/>
      <c r="Z118" s="131"/>
      <c r="AA118" s="132"/>
      <c r="AB118" s="119">
        <v>45040</v>
      </c>
      <c r="AC118" s="120"/>
      <c r="AD118" s="120"/>
      <c r="AE118" s="121"/>
      <c r="AF118" s="119">
        <v>45070</v>
      </c>
      <c r="AG118" s="120"/>
      <c r="AH118" s="120"/>
      <c r="AI118" s="121"/>
      <c r="AJ118" s="119">
        <v>45101</v>
      </c>
      <c r="AK118" s="120"/>
      <c r="AL118" s="120"/>
      <c r="AM118" s="120"/>
      <c r="AN118" s="121"/>
      <c r="AO118" s="122">
        <v>45474</v>
      </c>
      <c r="AP118" s="123"/>
      <c r="AQ118" s="123"/>
      <c r="AR118" s="124"/>
      <c r="AS118" s="125" t="s">
        <v>31</v>
      </c>
      <c r="AT118" s="123"/>
      <c r="AU118" s="123"/>
      <c r="AV118" s="124"/>
      <c r="AW118" s="126">
        <v>45193</v>
      </c>
      <c r="AX118" s="123"/>
      <c r="AY118" s="123"/>
      <c r="AZ118" s="123"/>
      <c r="BA118" s="124"/>
      <c r="BB118" s="111">
        <v>45223</v>
      </c>
      <c r="BC118" s="112"/>
      <c r="BD118" s="112"/>
      <c r="BE118" s="113"/>
      <c r="BF118" s="111">
        <v>45254</v>
      </c>
      <c r="BG118" s="112"/>
      <c r="BH118" s="112"/>
      <c r="BI118" s="113"/>
      <c r="BJ118" s="111">
        <v>45284</v>
      </c>
      <c r="BK118" s="112"/>
      <c r="BL118" s="112"/>
      <c r="BM118" s="112"/>
      <c r="BN118" s="113"/>
      <c r="BO118" s="111">
        <v>45682</v>
      </c>
      <c r="BP118" s="112"/>
      <c r="BQ118" s="112"/>
      <c r="BR118" s="113"/>
      <c r="BS118" s="111">
        <v>45713</v>
      </c>
      <c r="BT118" s="112"/>
      <c r="BU118" s="112"/>
      <c r="BV118" s="113"/>
      <c r="BW118" s="111">
        <v>45741</v>
      </c>
      <c r="BX118" s="112"/>
      <c r="BY118" s="112"/>
      <c r="BZ118" s="112"/>
      <c r="CA118" s="113"/>
      <c r="CB118" s="111">
        <v>45407</v>
      </c>
      <c r="CC118" s="112"/>
      <c r="CD118" s="112"/>
      <c r="CE118" s="113"/>
      <c r="CF118" s="111">
        <v>45802</v>
      </c>
      <c r="CG118" s="112"/>
      <c r="CH118" s="112"/>
      <c r="CI118" s="113"/>
      <c r="CJ118" s="111">
        <v>45468</v>
      </c>
      <c r="CK118" s="112"/>
      <c r="CL118" s="112"/>
      <c r="CM118" s="112"/>
      <c r="CN118" s="113"/>
      <c r="CO118" s="111">
        <v>45498</v>
      </c>
      <c r="CP118" s="112"/>
      <c r="CQ118" s="112"/>
      <c r="CR118" s="113"/>
      <c r="CS118" s="111">
        <v>45529</v>
      </c>
      <c r="CT118" s="112"/>
      <c r="CU118" s="112"/>
      <c r="CV118" s="113"/>
    </row>
    <row r="119" spans="1:100" s="22" customFormat="1" x14ac:dyDescent="0.35">
      <c r="B119" s="22" t="s">
        <v>20</v>
      </c>
      <c r="F119" s="17">
        <v>44</v>
      </c>
      <c r="G119" s="17">
        <v>45</v>
      </c>
      <c r="H119" s="17">
        <v>46</v>
      </c>
      <c r="I119" s="17">
        <v>47</v>
      </c>
      <c r="J119" s="22">
        <v>48</v>
      </c>
      <c r="K119" s="22">
        <v>49</v>
      </c>
      <c r="L119" s="22">
        <v>50</v>
      </c>
      <c r="M119" s="22">
        <v>51</v>
      </c>
      <c r="N119" s="22">
        <v>52</v>
      </c>
      <c r="O119" s="17">
        <v>1</v>
      </c>
      <c r="P119" s="17">
        <v>2</v>
      </c>
      <c r="Q119" s="17">
        <v>3</v>
      </c>
      <c r="R119" s="17">
        <v>4</v>
      </c>
      <c r="S119" s="17">
        <v>5</v>
      </c>
      <c r="T119" s="17">
        <v>6</v>
      </c>
      <c r="U119" s="17">
        <v>7</v>
      </c>
      <c r="V119" s="17">
        <v>8</v>
      </c>
      <c r="W119" s="17">
        <v>9</v>
      </c>
      <c r="X119" s="26">
        <v>10</v>
      </c>
      <c r="Y119" s="26">
        <v>11</v>
      </c>
      <c r="Z119" s="26">
        <v>12</v>
      </c>
      <c r="AA119" s="26">
        <v>13</v>
      </c>
      <c r="AB119" s="25">
        <v>14</v>
      </c>
      <c r="AC119" s="25">
        <v>15</v>
      </c>
      <c r="AD119" s="25">
        <v>16</v>
      </c>
      <c r="AE119" s="25">
        <v>17</v>
      </c>
      <c r="AF119" s="25">
        <v>18</v>
      </c>
      <c r="AG119" s="25">
        <v>19</v>
      </c>
      <c r="AH119" s="25">
        <v>20</v>
      </c>
      <c r="AI119" s="25">
        <v>21</v>
      </c>
      <c r="AJ119" s="25">
        <v>22</v>
      </c>
      <c r="AK119" s="25">
        <v>23</v>
      </c>
      <c r="AL119" s="25">
        <v>24</v>
      </c>
      <c r="AM119" s="25">
        <v>25</v>
      </c>
      <c r="AN119" s="25">
        <v>26</v>
      </c>
      <c r="AO119" s="24">
        <v>27</v>
      </c>
      <c r="AP119" s="24">
        <v>28</v>
      </c>
      <c r="AQ119" s="24">
        <v>29</v>
      </c>
      <c r="AR119" s="24">
        <v>30</v>
      </c>
      <c r="AS119" s="24">
        <v>31</v>
      </c>
      <c r="AT119" s="24">
        <v>32</v>
      </c>
      <c r="AU119" s="24">
        <v>33</v>
      </c>
      <c r="AV119" s="24">
        <v>34</v>
      </c>
      <c r="AW119" s="24">
        <v>35</v>
      </c>
      <c r="AX119" s="24">
        <v>36</v>
      </c>
      <c r="AY119" s="24">
        <v>37</v>
      </c>
      <c r="AZ119" s="24">
        <v>38</v>
      </c>
      <c r="BA119" s="24">
        <v>39</v>
      </c>
      <c r="BB119" s="23">
        <v>40</v>
      </c>
      <c r="BC119" s="23">
        <v>41</v>
      </c>
      <c r="BD119" s="23">
        <v>42</v>
      </c>
      <c r="BE119" s="23">
        <v>43</v>
      </c>
      <c r="BF119" s="23">
        <v>44</v>
      </c>
      <c r="BG119" s="23">
        <v>45</v>
      </c>
      <c r="BH119" s="23">
        <v>46</v>
      </c>
      <c r="BI119" s="23">
        <v>47</v>
      </c>
      <c r="BJ119" s="23">
        <v>48</v>
      </c>
      <c r="BK119" s="23">
        <v>49</v>
      </c>
      <c r="BL119" s="23">
        <v>50</v>
      </c>
      <c r="BM119" s="23">
        <v>51</v>
      </c>
      <c r="BN119" s="23">
        <v>52</v>
      </c>
      <c r="BO119" s="34">
        <v>1</v>
      </c>
      <c r="BP119" s="34">
        <v>2</v>
      </c>
      <c r="BQ119" s="34">
        <v>3</v>
      </c>
      <c r="BR119" s="34">
        <v>4</v>
      </c>
      <c r="BS119" s="34">
        <v>5</v>
      </c>
      <c r="BT119" s="34">
        <v>6</v>
      </c>
      <c r="BU119" s="34">
        <v>7</v>
      </c>
      <c r="BV119" s="34">
        <v>8</v>
      </c>
      <c r="BW119" s="34">
        <v>9</v>
      </c>
      <c r="BX119" s="34">
        <v>10</v>
      </c>
      <c r="BY119" s="34">
        <v>11</v>
      </c>
      <c r="BZ119" s="34">
        <v>12</v>
      </c>
      <c r="CA119" s="34">
        <v>13</v>
      </c>
      <c r="CB119" s="34">
        <v>14</v>
      </c>
      <c r="CC119" s="34">
        <v>15</v>
      </c>
      <c r="CD119" s="34">
        <v>16</v>
      </c>
      <c r="CE119" s="34">
        <v>17</v>
      </c>
      <c r="CF119" s="34">
        <v>18</v>
      </c>
      <c r="CG119" s="34">
        <v>19</v>
      </c>
      <c r="CH119" s="34">
        <v>20</v>
      </c>
      <c r="CI119" s="34">
        <v>21</v>
      </c>
      <c r="CJ119" s="34">
        <v>22</v>
      </c>
      <c r="CK119" s="34">
        <v>23</v>
      </c>
      <c r="CL119" s="34">
        <v>24</v>
      </c>
      <c r="CM119" s="34">
        <v>25</v>
      </c>
      <c r="CN119" s="34">
        <v>26</v>
      </c>
      <c r="CO119" s="34">
        <v>27</v>
      </c>
      <c r="CP119" s="34">
        <v>28</v>
      </c>
      <c r="CQ119" s="34">
        <v>29</v>
      </c>
      <c r="CR119" s="34">
        <v>30</v>
      </c>
      <c r="CS119" s="34">
        <v>31</v>
      </c>
      <c r="CT119" s="34">
        <v>32</v>
      </c>
      <c r="CU119" s="34">
        <v>33</v>
      </c>
      <c r="CV119" s="34">
        <v>34</v>
      </c>
    </row>
    <row r="120" spans="1:100" x14ac:dyDescent="0.35">
      <c r="B120" s="12" t="s">
        <v>36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32">
        <f>$M$17/5</f>
        <v>0</v>
      </c>
      <c r="AK120" s="32">
        <f t="shared" ref="AK120:AN120" si="72">$M$17/5</f>
        <v>0</v>
      </c>
      <c r="AL120" s="32">
        <f t="shared" si="72"/>
        <v>0</v>
      </c>
      <c r="AM120" s="32">
        <f t="shared" si="72"/>
        <v>0</v>
      </c>
      <c r="AN120" s="32">
        <f t="shared" si="72"/>
        <v>0</v>
      </c>
      <c r="AO120" s="33">
        <f>$N$17/4</f>
        <v>0</v>
      </c>
      <c r="AP120" s="33">
        <f t="shared" ref="AP120:AR120" si="73">$N$17/4</f>
        <v>0</v>
      </c>
      <c r="AQ120" s="33">
        <f t="shared" si="73"/>
        <v>0</v>
      </c>
      <c r="AR120" s="33">
        <f t="shared" si="73"/>
        <v>0</v>
      </c>
      <c r="AS120" s="33">
        <f>$O$17/4</f>
        <v>0</v>
      </c>
      <c r="AT120" s="33">
        <f t="shared" ref="AT120:AV120" si="74">$O$17/4</f>
        <v>0</v>
      </c>
      <c r="AU120" s="33">
        <f t="shared" si="74"/>
        <v>0</v>
      </c>
      <c r="AV120" s="33">
        <f t="shared" si="74"/>
        <v>0</v>
      </c>
      <c r="AW120" s="33">
        <f>$P$17/5</f>
        <v>0</v>
      </c>
      <c r="AX120" s="33">
        <f t="shared" ref="AX120:BA120" si="75">$P$17/5</f>
        <v>0</v>
      </c>
      <c r="AY120" s="33">
        <f t="shared" si="75"/>
        <v>0</v>
      </c>
      <c r="AZ120" s="33">
        <f t="shared" si="75"/>
        <v>0</v>
      </c>
      <c r="BA120" s="33">
        <f t="shared" si="75"/>
        <v>0</v>
      </c>
      <c r="BB120" s="33">
        <f>$Q$17/4</f>
        <v>0</v>
      </c>
      <c r="BC120" s="33">
        <f t="shared" ref="BC120:BE120" si="76">$Q$17/4</f>
        <v>0</v>
      </c>
      <c r="BD120" s="33">
        <f t="shared" si="76"/>
        <v>0</v>
      </c>
      <c r="BE120" s="33">
        <f t="shared" si="76"/>
        <v>0</v>
      </c>
      <c r="BF120" s="33">
        <f>$R$17/4</f>
        <v>0</v>
      </c>
      <c r="BG120" s="33">
        <f t="shared" ref="BG120:BI120" si="77">$R$17/4</f>
        <v>0</v>
      </c>
      <c r="BH120" s="33">
        <f t="shared" si="77"/>
        <v>0</v>
      </c>
      <c r="BI120" s="33">
        <f t="shared" si="77"/>
        <v>0</v>
      </c>
      <c r="BJ120" s="33">
        <f>$S$17/5</f>
        <v>0</v>
      </c>
      <c r="BK120" s="33">
        <f t="shared" ref="BK120:BN120" si="78">$S$17/5</f>
        <v>0</v>
      </c>
      <c r="BL120" s="33">
        <f t="shared" si="78"/>
        <v>0</v>
      </c>
      <c r="BM120" s="33">
        <f t="shared" si="78"/>
        <v>0</v>
      </c>
      <c r="BN120" s="33">
        <f t="shared" si="78"/>
        <v>0</v>
      </c>
      <c r="BO120" s="33">
        <f>$T$17/4</f>
        <v>0</v>
      </c>
      <c r="BP120" s="33">
        <f t="shared" ref="BP120:BR120" si="79">$T$17/4</f>
        <v>0</v>
      </c>
      <c r="BQ120" s="33">
        <f t="shared" si="79"/>
        <v>0</v>
      </c>
      <c r="BR120" s="33">
        <f t="shared" si="79"/>
        <v>0</v>
      </c>
      <c r="BS120" s="33">
        <f>$U$17/4</f>
        <v>0.74414350147275421</v>
      </c>
      <c r="BT120" s="33">
        <f t="shared" ref="BT120:BV120" si="80">$U$17/4</f>
        <v>0.74414350147275421</v>
      </c>
      <c r="BU120" s="33">
        <f t="shared" si="80"/>
        <v>0.74414350147275421</v>
      </c>
      <c r="BV120" s="33">
        <f t="shared" si="80"/>
        <v>0.74414350147275421</v>
      </c>
      <c r="BW120" s="33">
        <f>$V$17/5</f>
        <v>0.59531480117820335</v>
      </c>
      <c r="BX120" s="33">
        <f t="shared" ref="BX120:CA120" si="81">$V$17/5</f>
        <v>0.59531480117820335</v>
      </c>
      <c r="BY120" s="33">
        <f t="shared" si="81"/>
        <v>0.59531480117820335</v>
      </c>
      <c r="BZ120" s="33">
        <f t="shared" si="81"/>
        <v>0.59531480117820335</v>
      </c>
      <c r="CA120" s="33">
        <f t="shared" si="81"/>
        <v>0.59531480117820335</v>
      </c>
      <c r="CB120" s="33">
        <f>$W$17/4</f>
        <v>0.74414350147275421</v>
      </c>
      <c r="CC120" s="33">
        <f t="shared" ref="CC120:CE120" si="82">$W$17/4</f>
        <v>0.74414350147275421</v>
      </c>
      <c r="CD120" s="33">
        <f t="shared" si="82"/>
        <v>0.74414350147275421</v>
      </c>
      <c r="CE120" s="33">
        <f t="shared" si="82"/>
        <v>0.74414350147275421</v>
      </c>
      <c r="CF120" s="33">
        <f>$X$17/4</f>
        <v>0.74414350147275421</v>
      </c>
      <c r="CG120" s="33">
        <f t="shared" ref="CG120:CI120" si="83">$X$17/4</f>
        <v>0.74414350147275421</v>
      </c>
      <c r="CH120" s="33">
        <f t="shared" si="83"/>
        <v>0.74414350147275421</v>
      </c>
      <c r="CI120" s="33">
        <f t="shared" si="83"/>
        <v>0.74414350147275421</v>
      </c>
      <c r="CJ120" s="33">
        <f>$Y$17/5</f>
        <v>0.59531480117820335</v>
      </c>
      <c r="CK120" s="33">
        <f t="shared" ref="CK120:CN120" si="84">$Y$17/5</f>
        <v>0.59531480117820335</v>
      </c>
      <c r="CL120" s="33">
        <f t="shared" si="84"/>
        <v>0.59531480117820335</v>
      </c>
      <c r="CM120" s="33">
        <f t="shared" si="84"/>
        <v>0.59531480117820335</v>
      </c>
      <c r="CN120" s="33">
        <f t="shared" si="84"/>
        <v>0.59531480117820335</v>
      </c>
      <c r="CO120" s="33">
        <f>$Z$17/4</f>
        <v>0.74414350147275421</v>
      </c>
      <c r="CP120" s="33">
        <f t="shared" ref="CP120:CR120" si="85">$Z$17/4</f>
        <v>0.74414350147275421</v>
      </c>
      <c r="CQ120" s="33">
        <f t="shared" si="85"/>
        <v>0.74414350147275421</v>
      </c>
      <c r="CR120" s="33">
        <f t="shared" si="85"/>
        <v>0.74414350147275421</v>
      </c>
      <c r="CS120" s="33">
        <f>$AA$17/4</f>
        <v>0.74414350147275421</v>
      </c>
      <c r="CT120" s="33">
        <f t="shared" ref="CT120:CV120" si="86">$AA$17/4</f>
        <v>0.74414350147275421</v>
      </c>
      <c r="CU120" s="33">
        <f t="shared" si="86"/>
        <v>0.74414350147275421</v>
      </c>
      <c r="CV120" s="33">
        <f t="shared" si="86"/>
        <v>0.74414350147275421</v>
      </c>
    </row>
    <row r="121" spans="1:100" ht="21" x14ac:dyDescent="0.5">
      <c r="B121" s="71"/>
    </row>
    <row r="122" spans="1:100" x14ac:dyDescent="0.35">
      <c r="A122" s="27"/>
      <c r="B122" s="27" t="s">
        <v>58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45"/>
      <c r="R122" s="45"/>
      <c r="S122" s="45"/>
      <c r="T122" s="45"/>
      <c r="U122" s="45">
        <v>13268325</v>
      </c>
      <c r="V122" s="45">
        <v>13268325</v>
      </c>
      <c r="W122" s="45">
        <v>13268325</v>
      </c>
      <c r="X122" s="45">
        <v>13268325</v>
      </c>
      <c r="Y122" s="45">
        <v>13268325</v>
      </c>
      <c r="Z122" s="45">
        <v>13268325</v>
      </c>
      <c r="AA122" s="45">
        <v>13268325</v>
      </c>
      <c r="AB122" s="45">
        <v>13268325</v>
      </c>
      <c r="AC122" s="45">
        <v>13268325</v>
      </c>
      <c r="AD122" s="45">
        <v>13268325</v>
      </c>
      <c r="AE122" s="45">
        <v>13268325</v>
      </c>
      <c r="AF122" s="45">
        <v>13268325</v>
      </c>
      <c r="AG122" s="45">
        <v>13268325</v>
      </c>
      <c r="AH122" s="45">
        <v>13268325</v>
      </c>
      <c r="AI122" s="45">
        <v>13268325</v>
      </c>
      <c r="AJ122" s="45">
        <v>13268325</v>
      </c>
      <c r="AK122" s="45">
        <v>13268325</v>
      </c>
      <c r="AL122" s="45">
        <v>13268325</v>
      </c>
      <c r="AM122" s="45">
        <v>13268325</v>
      </c>
      <c r="AN122" s="45">
        <v>13268325</v>
      </c>
      <c r="AO122" s="45">
        <v>13268325</v>
      </c>
      <c r="AP122" s="45">
        <v>13268325</v>
      </c>
      <c r="AQ122" s="45">
        <v>13268325</v>
      </c>
      <c r="AR122" s="45">
        <v>13268325</v>
      </c>
      <c r="AS122" s="45">
        <v>13268325</v>
      </c>
      <c r="AT122" s="45">
        <v>13268325</v>
      </c>
      <c r="AU122" s="45">
        <v>13268325</v>
      </c>
      <c r="AV122" s="45">
        <v>13268325</v>
      </c>
      <c r="AW122" s="48">
        <v>13268325</v>
      </c>
      <c r="AX122" s="45">
        <v>13268325</v>
      </c>
      <c r="AY122" s="45">
        <v>13268325</v>
      </c>
      <c r="AZ122" s="45">
        <v>13268325</v>
      </c>
      <c r="BA122" s="45">
        <v>13268325</v>
      </c>
      <c r="BB122" s="45">
        <v>13268325</v>
      </c>
      <c r="BC122" s="45">
        <v>13268325</v>
      </c>
      <c r="BD122" s="45">
        <v>13268325</v>
      </c>
      <c r="BE122" s="45">
        <v>13268325</v>
      </c>
      <c r="BF122" s="45">
        <v>13268325</v>
      </c>
      <c r="BG122" s="45">
        <v>13268325</v>
      </c>
      <c r="BH122" s="45">
        <v>13268325</v>
      </c>
      <c r="BI122" s="45">
        <v>13268325</v>
      </c>
      <c r="BJ122" s="45">
        <v>13268325</v>
      </c>
      <c r="BK122" s="45">
        <v>13268325</v>
      </c>
      <c r="BL122" s="45">
        <v>12510135</v>
      </c>
      <c r="BM122" s="45">
        <v>12510135</v>
      </c>
      <c r="BN122" s="45">
        <v>12510135</v>
      </c>
      <c r="BO122" s="45">
        <v>12510135</v>
      </c>
      <c r="BP122" s="45">
        <v>12510135</v>
      </c>
      <c r="BQ122" s="45">
        <v>12510135</v>
      </c>
      <c r="BR122" s="45">
        <v>12510135</v>
      </c>
      <c r="BS122" s="45">
        <v>12510135</v>
      </c>
      <c r="BT122" s="45">
        <v>12510135</v>
      </c>
      <c r="BU122" s="51">
        <v>12510135</v>
      </c>
      <c r="BV122" s="45">
        <v>12510135</v>
      </c>
      <c r="BW122" s="45">
        <v>12510135</v>
      </c>
      <c r="BX122" s="45">
        <v>12510135</v>
      </c>
      <c r="BY122" s="45">
        <v>12510135</v>
      </c>
      <c r="BZ122" s="45">
        <v>12510135</v>
      </c>
      <c r="CA122" s="45">
        <v>12510135</v>
      </c>
      <c r="CB122" s="45">
        <v>12510135</v>
      </c>
      <c r="CC122" s="45">
        <v>12510135</v>
      </c>
      <c r="CD122" s="45">
        <v>12510135</v>
      </c>
      <c r="CE122" s="45">
        <v>12510135</v>
      </c>
      <c r="CF122" s="45">
        <v>12510135</v>
      </c>
      <c r="CG122" s="45">
        <v>12510135</v>
      </c>
      <c r="CH122" s="45">
        <v>12510135</v>
      </c>
      <c r="CI122" s="45">
        <v>12510135</v>
      </c>
      <c r="CJ122" s="45">
        <v>12510135</v>
      </c>
      <c r="CK122" s="45">
        <v>12510135</v>
      </c>
      <c r="CL122" s="45">
        <v>12510135</v>
      </c>
      <c r="CM122" s="45">
        <v>12510135</v>
      </c>
      <c r="CN122" s="45">
        <v>12510135</v>
      </c>
      <c r="CO122" s="45">
        <v>12510135</v>
      </c>
      <c r="CP122" s="45">
        <v>12510135</v>
      </c>
      <c r="CQ122" s="45">
        <v>12510135</v>
      </c>
      <c r="CR122" s="35">
        <v>0</v>
      </c>
      <c r="CS122" s="35">
        <v>0</v>
      </c>
      <c r="CT122" s="35">
        <v>0</v>
      </c>
      <c r="CU122" s="35">
        <v>0</v>
      </c>
      <c r="CV122" s="35">
        <v>0</v>
      </c>
    </row>
    <row r="124" spans="1:100" x14ac:dyDescent="0.35">
      <c r="B124" s="62"/>
      <c r="C124" s="34" t="s">
        <v>77</v>
      </c>
      <c r="D124" s="34" t="s">
        <v>78</v>
      </c>
      <c r="E124" s="34" t="s">
        <v>79</v>
      </c>
      <c r="F124" s="34" t="s">
        <v>77</v>
      </c>
      <c r="G124" s="34" t="s">
        <v>78</v>
      </c>
      <c r="H124" s="34" t="s">
        <v>79</v>
      </c>
      <c r="R124" s="58"/>
      <c r="S124" s="58"/>
      <c r="T124" s="59" t="s">
        <v>20</v>
      </c>
      <c r="U124" s="58">
        <v>7</v>
      </c>
      <c r="V124" s="58">
        <v>8</v>
      </c>
      <c r="W124" s="58">
        <v>9</v>
      </c>
      <c r="X124" s="58">
        <v>10</v>
      </c>
      <c r="Y124" s="58">
        <v>11</v>
      </c>
      <c r="Z124" s="58">
        <v>12</v>
      </c>
      <c r="AA124" s="58">
        <v>13</v>
      </c>
      <c r="AB124" s="58">
        <v>14</v>
      </c>
      <c r="AC124" s="58">
        <v>15</v>
      </c>
      <c r="AD124" s="58">
        <v>16</v>
      </c>
      <c r="AE124" s="58">
        <v>17</v>
      </c>
      <c r="AF124" s="58">
        <v>18</v>
      </c>
      <c r="AG124" s="58">
        <v>19</v>
      </c>
      <c r="AH124" s="58">
        <v>20</v>
      </c>
      <c r="AI124" s="58">
        <v>21</v>
      </c>
      <c r="AJ124" s="58">
        <v>22</v>
      </c>
      <c r="AK124" s="58">
        <v>23</v>
      </c>
      <c r="AL124" s="58">
        <v>24</v>
      </c>
      <c r="AM124" s="58">
        <v>25</v>
      </c>
      <c r="AN124" s="58">
        <v>26</v>
      </c>
      <c r="AO124" s="58">
        <v>27</v>
      </c>
      <c r="AP124" s="58">
        <v>28</v>
      </c>
      <c r="AQ124" s="58">
        <v>29</v>
      </c>
      <c r="AR124" s="58">
        <v>30</v>
      </c>
      <c r="AS124" s="58">
        <v>31</v>
      </c>
      <c r="AT124" s="58">
        <v>32</v>
      </c>
      <c r="AU124" s="58">
        <v>33</v>
      </c>
      <c r="AV124" s="58">
        <v>34</v>
      </c>
      <c r="AW124" s="58">
        <v>35</v>
      </c>
      <c r="AX124" s="58">
        <v>36</v>
      </c>
      <c r="AY124" s="58">
        <v>37</v>
      </c>
      <c r="AZ124" s="58">
        <v>38</v>
      </c>
      <c r="BA124" s="58">
        <v>39</v>
      </c>
      <c r="BB124" s="58">
        <v>40</v>
      </c>
      <c r="BC124" s="58">
        <v>41</v>
      </c>
      <c r="BD124" s="58">
        <v>42</v>
      </c>
      <c r="BE124" s="58">
        <v>43</v>
      </c>
      <c r="BF124" s="58">
        <v>44</v>
      </c>
      <c r="BG124" s="58">
        <v>45</v>
      </c>
      <c r="BH124" s="58">
        <v>46</v>
      </c>
      <c r="BI124" s="58">
        <v>47</v>
      </c>
      <c r="BJ124" s="58">
        <v>48</v>
      </c>
      <c r="BK124" s="58">
        <v>49</v>
      </c>
      <c r="BL124" s="58">
        <v>50</v>
      </c>
      <c r="BM124" s="58">
        <v>51</v>
      </c>
      <c r="BN124" s="58">
        <v>52</v>
      </c>
      <c r="BO124" s="58">
        <v>1</v>
      </c>
      <c r="BP124" s="58">
        <v>2</v>
      </c>
      <c r="BQ124" s="58">
        <v>3</v>
      </c>
      <c r="BR124" s="58">
        <v>4</v>
      </c>
      <c r="BS124" s="58">
        <v>5</v>
      </c>
      <c r="BT124" s="58">
        <v>6</v>
      </c>
      <c r="BU124" s="58">
        <v>7</v>
      </c>
      <c r="BV124" s="58">
        <v>8</v>
      </c>
      <c r="BW124" s="58">
        <v>9</v>
      </c>
      <c r="BX124" s="58">
        <v>10</v>
      </c>
      <c r="BY124" s="58">
        <v>11</v>
      </c>
      <c r="BZ124" s="58">
        <v>12</v>
      </c>
      <c r="CA124" s="58">
        <v>13</v>
      </c>
      <c r="CB124" s="58">
        <v>14</v>
      </c>
      <c r="CC124" s="58">
        <v>15</v>
      </c>
      <c r="CD124" s="58">
        <v>16</v>
      </c>
      <c r="CE124" s="58">
        <v>17</v>
      </c>
      <c r="CF124" s="58">
        <v>18</v>
      </c>
      <c r="CG124">
        <v>19</v>
      </c>
      <c r="CH124">
        <v>20</v>
      </c>
      <c r="CI124">
        <v>21</v>
      </c>
      <c r="CJ124">
        <v>22</v>
      </c>
      <c r="CK124">
        <v>23</v>
      </c>
      <c r="CL124">
        <v>24</v>
      </c>
      <c r="CM124">
        <v>25</v>
      </c>
      <c r="CN124">
        <v>26</v>
      </c>
      <c r="CO124">
        <v>27</v>
      </c>
      <c r="CP124">
        <v>28</v>
      </c>
      <c r="CQ124">
        <v>29</v>
      </c>
    </row>
    <row r="125" spans="1:100" x14ac:dyDescent="0.35">
      <c r="B125" s="63" t="s">
        <v>81</v>
      </c>
      <c r="C125" s="54">
        <v>0.85</v>
      </c>
      <c r="D125" s="54">
        <v>0.5</v>
      </c>
      <c r="E125" s="54">
        <v>0.32500000000000001</v>
      </c>
      <c r="F125" s="33">
        <f t="shared" ref="F125:H126" si="87">(((24*60*60)/C125)*0.75)*7*0.97</f>
        <v>517637.6470588235</v>
      </c>
      <c r="G125" s="33">
        <f t="shared" si="87"/>
        <v>879984</v>
      </c>
      <c r="H125" s="33">
        <f t="shared" si="87"/>
        <v>1353821.5384615383</v>
      </c>
      <c r="R125" s="6"/>
      <c r="S125" s="6"/>
      <c r="T125" s="31" t="s">
        <v>103</v>
      </c>
      <c r="U125" s="6">
        <f t="shared" ref="U125:CF125" si="88">U122/$F$126</f>
        <v>33.171415616647579</v>
      </c>
      <c r="V125" s="6">
        <f t="shared" si="88"/>
        <v>33.171415616647579</v>
      </c>
      <c r="W125" s="6">
        <f t="shared" si="88"/>
        <v>33.171415616647579</v>
      </c>
      <c r="X125" s="6">
        <f t="shared" si="88"/>
        <v>33.171415616647579</v>
      </c>
      <c r="Y125" s="6">
        <f t="shared" si="88"/>
        <v>33.171415616647579</v>
      </c>
      <c r="Z125" s="6">
        <f t="shared" si="88"/>
        <v>33.171415616647579</v>
      </c>
      <c r="AA125" s="6">
        <f t="shared" si="88"/>
        <v>33.171415616647579</v>
      </c>
      <c r="AB125" s="6">
        <f t="shared" si="88"/>
        <v>33.171415616647579</v>
      </c>
      <c r="AC125" s="6">
        <f t="shared" si="88"/>
        <v>33.171415616647579</v>
      </c>
      <c r="AD125" s="6">
        <f t="shared" si="88"/>
        <v>33.171415616647579</v>
      </c>
      <c r="AE125" s="6">
        <f t="shared" si="88"/>
        <v>33.171415616647579</v>
      </c>
      <c r="AF125" s="6">
        <f t="shared" si="88"/>
        <v>33.171415616647579</v>
      </c>
      <c r="AG125" s="6">
        <f t="shared" si="88"/>
        <v>33.171415616647579</v>
      </c>
      <c r="AH125" s="6">
        <f t="shared" si="88"/>
        <v>33.171415616647579</v>
      </c>
      <c r="AI125" s="6">
        <f t="shared" si="88"/>
        <v>33.171415616647579</v>
      </c>
      <c r="AJ125" s="6">
        <f t="shared" si="88"/>
        <v>33.171415616647579</v>
      </c>
      <c r="AK125" s="6">
        <f t="shared" si="88"/>
        <v>33.171415616647579</v>
      </c>
      <c r="AL125" s="6">
        <f t="shared" si="88"/>
        <v>33.171415616647579</v>
      </c>
      <c r="AM125" s="6">
        <f t="shared" si="88"/>
        <v>33.171415616647579</v>
      </c>
      <c r="AN125" s="6">
        <f t="shared" si="88"/>
        <v>33.171415616647579</v>
      </c>
      <c r="AO125" s="6">
        <f t="shared" si="88"/>
        <v>33.171415616647579</v>
      </c>
      <c r="AP125" s="6">
        <f t="shared" si="88"/>
        <v>33.171415616647579</v>
      </c>
      <c r="AQ125" s="6">
        <f t="shared" si="88"/>
        <v>33.171415616647579</v>
      </c>
      <c r="AR125" s="6">
        <f t="shared" si="88"/>
        <v>33.171415616647579</v>
      </c>
      <c r="AS125" s="6">
        <f t="shared" si="88"/>
        <v>33.171415616647579</v>
      </c>
      <c r="AT125" s="6">
        <f t="shared" si="88"/>
        <v>33.171415616647579</v>
      </c>
      <c r="AU125" s="6">
        <f t="shared" si="88"/>
        <v>33.171415616647579</v>
      </c>
      <c r="AV125" s="6">
        <f t="shared" si="88"/>
        <v>33.171415616647579</v>
      </c>
      <c r="AW125" s="6">
        <f t="shared" si="88"/>
        <v>33.171415616647579</v>
      </c>
      <c r="AX125" s="6">
        <f t="shared" si="88"/>
        <v>33.171415616647579</v>
      </c>
      <c r="AY125" s="6">
        <f t="shared" si="88"/>
        <v>33.171415616647579</v>
      </c>
      <c r="AZ125" s="6">
        <f t="shared" si="88"/>
        <v>33.171415616647579</v>
      </c>
      <c r="BA125" s="6">
        <f t="shared" si="88"/>
        <v>33.171415616647579</v>
      </c>
      <c r="BB125" s="6">
        <f t="shared" si="88"/>
        <v>33.171415616647579</v>
      </c>
      <c r="BC125" s="6">
        <f t="shared" si="88"/>
        <v>33.171415616647579</v>
      </c>
      <c r="BD125" s="6">
        <f t="shared" si="88"/>
        <v>33.171415616647579</v>
      </c>
      <c r="BE125" s="6">
        <f t="shared" si="88"/>
        <v>33.171415616647579</v>
      </c>
      <c r="BF125" s="6">
        <f t="shared" si="88"/>
        <v>33.171415616647579</v>
      </c>
      <c r="BG125" s="6">
        <f t="shared" si="88"/>
        <v>33.171415616647579</v>
      </c>
      <c r="BH125" s="6">
        <f t="shared" si="88"/>
        <v>33.171415616647579</v>
      </c>
      <c r="BI125" s="6">
        <f t="shared" si="88"/>
        <v>33.171415616647579</v>
      </c>
      <c r="BJ125" s="6">
        <f t="shared" si="88"/>
        <v>33.171415616647579</v>
      </c>
      <c r="BK125" s="6">
        <f t="shared" si="88"/>
        <v>33.171415616647579</v>
      </c>
      <c r="BL125" s="6">
        <f t="shared" si="88"/>
        <v>31.275906152839145</v>
      </c>
      <c r="BM125" s="6">
        <f t="shared" si="88"/>
        <v>31.275906152839145</v>
      </c>
      <c r="BN125" s="6">
        <f t="shared" si="88"/>
        <v>31.275906152839145</v>
      </c>
      <c r="BO125" s="6">
        <f t="shared" si="88"/>
        <v>31.275906152839145</v>
      </c>
      <c r="BP125" s="6">
        <f t="shared" si="88"/>
        <v>31.275906152839145</v>
      </c>
      <c r="BQ125" s="6">
        <f t="shared" si="88"/>
        <v>31.275906152839145</v>
      </c>
      <c r="BR125" s="6">
        <f t="shared" si="88"/>
        <v>31.275906152839145</v>
      </c>
      <c r="BS125" s="6">
        <f t="shared" si="88"/>
        <v>31.275906152839145</v>
      </c>
      <c r="BT125" s="6">
        <f t="shared" si="88"/>
        <v>31.275906152839145</v>
      </c>
      <c r="BU125" s="6">
        <f t="shared" si="88"/>
        <v>31.275906152839145</v>
      </c>
      <c r="BV125" s="6">
        <f t="shared" si="88"/>
        <v>31.275906152839145</v>
      </c>
      <c r="BW125" s="6">
        <f t="shared" si="88"/>
        <v>31.275906152839145</v>
      </c>
      <c r="BX125" s="6">
        <f t="shared" si="88"/>
        <v>31.275906152839145</v>
      </c>
      <c r="BY125" s="6">
        <f t="shared" si="88"/>
        <v>31.275906152839145</v>
      </c>
      <c r="BZ125" s="6">
        <f t="shared" si="88"/>
        <v>31.275906152839145</v>
      </c>
      <c r="CA125" s="6">
        <f t="shared" si="88"/>
        <v>31.275906152839145</v>
      </c>
      <c r="CB125" s="6">
        <f t="shared" si="88"/>
        <v>31.275906152839145</v>
      </c>
      <c r="CC125" s="6">
        <f t="shared" si="88"/>
        <v>31.275906152839145</v>
      </c>
      <c r="CD125" s="6">
        <f t="shared" si="88"/>
        <v>31.275906152839145</v>
      </c>
      <c r="CE125" s="6">
        <f t="shared" si="88"/>
        <v>31.275906152839145</v>
      </c>
      <c r="CF125" s="6">
        <f t="shared" si="88"/>
        <v>31.275906152839145</v>
      </c>
      <c r="CG125" s="6">
        <f t="shared" ref="CG125:CQ125" si="89">CG122/$F$126</f>
        <v>31.275906152839145</v>
      </c>
      <c r="CH125" s="6">
        <f t="shared" si="89"/>
        <v>31.275906152839145</v>
      </c>
      <c r="CI125" s="6">
        <f t="shared" si="89"/>
        <v>31.275906152839145</v>
      </c>
      <c r="CJ125" s="6">
        <f t="shared" si="89"/>
        <v>31.275906152839145</v>
      </c>
      <c r="CK125" s="6">
        <f t="shared" si="89"/>
        <v>31.275906152839145</v>
      </c>
      <c r="CL125" s="6">
        <f t="shared" si="89"/>
        <v>31.275906152839145</v>
      </c>
      <c r="CM125" s="6">
        <f t="shared" si="89"/>
        <v>31.275906152839145</v>
      </c>
      <c r="CN125" s="6">
        <f t="shared" si="89"/>
        <v>31.275906152839145</v>
      </c>
      <c r="CO125" s="6">
        <f t="shared" si="89"/>
        <v>31.275906152839145</v>
      </c>
      <c r="CP125" s="6">
        <f t="shared" si="89"/>
        <v>31.275906152839145</v>
      </c>
      <c r="CQ125" s="6">
        <f t="shared" si="89"/>
        <v>31.275906152839145</v>
      </c>
      <c r="CR125" s="6"/>
      <c r="CS125" s="6"/>
      <c r="CT125" s="6"/>
      <c r="CU125" s="6"/>
      <c r="CV125" s="6"/>
    </row>
    <row r="126" spans="1:100" x14ac:dyDescent="0.35">
      <c r="B126" s="63" t="s">
        <v>82</v>
      </c>
      <c r="C126" s="54">
        <v>1.1000000000000001</v>
      </c>
      <c r="D126" s="54">
        <v>0.625</v>
      </c>
      <c r="E126" s="54">
        <v>0.38800000000000001</v>
      </c>
      <c r="F126" s="33">
        <f t="shared" si="87"/>
        <v>399992.72727272724</v>
      </c>
      <c r="G126" s="33">
        <f t="shared" si="87"/>
        <v>703987.19999999995</v>
      </c>
      <c r="H126" s="33">
        <f t="shared" si="87"/>
        <v>1133999.9999999998</v>
      </c>
      <c r="R126" s="6"/>
      <c r="S126" s="6"/>
      <c r="T126" s="31" t="s">
        <v>104</v>
      </c>
      <c r="U126" s="6">
        <f t="shared" ref="U126:CF126" si="90">U122/$G$126</f>
        <v>18.847395236731579</v>
      </c>
      <c r="V126" s="6">
        <f t="shared" si="90"/>
        <v>18.847395236731579</v>
      </c>
      <c r="W126" s="6">
        <f t="shared" si="90"/>
        <v>18.847395236731579</v>
      </c>
      <c r="X126" s="6">
        <f t="shared" si="90"/>
        <v>18.847395236731579</v>
      </c>
      <c r="Y126" s="6">
        <f t="shared" si="90"/>
        <v>18.847395236731579</v>
      </c>
      <c r="Z126" s="6">
        <f t="shared" si="90"/>
        <v>18.847395236731579</v>
      </c>
      <c r="AA126" s="6">
        <f t="shared" si="90"/>
        <v>18.847395236731579</v>
      </c>
      <c r="AB126" s="6">
        <f t="shared" si="90"/>
        <v>18.847395236731579</v>
      </c>
      <c r="AC126" s="6">
        <f t="shared" si="90"/>
        <v>18.847395236731579</v>
      </c>
      <c r="AD126" s="6">
        <f t="shared" si="90"/>
        <v>18.847395236731579</v>
      </c>
      <c r="AE126" s="6">
        <f t="shared" si="90"/>
        <v>18.847395236731579</v>
      </c>
      <c r="AF126" s="6">
        <f t="shared" si="90"/>
        <v>18.847395236731579</v>
      </c>
      <c r="AG126" s="6">
        <f t="shared" si="90"/>
        <v>18.847395236731579</v>
      </c>
      <c r="AH126" s="6">
        <f t="shared" si="90"/>
        <v>18.847395236731579</v>
      </c>
      <c r="AI126" s="6">
        <f t="shared" si="90"/>
        <v>18.847395236731579</v>
      </c>
      <c r="AJ126" s="6">
        <f t="shared" si="90"/>
        <v>18.847395236731579</v>
      </c>
      <c r="AK126" s="6">
        <f t="shared" si="90"/>
        <v>18.847395236731579</v>
      </c>
      <c r="AL126" s="6">
        <f t="shared" si="90"/>
        <v>18.847395236731579</v>
      </c>
      <c r="AM126" s="6">
        <f t="shared" si="90"/>
        <v>18.847395236731579</v>
      </c>
      <c r="AN126" s="6">
        <f t="shared" si="90"/>
        <v>18.847395236731579</v>
      </c>
      <c r="AO126" s="6">
        <f t="shared" si="90"/>
        <v>18.847395236731579</v>
      </c>
      <c r="AP126" s="6">
        <f t="shared" si="90"/>
        <v>18.847395236731579</v>
      </c>
      <c r="AQ126" s="6">
        <f t="shared" si="90"/>
        <v>18.847395236731579</v>
      </c>
      <c r="AR126" s="6">
        <f t="shared" si="90"/>
        <v>18.847395236731579</v>
      </c>
      <c r="AS126" s="6">
        <f t="shared" si="90"/>
        <v>18.847395236731579</v>
      </c>
      <c r="AT126" s="6">
        <f t="shared" si="90"/>
        <v>18.847395236731579</v>
      </c>
      <c r="AU126" s="6">
        <f t="shared" si="90"/>
        <v>18.847395236731579</v>
      </c>
      <c r="AV126" s="6">
        <f t="shared" si="90"/>
        <v>18.847395236731579</v>
      </c>
      <c r="AW126" s="6">
        <f t="shared" si="90"/>
        <v>18.847395236731579</v>
      </c>
      <c r="AX126" s="6">
        <f t="shared" si="90"/>
        <v>18.847395236731579</v>
      </c>
      <c r="AY126" s="6">
        <f t="shared" si="90"/>
        <v>18.847395236731579</v>
      </c>
      <c r="AZ126" s="6">
        <f t="shared" si="90"/>
        <v>18.847395236731579</v>
      </c>
      <c r="BA126" s="6">
        <f t="shared" si="90"/>
        <v>18.847395236731579</v>
      </c>
      <c r="BB126" s="6">
        <f t="shared" si="90"/>
        <v>18.847395236731579</v>
      </c>
      <c r="BC126" s="6">
        <f t="shared" si="90"/>
        <v>18.847395236731579</v>
      </c>
      <c r="BD126" s="6">
        <f t="shared" si="90"/>
        <v>18.847395236731579</v>
      </c>
      <c r="BE126" s="6">
        <f t="shared" si="90"/>
        <v>18.847395236731579</v>
      </c>
      <c r="BF126" s="6">
        <f t="shared" si="90"/>
        <v>18.847395236731579</v>
      </c>
      <c r="BG126" s="6">
        <f t="shared" si="90"/>
        <v>18.847395236731579</v>
      </c>
      <c r="BH126" s="6">
        <f t="shared" si="90"/>
        <v>18.847395236731579</v>
      </c>
      <c r="BI126" s="6">
        <f t="shared" si="90"/>
        <v>18.847395236731579</v>
      </c>
      <c r="BJ126" s="6">
        <f t="shared" si="90"/>
        <v>18.847395236731579</v>
      </c>
      <c r="BK126" s="6">
        <f t="shared" si="90"/>
        <v>18.847395236731579</v>
      </c>
      <c r="BL126" s="6">
        <f t="shared" si="90"/>
        <v>17.770401223204061</v>
      </c>
      <c r="BM126" s="6">
        <f t="shared" si="90"/>
        <v>17.770401223204061</v>
      </c>
      <c r="BN126" s="6">
        <f t="shared" si="90"/>
        <v>17.770401223204061</v>
      </c>
      <c r="BO126" s="6">
        <f t="shared" si="90"/>
        <v>17.770401223204061</v>
      </c>
      <c r="BP126" s="6">
        <f t="shared" si="90"/>
        <v>17.770401223204061</v>
      </c>
      <c r="BQ126" s="6">
        <f t="shared" si="90"/>
        <v>17.770401223204061</v>
      </c>
      <c r="BR126" s="6">
        <f t="shared" si="90"/>
        <v>17.770401223204061</v>
      </c>
      <c r="BS126" s="6">
        <f t="shared" si="90"/>
        <v>17.770401223204061</v>
      </c>
      <c r="BT126" s="6">
        <f t="shared" si="90"/>
        <v>17.770401223204061</v>
      </c>
      <c r="BU126" s="6">
        <f t="shared" si="90"/>
        <v>17.770401223204061</v>
      </c>
      <c r="BV126" s="6">
        <f t="shared" si="90"/>
        <v>17.770401223204061</v>
      </c>
      <c r="BW126" s="6">
        <f t="shared" si="90"/>
        <v>17.770401223204061</v>
      </c>
      <c r="BX126" s="6">
        <f t="shared" si="90"/>
        <v>17.770401223204061</v>
      </c>
      <c r="BY126" s="6">
        <f t="shared" si="90"/>
        <v>17.770401223204061</v>
      </c>
      <c r="BZ126" s="6">
        <f t="shared" si="90"/>
        <v>17.770401223204061</v>
      </c>
      <c r="CA126" s="6">
        <f t="shared" si="90"/>
        <v>17.770401223204061</v>
      </c>
      <c r="CB126" s="6">
        <f t="shared" si="90"/>
        <v>17.770401223204061</v>
      </c>
      <c r="CC126" s="6">
        <f t="shared" si="90"/>
        <v>17.770401223204061</v>
      </c>
      <c r="CD126" s="6">
        <f t="shared" si="90"/>
        <v>17.770401223204061</v>
      </c>
      <c r="CE126" s="6">
        <f t="shared" si="90"/>
        <v>17.770401223204061</v>
      </c>
      <c r="CF126" s="6">
        <f t="shared" si="90"/>
        <v>17.770401223204061</v>
      </c>
      <c r="CG126" s="6">
        <f t="shared" ref="CG126:CQ126" si="91">CG122/$G$126</f>
        <v>17.770401223204061</v>
      </c>
      <c r="CH126" s="6">
        <f t="shared" si="91"/>
        <v>17.770401223204061</v>
      </c>
      <c r="CI126" s="6">
        <f t="shared" si="91"/>
        <v>17.770401223204061</v>
      </c>
      <c r="CJ126" s="6">
        <f t="shared" si="91"/>
        <v>17.770401223204061</v>
      </c>
      <c r="CK126" s="6">
        <f t="shared" si="91"/>
        <v>17.770401223204061</v>
      </c>
      <c r="CL126" s="6">
        <f t="shared" si="91"/>
        <v>17.770401223204061</v>
      </c>
      <c r="CM126" s="6">
        <f t="shared" si="91"/>
        <v>17.770401223204061</v>
      </c>
      <c r="CN126" s="6">
        <f t="shared" si="91"/>
        <v>17.770401223204061</v>
      </c>
      <c r="CO126" s="6">
        <f t="shared" si="91"/>
        <v>17.770401223204061</v>
      </c>
      <c r="CP126" s="6">
        <f t="shared" si="91"/>
        <v>17.770401223204061</v>
      </c>
      <c r="CQ126" s="6">
        <f t="shared" si="91"/>
        <v>17.770401223204061</v>
      </c>
      <c r="CR126" s="6"/>
      <c r="CS126" s="6"/>
      <c r="CT126" s="6"/>
      <c r="CU126" s="6"/>
      <c r="CV126" s="6"/>
    </row>
    <row r="127" spans="1:100" x14ac:dyDescent="0.35">
      <c r="R127" s="6"/>
      <c r="S127" s="6"/>
      <c r="T127" s="31" t="s">
        <v>105</v>
      </c>
      <c r="U127" s="6">
        <f t="shared" ref="U127:CF127" si="92">U122/$H$126</f>
        <v>11.700462962962966</v>
      </c>
      <c r="V127" s="6">
        <f t="shared" si="92"/>
        <v>11.700462962962966</v>
      </c>
      <c r="W127" s="6">
        <f t="shared" si="92"/>
        <v>11.700462962962966</v>
      </c>
      <c r="X127" s="6">
        <f t="shared" si="92"/>
        <v>11.700462962962966</v>
      </c>
      <c r="Y127" s="6">
        <f t="shared" si="92"/>
        <v>11.700462962962966</v>
      </c>
      <c r="Z127" s="6">
        <f t="shared" si="92"/>
        <v>11.700462962962966</v>
      </c>
      <c r="AA127" s="6">
        <f t="shared" si="92"/>
        <v>11.700462962962966</v>
      </c>
      <c r="AB127" s="6">
        <f t="shared" si="92"/>
        <v>11.700462962962966</v>
      </c>
      <c r="AC127" s="6">
        <f t="shared" si="92"/>
        <v>11.700462962962966</v>
      </c>
      <c r="AD127" s="6">
        <f t="shared" si="92"/>
        <v>11.700462962962966</v>
      </c>
      <c r="AE127" s="6">
        <f t="shared" si="92"/>
        <v>11.700462962962966</v>
      </c>
      <c r="AF127" s="6">
        <f t="shared" si="92"/>
        <v>11.700462962962966</v>
      </c>
      <c r="AG127" s="6">
        <f t="shared" si="92"/>
        <v>11.700462962962966</v>
      </c>
      <c r="AH127" s="6">
        <f t="shared" si="92"/>
        <v>11.700462962962966</v>
      </c>
      <c r="AI127" s="6">
        <f t="shared" si="92"/>
        <v>11.700462962962966</v>
      </c>
      <c r="AJ127" s="6">
        <f t="shared" si="92"/>
        <v>11.700462962962966</v>
      </c>
      <c r="AK127" s="6">
        <f t="shared" si="92"/>
        <v>11.700462962962966</v>
      </c>
      <c r="AL127" s="6">
        <f t="shared" si="92"/>
        <v>11.700462962962966</v>
      </c>
      <c r="AM127" s="6">
        <f t="shared" si="92"/>
        <v>11.700462962962966</v>
      </c>
      <c r="AN127" s="6">
        <f t="shared" si="92"/>
        <v>11.700462962962966</v>
      </c>
      <c r="AO127" s="6">
        <f t="shared" si="92"/>
        <v>11.700462962962966</v>
      </c>
      <c r="AP127" s="6">
        <f t="shared" si="92"/>
        <v>11.700462962962966</v>
      </c>
      <c r="AQ127" s="6">
        <f t="shared" si="92"/>
        <v>11.700462962962966</v>
      </c>
      <c r="AR127" s="6">
        <f t="shared" si="92"/>
        <v>11.700462962962966</v>
      </c>
      <c r="AS127" s="6">
        <f t="shared" si="92"/>
        <v>11.700462962962966</v>
      </c>
      <c r="AT127" s="6">
        <f t="shared" si="92"/>
        <v>11.700462962962966</v>
      </c>
      <c r="AU127" s="6">
        <f t="shared" si="92"/>
        <v>11.700462962962966</v>
      </c>
      <c r="AV127" s="6">
        <f t="shared" si="92"/>
        <v>11.700462962962966</v>
      </c>
      <c r="AW127" s="6">
        <f t="shared" si="92"/>
        <v>11.700462962962966</v>
      </c>
      <c r="AX127" s="6">
        <f t="shared" si="92"/>
        <v>11.700462962962966</v>
      </c>
      <c r="AY127" s="6">
        <f t="shared" si="92"/>
        <v>11.700462962962966</v>
      </c>
      <c r="AZ127" s="6">
        <f t="shared" si="92"/>
        <v>11.700462962962966</v>
      </c>
      <c r="BA127" s="6">
        <f t="shared" si="92"/>
        <v>11.700462962962966</v>
      </c>
      <c r="BB127" s="6">
        <f t="shared" si="92"/>
        <v>11.700462962962966</v>
      </c>
      <c r="BC127" s="6">
        <f t="shared" si="92"/>
        <v>11.700462962962966</v>
      </c>
      <c r="BD127" s="6">
        <f t="shared" si="92"/>
        <v>11.700462962962966</v>
      </c>
      <c r="BE127" s="6">
        <f t="shared" si="92"/>
        <v>11.700462962962966</v>
      </c>
      <c r="BF127" s="6">
        <f t="shared" si="92"/>
        <v>11.700462962962966</v>
      </c>
      <c r="BG127" s="6">
        <f t="shared" si="92"/>
        <v>11.700462962962966</v>
      </c>
      <c r="BH127" s="6">
        <f t="shared" si="92"/>
        <v>11.700462962962966</v>
      </c>
      <c r="BI127" s="6">
        <f t="shared" si="92"/>
        <v>11.700462962962966</v>
      </c>
      <c r="BJ127" s="6">
        <f t="shared" si="92"/>
        <v>11.700462962962966</v>
      </c>
      <c r="BK127" s="6">
        <f t="shared" si="92"/>
        <v>11.700462962962966</v>
      </c>
      <c r="BL127" s="6">
        <f t="shared" si="92"/>
        <v>11.031865079365081</v>
      </c>
      <c r="BM127" s="6">
        <f t="shared" si="92"/>
        <v>11.031865079365081</v>
      </c>
      <c r="BN127" s="6">
        <f t="shared" si="92"/>
        <v>11.031865079365081</v>
      </c>
      <c r="BO127" s="6">
        <f t="shared" si="92"/>
        <v>11.031865079365081</v>
      </c>
      <c r="BP127" s="6">
        <f t="shared" si="92"/>
        <v>11.031865079365081</v>
      </c>
      <c r="BQ127" s="6">
        <f t="shared" si="92"/>
        <v>11.031865079365081</v>
      </c>
      <c r="BR127" s="6">
        <f t="shared" si="92"/>
        <v>11.031865079365081</v>
      </c>
      <c r="BS127" s="6">
        <f t="shared" si="92"/>
        <v>11.031865079365081</v>
      </c>
      <c r="BT127" s="6">
        <f t="shared" si="92"/>
        <v>11.031865079365081</v>
      </c>
      <c r="BU127" s="6">
        <f t="shared" si="92"/>
        <v>11.031865079365081</v>
      </c>
      <c r="BV127" s="6">
        <f t="shared" si="92"/>
        <v>11.031865079365081</v>
      </c>
      <c r="BW127" s="6">
        <f t="shared" si="92"/>
        <v>11.031865079365081</v>
      </c>
      <c r="BX127" s="6">
        <f t="shared" si="92"/>
        <v>11.031865079365081</v>
      </c>
      <c r="BY127" s="6">
        <f t="shared" si="92"/>
        <v>11.031865079365081</v>
      </c>
      <c r="BZ127" s="6">
        <f t="shared" si="92"/>
        <v>11.031865079365081</v>
      </c>
      <c r="CA127" s="6">
        <f t="shared" si="92"/>
        <v>11.031865079365081</v>
      </c>
      <c r="CB127" s="6">
        <f t="shared" si="92"/>
        <v>11.031865079365081</v>
      </c>
      <c r="CC127" s="6">
        <f t="shared" si="92"/>
        <v>11.031865079365081</v>
      </c>
      <c r="CD127" s="6">
        <f t="shared" si="92"/>
        <v>11.031865079365081</v>
      </c>
      <c r="CE127" s="6">
        <f t="shared" si="92"/>
        <v>11.031865079365081</v>
      </c>
      <c r="CF127" s="6">
        <f t="shared" si="92"/>
        <v>11.031865079365081</v>
      </c>
      <c r="CG127" s="6">
        <f t="shared" ref="CG127:CQ127" si="93">CG122/$H$126</f>
        <v>11.031865079365081</v>
      </c>
      <c r="CH127" s="6">
        <f t="shared" si="93"/>
        <v>11.031865079365081</v>
      </c>
      <c r="CI127" s="6">
        <f t="shared" si="93"/>
        <v>11.031865079365081</v>
      </c>
      <c r="CJ127" s="6">
        <f t="shared" si="93"/>
        <v>11.031865079365081</v>
      </c>
      <c r="CK127" s="6">
        <f t="shared" si="93"/>
        <v>11.031865079365081</v>
      </c>
      <c r="CL127" s="6">
        <f t="shared" si="93"/>
        <v>11.031865079365081</v>
      </c>
      <c r="CM127" s="6">
        <f t="shared" si="93"/>
        <v>11.031865079365081</v>
      </c>
      <c r="CN127" s="6">
        <f t="shared" si="93"/>
        <v>11.031865079365081</v>
      </c>
      <c r="CO127" s="6">
        <f t="shared" si="93"/>
        <v>11.031865079365081</v>
      </c>
      <c r="CP127" s="6">
        <f t="shared" si="93"/>
        <v>11.031865079365081</v>
      </c>
      <c r="CQ127" s="6">
        <f t="shared" si="93"/>
        <v>11.031865079365081</v>
      </c>
      <c r="CR127" s="6"/>
      <c r="CS127" s="6"/>
      <c r="CT127" s="6"/>
      <c r="CU127" s="6"/>
      <c r="CV127" s="6"/>
    </row>
    <row r="147" spans="2:88" ht="23.5" x14ac:dyDescent="0.55000000000000004">
      <c r="B147" s="40" t="s">
        <v>111</v>
      </c>
    </row>
    <row r="148" spans="2:88" x14ac:dyDescent="0.35">
      <c r="B148" t="s">
        <v>106</v>
      </c>
    </row>
    <row r="150" spans="2:88" x14ac:dyDescent="0.35">
      <c r="C150" s="114" t="s">
        <v>45</v>
      </c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6" t="s">
        <v>15</v>
      </c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7" t="s">
        <v>14</v>
      </c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8" t="s">
        <v>13</v>
      </c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 t="s">
        <v>32</v>
      </c>
      <c r="BD150" s="118"/>
      <c r="BE150" s="118"/>
      <c r="BF150" s="118"/>
      <c r="BG150" s="118"/>
      <c r="BH150" s="118"/>
      <c r="BI150" s="118"/>
      <c r="BJ150" s="118"/>
      <c r="BK150" s="118"/>
      <c r="BL150" s="118"/>
      <c r="BM150" s="118"/>
      <c r="BN150" s="118"/>
      <c r="BO150" s="118"/>
      <c r="BP150" s="118" t="s">
        <v>33</v>
      </c>
      <c r="BQ150" s="118"/>
      <c r="BR150" s="118"/>
      <c r="BS150" s="118"/>
      <c r="BT150" s="118"/>
      <c r="BU150" s="118"/>
      <c r="BV150" s="118"/>
      <c r="BW150" s="118"/>
      <c r="BX150" s="118"/>
      <c r="BY150" s="118"/>
      <c r="BZ150" s="118"/>
      <c r="CA150" s="118"/>
      <c r="CB150" s="118"/>
      <c r="CC150" s="118" t="s">
        <v>34</v>
      </c>
      <c r="CD150" s="118"/>
      <c r="CE150" s="118"/>
      <c r="CF150" s="118"/>
      <c r="CG150" s="118"/>
      <c r="CH150" s="118"/>
      <c r="CI150" s="118"/>
      <c r="CJ150" s="118"/>
    </row>
    <row r="151" spans="2:88" x14ac:dyDescent="0.35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9"/>
      <c r="Q151" s="29"/>
      <c r="R151" s="29"/>
      <c r="S151" s="29"/>
      <c r="T151" s="29"/>
      <c r="U151" s="29"/>
      <c r="V151" s="29"/>
      <c r="W151" s="29"/>
      <c r="X151" s="119">
        <v>45101</v>
      </c>
      <c r="Y151" s="120"/>
      <c r="Z151" s="120"/>
      <c r="AA151" s="120"/>
      <c r="AB151" s="121"/>
      <c r="AC151" s="122">
        <v>45474</v>
      </c>
      <c r="AD151" s="123"/>
      <c r="AE151" s="123"/>
      <c r="AF151" s="124"/>
      <c r="AG151" s="125" t="s">
        <v>31</v>
      </c>
      <c r="AH151" s="123"/>
      <c r="AI151" s="123"/>
      <c r="AJ151" s="124"/>
      <c r="AK151" s="126">
        <v>45193</v>
      </c>
      <c r="AL151" s="123"/>
      <c r="AM151" s="123"/>
      <c r="AN151" s="123"/>
      <c r="AO151" s="124"/>
      <c r="AP151" s="111">
        <v>45223</v>
      </c>
      <c r="AQ151" s="112"/>
      <c r="AR151" s="112"/>
      <c r="AS151" s="113"/>
      <c r="AT151" s="111">
        <v>45254</v>
      </c>
      <c r="AU151" s="112"/>
      <c r="AV151" s="112"/>
      <c r="AW151" s="113"/>
      <c r="AX151" s="111">
        <v>45284</v>
      </c>
      <c r="AY151" s="112"/>
      <c r="AZ151" s="112"/>
      <c r="BA151" s="112"/>
      <c r="BB151" s="113"/>
      <c r="BC151" s="111">
        <v>45682</v>
      </c>
      <c r="BD151" s="112"/>
      <c r="BE151" s="112"/>
      <c r="BF151" s="113"/>
      <c r="BG151" s="111">
        <v>45713</v>
      </c>
      <c r="BH151" s="112"/>
      <c r="BI151" s="112"/>
      <c r="BJ151" s="113"/>
      <c r="BK151" s="111">
        <v>45741</v>
      </c>
      <c r="BL151" s="112"/>
      <c r="BM151" s="112"/>
      <c r="BN151" s="112"/>
      <c r="BO151" s="113"/>
      <c r="BP151" s="111">
        <v>45407</v>
      </c>
      <c r="BQ151" s="112"/>
      <c r="BR151" s="112"/>
      <c r="BS151" s="113"/>
      <c r="BT151" s="111">
        <v>45802</v>
      </c>
      <c r="BU151" s="112"/>
      <c r="BV151" s="112"/>
      <c r="BW151" s="113"/>
      <c r="BX151" s="111">
        <v>45468</v>
      </c>
      <c r="BY151" s="112"/>
      <c r="BZ151" s="112"/>
      <c r="CA151" s="112"/>
      <c r="CB151" s="113"/>
      <c r="CC151" s="111">
        <v>45498</v>
      </c>
      <c r="CD151" s="112"/>
      <c r="CE151" s="112"/>
      <c r="CF151" s="113"/>
      <c r="CG151" s="111">
        <v>45529</v>
      </c>
      <c r="CH151" s="112"/>
      <c r="CI151" s="112"/>
      <c r="CJ151" s="113"/>
    </row>
    <row r="152" spans="2:88" s="22" customFormat="1" x14ac:dyDescent="0.35">
      <c r="B152" s="22" t="s">
        <v>20</v>
      </c>
      <c r="C152" s="17">
        <v>1</v>
      </c>
      <c r="D152" s="17">
        <v>2</v>
      </c>
      <c r="E152" s="17">
        <v>3</v>
      </c>
      <c r="F152" s="17">
        <v>4</v>
      </c>
      <c r="G152" s="17">
        <v>5</v>
      </c>
      <c r="H152" s="17">
        <v>6</v>
      </c>
      <c r="I152" s="17">
        <v>7</v>
      </c>
      <c r="J152" s="17">
        <v>8</v>
      </c>
      <c r="K152" s="17">
        <v>9</v>
      </c>
      <c r="L152" s="26">
        <v>10</v>
      </c>
      <c r="M152" s="26">
        <v>11</v>
      </c>
      <c r="N152" s="26">
        <v>12</v>
      </c>
      <c r="O152" s="26">
        <v>13</v>
      </c>
      <c r="P152" s="25">
        <v>14</v>
      </c>
      <c r="Q152" s="25">
        <v>15</v>
      </c>
      <c r="R152" s="25">
        <v>16</v>
      </c>
      <c r="S152" s="25">
        <v>17</v>
      </c>
      <c r="T152" s="25">
        <v>18</v>
      </c>
      <c r="U152" s="25">
        <v>19</v>
      </c>
      <c r="V152" s="25">
        <v>20</v>
      </c>
      <c r="W152" s="25">
        <v>21</v>
      </c>
      <c r="X152" s="25">
        <v>22</v>
      </c>
      <c r="Y152" s="25">
        <v>23</v>
      </c>
      <c r="Z152" s="25">
        <v>24</v>
      </c>
      <c r="AA152" s="25">
        <v>25</v>
      </c>
      <c r="AB152" s="25">
        <v>26</v>
      </c>
      <c r="AC152" s="24">
        <v>27</v>
      </c>
      <c r="AD152" s="24">
        <v>28</v>
      </c>
      <c r="AE152" s="24">
        <v>29</v>
      </c>
      <c r="AF152" s="24">
        <v>30</v>
      </c>
      <c r="AG152" s="24">
        <v>31</v>
      </c>
      <c r="AH152" s="24">
        <v>32</v>
      </c>
      <c r="AI152" s="24">
        <v>33</v>
      </c>
      <c r="AJ152" s="24">
        <v>34</v>
      </c>
      <c r="AK152" s="24">
        <v>35</v>
      </c>
      <c r="AL152" s="24">
        <v>36</v>
      </c>
      <c r="AM152" s="24">
        <v>37</v>
      </c>
      <c r="AN152" s="24">
        <v>38</v>
      </c>
      <c r="AO152" s="24">
        <v>39</v>
      </c>
      <c r="AP152" s="23">
        <v>40</v>
      </c>
      <c r="AQ152" s="23">
        <v>41</v>
      </c>
      <c r="AR152" s="23">
        <v>42</v>
      </c>
      <c r="AS152" s="23">
        <v>43</v>
      </c>
      <c r="AT152" s="23">
        <v>44</v>
      </c>
      <c r="AU152" s="23">
        <v>45</v>
      </c>
      <c r="AV152" s="23">
        <v>46</v>
      </c>
      <c r="AW152" s="23">
        <v>47</v>
      </c>
      <c r="AX152" s="23">
        <v>48</v>
      </c>
      <c r="AY152" s="23">
        <v>49</v>
      </c>
      <c r="AZ152" s="23">
        <v>50</v>
      </c>
      <c r="BA152" s="23">
        <v>51</v>
      </c>
      <c r="BB152" s="23">
        <v>52</v>
      </c>
      <c r="BC152" s="34">
        <v>1</v>
      </c>
      <c r="BD152" s="34">
        <v>2</v>
      </c>
      <c r="BE152" s="34">
        <v>3</v>
      </c>
      <c r="BF152" s="34">
        <v>4</v>
      </c>
      <c r="BG152" s="34">
        <v>5</v>
      </c>
      <c r="BH152" s="34">
        <v>6</v>
      </c>
      <c r="BI152" s="34">
        <v>7</v>
      </c>
      <c r="BJ152" s="34">
        <v>8</v>
      </c>
      <c r="BK152" s="34">
        <v>9</v>
      </c>
      <c r="BL152" s="34">
        <v>10</v>
      </c>
      <c r="BM152" s="34">
        <v>11</v>
      </c>
      <c r="BN152" s="34">
        <v>12</v>
      </c>
      <c r="BO152" s="34">
        <v>13</v>
      </c>
      <c r="BP152" s="34">
        <v>14</v>
      </c>
      <c r="BQ152" s="34">
        <v>15</v>
      </c>
      <c r="BR152" s="34">
        <v>16</v>
      </c>
      <c r="BS152" s="34">
        <v>17</v>
      </c>
      <c r="BT152" s="34">
        <v>18</v>
      </c>
      <c r="BU152" s="34">
        <v>19</v>
      </c>
      <c r="BV152" s="34">
        <v>20</v>
      </c>
      <c r="BW152" s="34">
        <v>21</v>
      </c>
      <c r="BX152" s="34">
        <v>22</v>
      </c>
      <c r="BY152" s="34">
        <v>23</v>
      </c>
      <c r="BZ152" s="34">
        <v>24</v>
      </c>
      <c r="CA152" s="34">
        <v>25</v>
      </c>
      <c r="CB152" s="34">
        <v>26</v>
      </c>
      <c r="CC152" s="34">
        <v>27</v>
      </c>
      <c r="CD152" s="34">
        <v>28</v>
      </c>
      <c r="CE152" s="34">
        <v>29</v>
      </c>
      <c r="CF152" s="34">
        <v>30</v>
      </c>
      <c r="CG152" s="34">
        <v>31</v>
      </c>
      <c r="CH152" s="34">
        <v>32</v>
      </c>
      <c r="CI152" s="34">
        <v>33</v>
      </c>
      <c r="CJ152" s="34">
        <v>34</v>
      </c>
    </row>
    <row r="153" spans="2:88" x14ac:dyDescent="0.3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12"/>
      <c r="Q153" s="12"/>
      <c r="R153" s="12"/>
      <c r="S153" s="12"/>
      <c r="T153" s="12"/>
      <c r="U153" s="12"/>
      <c r="V153" s="12"/>
      <c r="W153" s="12"/>
      <c r="X153" s="33">
        <v>6960000</v>
      </c>
      <c r="Y153" s="33">
        <v>6960000</v>
      </c>
      <c r="Z153" s="33">
        <v>6960000</v>
      </c>
      <c r="AA153" s="33">
        <v>6960000</v>
      </c>
      <c r="AB153" s="33">
        <v>6960000</v>
      </c>
      <c r="AC153" s="33">
        <v>8700000</v>
      </c>
      <c r="AD153" s="33">
        <v>8700000</v>
      </c>
      <c r="AE153" s="33">
        <v>8700000</v>
      </c>
      <c r="AF153" s="33">
        <v>8700000</v>
      </c>
      <c r="AG153" s="33">
        <v>8700000</v>
      </c>
      <c r="AH153" s="33">
        <v>8700000</v>
      </c>
      <c r="AI153" s="33">
        <v>8700000</v>
      </c>
      <c r="AJ153" s="33">
        <v>8700000</v>
      </c>
      <c r="AK153" s="33">
        <v>6960000</v>
      </c>
      <c r="AL153" s="33">
        <v>6960000</v>
      </c>
      <c r="AM153" s="33">
        <v>6960000</v>
      </c>
      <c r="AN153" s="33">
        <v>6960000</v>
      </c>
      <c r="AO153" s="33">
        <v>6960000</v>
      </c>
      <c r="AP153" s="67">
        <v>26133333.333333332</v>
      </c>
      <c r="AQ153" s="67">
        <v>26133333.333333332</v>
      </c>
      <c r="AR153" s="67">
        <v>26133333.333333332</v>
      </c>
      <c r="AS153" s="67">
        <v>26133333.333333332</v>
      </c>
      <c r="AT153" s="67">
        <v>26133333.333333332</v>
      </c>
      <c r="AU153" s="67">
        <v>26133333.333333332</v>
      </c>
      <c r="AV153" s="67">
        <v>26133333.333333332</v>
      </c>
      <c r="AW153" s="67">
        <v>26133333.333333332</v>
      </c>
      <c r="AX153" s="67">
        <v>20906666.666666664</v>
      </c>
      <c r="AY153" s="67">
        <v>20906666.666666664</v>
      </c>
      <c r="AZ153" s="67">
        <v>20906666.666666664</v>
      </c>
      <c r="BA153" s="67">
        <v>20906666.666666664</v>
      </c>
      <c r="BB153" s="67">
        <v>20906666.666666664</v>
      </c>
      <c r="BC153" s="67">
        <v>13666666.666666666</v>
      </c>
      <c r="BD153" s="67">
        <v>13666666.666666666</v>
      </c>
      <c r="BE153" s="67">
        <v>13666666.666666666</v>
      </c>
      <c r="BF153" s="67">
        <v>13666666.666666666</v>
      </c>
      <c r="BG153" s="67">
        <v>13666666.666666666</v>
      </c>
      <c r="BH153" s="67">
        <v>13666666.666666666</v>
      </c>
      <c r="BI153" s="67">
        <v>13666666.666666666</v>
      </c>
      <c r="BJ153" s="67">
        <v>13666666.666666666</v>
      </c>
      <c r="BK153" s="67">
        <v>10933333.333333332</v>
      </c>
      <c r="BL153" s="67">
        <v>10933333.333333332</v>
      </c>
      <c r="BM153" s="67">
        <v>10933333.333333332</v>
      </c>
      <c r="BN153" s="67">
        <v>10933333.333333332</v>
      </c>
      <c r="BO153" s="67">
        <v>10933333.333333332</v>
      </c>
      <c r="BP153" s="67">
        <v>11800000</v>
      </c>
      <c r="BQ153" s="67">
        <v>11800000</v>
      </c>
      <c r="BR153" s="67">
        <v>11800000</v>
      </c>
      <c r="BS153" s="67">
        <v>11800000</v>
      </c>
      <c r="BT153" s="67">
        <v>11800000</v>
      </c>
      <c r="BU153" s="67">
        <v>11800000</v>
      </c>
      <c r="BV153" s="67">
        <v>11800000</v>
      </c>
      <c r="BW153" s="67">
        <v>11800000</v>
      </c>
      <c r="BX153" s="67">
        <v>9440000</v>
      </c>
      <c r="BY153" s="67">
        <v>9440000</v>
      </c>
      <c r="BZ153" s="67">
        <v>9440000</v>
      </c>
      <c r="CA153" s="67">
        <v>9440000</v>
      </c>
      <c r="CB153" s="67">
        <v>9440000</v>
      </c>
      <c r="CC153" s="67">
        <v>13666666.666666666</v>
      </c>
      <c r="CD153" s="67">
        <v>13666666.666666666</v>
      </c>
      <c r="CE153" s="67">
        <v>13666666.666666666</v>
      </c>
      <c r="CF153" s="67">
        <v>13666666.666666666</v>
      </c>
      <c r="CG153" s="67">
        <v>13666666.666666666</v>
      </c>
      <c r="CH153" s="67">
        <v>13666666.666666666</v>
      </c>
      <c r="CI153" s="67">
        <v>13666666.666666666</v>
      </c>
      <c r="CJ153" s="67">
        <v>13666666.666666666</v>
      </c>
    </row>
    <row r="155" spans="2:88" s="74" customFormat="1" x14ac:dyDescent="0.35">
      <c r="B155" s="74" t="s">
        <v>58</v>
      </c>
      <c r="Q155" s="75">
        <v>18954750</v>
      </c>
      <c r="R155" s="75">
        <v>18954750</v>
      </c>
      <c r="S155" s="75">
        <v>18954750</v>
      </c>
      <c r="T155" s="75">
        <v>18954750</v>
      </c>
      <c r="U155" s="75">
        <v>18954750</v>
      </c>
      <c r="V155" s="75">
        <v>18954750</v>
      </c>
      <c r="W155" s="75">
        <v>18954750</v>
      </c>
      <c r="X155" s="75">
        <v>18954750</v>
      </c>
      <c r="Y155" s="75">
        <v>18954750</v>
      </c>
      <c r="Z155" s="75">
        <v>18954750</v>
      </c>
      <c r="AA155" s="75">
        <v>18954750</v>
      </c>
      <c r="AB155" s="75">
        <v>18954750</v>
      </c>
      <c r="AC155" s="75">
        <v>18954750</v>
      </c>
      <c r="AD155" s="75">
        <v>18954750</v>
      </c>
      <c r="AE155" s="75">
        <v>18954750</v>
      </c>
      <c r="AF155" s="75">
        <v>18954750</v>
      </c>
      <c r="AG155" s="75">
        <v>18954750</v>
      </c>
      <c r="AH155" s="75">
        <v>13647420</v>
      </c>
      <c r="AI155" s="75">
        <v>13647420</v>
      </c>
      <c r="AJ155" s="75">
        <v>13647420</v>
      </c>
      <c r="AK155" s="75">
        <v>13647420</v>
      </c>
      <c r="AL155" s="75">
        <v>13647420</v>
      </c>
      <c r="AM155" s="75">
        <v>13647420</v>
      </c>
      <c r="AN155" s="75">
        <v>13647420</v>
      </c>
      <c r="AO155" s="75">
        <v>13647420</v>
      </c>
      <c r="AP155" s="75">
        <v>13647420</v>
      </c>
      <c r="AQ155" s="75">
        <v>13647420</v>
      </c>
      <c r="AR155" s="75">
        <v>13647420</v>
      </c>
      <c r="AS155" s="75">
        <v>13647420</v>
      </c>
      <c r="AT155" s="75">
        <v>13647420</v>
      </c>
      <c r="AU155" s="75">
        <v>13647420</v>
      </c>
      <c r="AV155" s="75">
        <v>13647420</v>
      </c>
      <c r="AW155" s="75">
        <v>13647420</v>
      </c>
      <c r="AX155" s="75">
        <v>13647420</v>
      </c>
      <c r="AY155" s="75">
        <v>13647420</v>
      </c>
      <c r="AZ155" s="75">
        <v>13647420</v>
      </c>
      <c r="BA155" s="75">
        <v>13647420</v>
      </c>
      <c r="BB155" s="75">
        <v>13647420</v>
      </c>
      <c r="BC155" s="75">
        <v>13647420</v>
      </c>
      <c r="BD155" s="75">
        <v>13647420</v>
      </c>
      <c r="BE155" s="75">
        <v>13647420</v>
      </c>
      <c r="BF155" s="75">
        <v>13647420</v>
      </c>
      <c r="BG155" s="75">
        <v>13647420</v>
      </c>
      <c r="BH155" s="75">
        <v>13647420</v>
      </c>
      <c r="BI155" s="75">
        <v>13647420</v>
      </c>
      <c r="BJ155" s="75">
        <v>13647420</v>
      </c>
      <c r="BK155" s="75">
        <v>13647420</v>
      </c>
      <c r="BL155" s="75">
        <v>13647420</v>
      </c>
      <c r="BM155" s="75">
        <v>13647420</v>
      </c>
      <c r="BN155" s="75">
        <v>13647420</v>
      </c>
      <c r="BO155" s="75">
        <v>13647420</v>
      </c>
      <c r="BP155" s="75">
        <v>13647420</v>
      </c>
      <c r="BQ155" s="75">
        <v>13647420</v>
      </c>
      <c r="BR155" s="75">
        <v>13647420</v>
      </c>
      <c r="BS155" s="75">
        <v>13647420</v>
      </c>
      <c r="BT155" s="75">
        <v>13647420</v>
      </c>
      <c r="BU155" s="75">
        <v>13647420</v>
      </c>
      <c r="BV155" s="75">
        <v>13647420</v>
      </c>
      <c r="BW155" s="75">
        <v>13647420</v>
      </c>
      <c r="BX155" s="75">
        <v>13647420</v>
      </c>
      <c r="BY155" s="75">
        <v>13647420</v>
      </c>
      <c r="BZ155" s="75">
        <v>13647420</v>
      </c>
      <c r="CA155" s="75">
        <v>13647420</v>
      </c>
      <c r="CB155" s="75">
        <v>13647420</v>
      </c>
      <c r="CC155" s="75">
        <v>13647420</v>
      </c>
      <c r="CD155" s="75">
        <v>13647420</v>
      </c>
      <c r="CE155" s="75">
        <v>13647420</v>
      </c>
    </row>
    <row r="157" spans="2:88" x14ac:dyDescent="0.35">
      <c r="P157" s="59" t="s">
        <v>20</v>
      </c>
      <c r="Q157" s="61">
        <v>15</v>
      </c>
      <c r="R157" s="61">
        <v>16</v>
      </c>
      <c r="S157" s="61">
        <v>17</v>
      </c>
      <c r="T157" s="61">
        <v>18</v>
      </c>
      <c r="U157" s="61">
        <v>19</v>
      </c>
      <c r="V157" s="61">
        <v>20</v>
      </c>
      <c r="W157" s="61">
        <v>21</v>
      </c>
      <c r="X157" s="61">
        <v>22</v>
      </c>
      <c r="Y157" s="61">
        <v>23</v>
      </c>
      <c r="Z157" s="61">
        <v>24</v>
      </c>
      <c r="AA157" s="61">
        <v>25</v>
      </c>
      <c r="AB157" s="61">
        <v>26</v>
      </c>
      <c r="AC157" s="76">
        <v>27</v>
      </c>
      <c r="AD157" s="76">
        <v>28</v>
      </c>
      <c r="AE157" s="76">
        <v>29</v>
      </c>
      <c r="AF157" s="76">
        <v>30</v>
      </c>
      <c r="AG157" s="76">
        <v>31</v>
      </c>
      <c r="AH157" s="76">
        <v>32</v>
      </c>
      <c r="AI157" s="76">
        <v>33</v>
      </c>
      <c r="AJ157" s="76">
        <v>34</v>
      </c>
      <c r="AK157" s="76">
        <v>35</v>
      </c>
      <c r="AL157" s="76">
        <v>36</v>
      </c>
      <c r="AM157" s="76">
        <v>37</v>
      </c>
      <c r="AN157" s="76">
        <v>38</v>
      </c>
      <c r="AO157" s="76">
        <v>39</v>
      </c>
      <c r="AP157" s="76">
        <v>40</v>
      </c>
      <c r="AQ157" s="76">
        <v>41</v>
      </c>
      <c r="AR157" s="76">
        <v>42</v>
      </c>
      <c r="AS157" s="76">
        <v>43</v>
      </c>
      <c r="AT157" s="76">
        <v>44</v>
      </c>
      <c r="AU157" s="76">
        <v>45</v>
      </c>
      <c r="AV157" s="76">
        <v>46</v>
      </c>
      <c r="AW157" s="76">
        <v>47</v>
      </c>
      <c r="AX157" s="76">
        <v>48</v>
      </c>
      <c r="AY157" s="76">
        <v>49</v>
      </c>
      <c r="AZ157" s="76">
        <v>50</v>
      </c>
      <c r="BA157" s="76">
        <v>51</v>
      </c>
      <c r="BB157" s="76">
        <v>52</v>
      </c>
      <c r="BC157" s="61">
        <v>1</v>
      </c>
      <c r="BD157" s="61">
        <v>2</v>
      </c>
      <c r="BE157" s="61">
        <v>3</v>
      </c>
      <c r="BF157" s="61">
        <v>4</v>
      </c>
      <c r="BG157" s="61">
        <v>5</v>
      </c>
      <c r="BH157" s="61">
        <v>6</v>
      </c>
      <c r="BI157" s="61">
        <v>7</v>
      </c>
      <c r="BJ157" s="61">
        <v>8</v>
      </c>
      <c r="BK157" s="61">
        <v>9</v>
      </c>
      <c r="BL157" s="61">
        <v>10</v>
      </c>
      <c r="BM157" s="61">
        <v>11</v>
      </c>
      <c r="BN157" s="61">
        <v>12</v>
      </c>
      <c r="BO157" s="61">
        <v>13</v>
      </c>
      <c r="BP157" s="61">
        <v>14</v>
      </c>
      <c r="BQ157" s="61">
        <v>15</v>
      </c>
      <c r="BR157" s="61">
        <v>16</v>
      </c>
      <c r="BS157" s="61">
        <v>17</v>
      </c>
      <c r="BT157" s="61">
        <v>18</v>
      </c>
      <c r="BU157" s="61">
        <v>19</v>
      </c>
      <c r="BV157" s="61">
        <v>20</v>
      </c>
      <c r="BW157" s="61">
        <v>21</v>
      </c>
      <c r="BX157" s="61">
        <v>22</v>
      </c>
      <c r="BY157" s="61">
        <v>23</v>
      </c>
      <c r="BZ157" s="61">
        <v>24</v>
      </c>
      <c r="CA157" s="61">
        <v>25</v>
      </c>
      <c r="CB157" s="61">
        <v>26</v>
      </c>
      <c r="CC157" s="61">
        <v>27</v>
      </c>
      <c r="CD157" s="61">
        <v>28</v>
      </c>
      <c r="CE157" s="61">
        <v>29</v>
      </c>
      <c r="CF157" s="61"/>
      <c r="CG157" s="61"/>
      <c r="CH157" s="61"/>
      <c r="CI157" s="61"/>
      <c r="CJ157" s="61"/>
    </row>
    <row r="158" spans="2:88" x14ac:dyDescent="0.35">
      <c r="P158" s="31" t="s">
        <v>103</v>
      </c>
      <c r="Q158" s="42">
        <f>Q155/$F$126</f>
        <v>47.387736595210825</v>
      </c>
      <c r="R158" s="42">
        <f t="shared" ref="R158:CC158" si="94">R155/$F$126</f>
        <v>47.387736595210825</v>
      </c>
      <c r="S158" s="42">
        <f t="shared" si="94"/>
        <v>47.387736595210825</v>
      </c>
      <c r="T158" s="42">
        <f t="shared" si="94"/>
        <v>47.387736595210825</v>
      </c>
      <c r="U158" s="42">
        <f t="shared" si="94"/>
        <v>47.387736595210825</v>
      </c>
      <c r="V158" s="42">
        <f t="shared" si="94"/>
        <v>47.387736595210825</v>
      </c>
      <c r="W158" s="42">
        <f t="shared" si="94"/>
        <v>47.387736595210825</v>
      </c>
      <c r="X158" s="42">
        <f t="shared" si="94"/>
        <v>47.387736595210825</v>
      </c>
      <c r="Y158" s="42">
        <f t="shared" si="94"/>
        <v>47.387736595210825</v>
      </c>
      <c r="Z158" s="42">
        <f t="shared" si="94"/>
        <v>47.387736595210825</v>
      </c>
      <c r="AA158" s="42">
        <f t="shared" si="94"/>
        <v>47.387736595210825</v>
      </c>
      <c r="AB158" s="42">
        <f t="shared" si="94"/>
        <v>47.387736595210825</v>
      </c>
      <c r="AC158" s="42">
        <f t="shared" si="94"/>
        <v>47.387736595210825</v>
      </c>
      <c r="AD158" s="42">
        <f t="shared" si="94"/>
        <v>47.387736595210825</v>
      </c>
      <c r="AE158" s="42">
        <f t="shared" si="94"/>
        <v>47.387736595210825</v>
      </c>
      <c r="AF158" s="42">
        <f t="shared" si="94"/>
        <v>47.387736595210825</v>
      </c>
      <c r="AG158" s="42">
        <f t="shared" si="94"/>
        <v>47.387736595210825</v>
      </c>
      <c r="AH158" s="42">
        <f t="shared" si="94"/>
        <v>34.119170348551798</v>
      </c>
      <c r="AI158" s="42">
        <f t="shared" si="94"/>
        <v>34.119170348551798</v>
      </c>
      <c r="AJ158" s="42">
        <f t="shared" si="94"/>
        <v>34.119170348551798</v>
      </c>
      <c r="AK158" s="42">
        <f t="shared" si="94"/>
        <v>34.119170348551798</v>
      </c>
      <c r="AL158" s="42">
        <f t="shared" si="94"/>
        <v>34.119170348551798</v>
      </c>
      <c r="AM158" s="42">
        <f t="shared" si="94"/>
        <v>34.119170348551798</v>
      </c>
      <c r="AN158" s="42">
        <f t="shared" si="94"/>
        <v>34.119170348551798</v>
      </c>
      <c r="AO158" s="42">
        <f t="shared" si="94"/>
        <v>34.119170348551798</v>
      </c>
      <c r="AP158" s="42">
        <f t="shared" si="94"/>
        <v>34.119170348551798</v>
      </c>
      <c r="AQ158" s="42">
        <f t="shared" si="94"/>
        <v>34.119170348551798</v>
      </c>
      <c r="AR158" s="42">
        <f t="shared" si="94"/>
        <v>34.119170348551798</v>
      </c>
      <c r="AS158" s="42">
        <f t="shared" si="94"/>
        <v>34.119170348551798</v>
      </c>
      <c r="AT158" s="42">
        <f t="shared" si="94"/>
        <v>34.119170348551798</v>
      </c>
      <c r="AU158" s="42">
        <f t="shared" si="94"/>
        <v>34.119170348551798</v>
      </c>
      <c r="AV158" s="42">
        <f t="shared" si="94"/>
        <v>34.119170348551798</v>
      </c>
      <c r="AW158" s="42">
        <f t="shared" si="94"/>
        <v>34.119170348551798</v>
      </c>
      <c r="AX158" s="42">
        <f t="shared" si="94"/>
        <v>34.119170348551798</v>
      </c>
      <c r="AY158" s="42">
        <f t="shared" si="94"/>
        <v>34.119170348551798</v>
      </c>
      <c r="AZ158" s="42">
        <f t="shared" si="94"/>
        <v>34.119170348551798</v>
      </c>
      <c r="BA158" s="42">
        <f t="shared" si="94"/>
        <v>34.119170348551798</v>
      </c>
      <c r="BB158" s="42">
        <f t="shared" si="94"/>
        <v>34.119170348551798</v>
      </c>
      <c r="BC158" s="42">
        <f t="shared" si="94"/>
        <v>34.119170348551798</v>
      </c>
      <c r="BD158" s="42">
        <f t="shared" si="94"/>
        <v>34.119170348551798</v>
      </c>
      <c r="BE158" s="42">
        <f t="shared" si="94"/>
        <v>34.119170348551798</v>
      </c>
      <c r="BF158" s="42">
        <f t="shared" si="94"/>
        <v>34.119170348551798</v>
      </c>
      <c r="BG158" s="42">
        <f t="shared" si="94"/>
        <v>34.119170348551798</v>
      </c>
      <c r="BH158" s="42">
        <f t="shared" si="94"/>
        <v>34.119170348551798</v>
      </c>
      <c r="BI158" s="42">
        <f t="shared" si="94"/>
        <v>34.119170348551798</v>
      </c>
      <c r="BJ158" s="42">
        <f t="shared" si="94"/>
        <v>34.119170348551798</v>
      </c>
      <c r="BK158" s="42">
        <f t="shared" si="94"/>
        <v>34.119170348551798</v>
      </c>
      <c r="BL158" s="42">
        <f t="shared" si="94"/>
        <v>34.119170348551798</v>
      </c>
      <c r="BM158" s="42">
        <f t="shared" si="94"/>
        <v>34.119170348551798</v>
      </c>
      <c r="BN158" s="42">
        <f t="shared" si="94"/>
        <v>34.119170348551798</v>
      </c>
      <c r="BO158" s="42">
        <f t="shared" si="94"/>
        <v>34.119170348551798</v>
      </c>
      <c r="BP158" s="42">
        <f t="shared" si="94"/>
        <v>34.119170348551798</v>
      </c>
      <c r="BQ158" s="42">
        <f t="shared" si="94"/>
        <v>34.119170348551798</v>
      </c>
      <c r="BR158" s="42">
        <f t="shared" si="94"/>
        <v>34.119170348551798</v>
      </c>
      <c r="BS158" s="42">
        <f t="shared" si="94"/>
        <v>34.119170348551798</v>
      </c>
      <c r="BT158" s="42">
        <f t="shared" si="94"/>
        <v>34.119170348551798</v>
      </c>
      <c r="BU158" s="42">
        <f t="shared" si="94"/>
        <v>34.119170348551798</v>
      </c>
      <c r="BV158" s="42">
        <f t="shared" si="94"/>
        <v>34.119170348551798</v>
      </c>
      <c r="BW158" s="42">
        <f t="shared" si="94"/>
        <v>34.119170348551798</v>
      </c>
      <c r="BX158" s="42">
        <f t="shared" si="94"/>
        <v>34.119170348551798</v>
      </c>
      <c r="BY158" s="42">
        <f t="shared" si="94"/>
        <v>34.119170348551798</v>
      </c>
      <c r="BZ158" s="42">
        <f t="shared" si="94"/>
        <v>34.119170348551798</v>
      </c>
      <c r="CA158" s="42">
        <f t="shared" si="94"/>
        <v>34.119170348551798</v>
      </c>
      <c r="CB158" s="42">
        <f t="shared" si="94"/>
        <v>34.119170348551798</v>
      </c>
      <c r="CC158" s="42">
        <f t="shared" si="94"/>
        <v>34.119170348551798</v>
      </c>
      <c r="CD158" s="42">
        <f t="shared" ref="CD158:CE158" si="95">CD155/$F$126</f>
        <v>34.119170348551798</v>
      </c>
      <c r="CE158" s="42">
        <f t="shared" si="95"/>
        <v>34.119170348551798</v>
      </c>
      <c r="CF158" s="6"/>
      <c r="CG158" s="6"/>
      <c r="CH158" s="6"/>
      <c r="CI158" s="6"/>
      <c r="CJ158" s="6"/>
    </row>
    <row r="159" spans="2:88" x14ac:dyDescent="0.35">
      <c r="P159" s="31" t="s">
        <v>104</v>
      </c>
      <c r="Q159" s="42">
        <f>Q155/$G$126</f>
        <v>26.924850338187969</v>
      </c>
      <c r="R159" s="42">
        <f t="shared" ref="R159:CC159" si="96">R155/$G$126</f>
        <v>26.924850338187969</v>
      </c>
      <c r="S159" s="42">
        <f t="shared" si="96"/>
        <v>26.924850338187969</v>
      </c>
      <c r="T159" s="42">
        <f t="shared" si="96"/>
        <v>26.924850338187969</v>
      </c>
      <c r="U159" s="42">
        <f t="shared" si="96"/>
        <v>26.924850338187969</v>
      </c>
      <c r="V159" s="42">
        <f t="shared" si="96"/>
        <v>26.924850338187969</v>
      </c>
      <c r="W159" s="42">
        <f t="shared" si="96"/>
        <v>26.924850338187969</v>
      </c>
      <c r="X159" s="42">
        <f t="shared" si="96"/>
        <v>26.924850338187969</v>
      </c>
      <c r="Y159" s="42">
        <f t="shared" si="96"/>
        <v>26.924850338187969</v>
      </c>
      <c r="Z159" s="42">
        <f t="shared" si="96"/>
        <v>26.924850338187969</v>
      </c>
      <c r="AA159" s="42">
        <f t="shared" si="96"/>
        <v>26.924850338187969</v>
      </c>
      <c r="AB159" s="42">
        <f t="shared" si="96"/>
        <v>26.924850338187969</v>
      </c>
      <c r="AC159" s="42">
        <f t="shared" si="96"/>
        <v>26.924850338187969</v>
      </c>
      <c r="AD159" s="42">
        <f t="shared" si="96"/>
        <v>26.924850338187969</v>
      </c>
      <c r="AE159" s="42">
        <f t="shared" si="96"/>
        <v>26.924850338187969</v>
      </c>
      <c r="AF159" s="42">
        <f t="shared" si="96"/>
        <v>26.924850338187969</v>
      </c>
      <c r="AG159" s="42">
        <f t="shared" si="96"/>
        <v>26.924850338187969</v>
      </c>
      <c r="AH159" s="42">
        <f t="shared" si="96"/>
        <v>19.385892243495338</v>
      </c>
      <c r="AI159" s="42">
        <f t="shared" si="96"/>
        <v>19.385892243495338</v>
      </c>
      <c r="AJ159" s="42">
        <f t="shared" si="96"/>
        <v>19.385892243495338</v>
      </c>
      <c r="AK159" s="42">
        <f t="shared" si="96"/>
        <v>19.385892243495338</v>
      </c>
      <c r="AL159" s="42">
        <f t="shared" si="96"/>
        <v>19.385892243495338</v>
      </c>
      <c r="AM159" s="42">
        <f t="shared" si="96"/>
        <v>19.385892243495338</v>
      </c>
      <c r="AN159" s="42">
        <f t="shared" si="96"/>
        <v>19.385892243495338</v>
      </c>
      <c r="AO159" s="42">
        <f t="shared" si="96"/>
        <v>19.385892243495338</v>
      </c>
      <c r="AP159" s="42">
        <f t="shared" si="96"/>
        <v>19.385892243495338</v>
      </c>
      <c r="AQ159" s="42">
        <f t="shared" si="96"/>
        <v>19.385892243495338</v>
      </c>
      <c r="AR159" s="42">
        <f t="shared" si="96"/>
        <v>19.385892243495338</v>
      </c>
      <c r="AS159" s="42">
        <f t="shared" si="96"/>
        <v>19.385892243495338</v>
      </c>
      <c r="AT159" s="42">
        <f t="shared" si="96"/>
        <v>19.385892243495338</v>
      </c>
      <c r="AU159" s="42">
        <f t="shared" si="96"/>
        <v>19.385892243495338</v>
      </c>
      <c r="AV159" s="42">
        <f t="shared" si="96"/>
        <v>19.385892243495338</v>
      </c>
      <c r="AW159" s="42">
        <f t="shared" si="96"/>
        <v>19.385892243495338</v>
      </c>
      <c r="AX159" s="42">
        <f t="shared" si="96"/>
        <v>19.385892243495338</v>
      </c>
      <c r="AY159" s="42">
        <f t="shared" si="96"/>
        <v>19.385892243495338</v>
      </c>
      <c r="AZ159" s="42">
        <f t="shared" si="96"/>
        <v>19.385892243495338</v>
      </c>
      <c r="BA159" s="42">
        <f t="shared" si="96"/>
        <v>19.385892243495338</v>
      </c>
      <c r="BB159" s="42">
        <f t="shared" si="96"/>
        <v>19.385892243495338</v>
      </c>
      <c r="BC159" s="42">
        <f t="shared" si="96"/>
        <v>19.385892243495338</v>
      </c>
      <c r="BD159" s="42">
        <f t="shared" si="96"/>
        <v>19.385892243495338</v>
      </c>
      <c r="BE159" s="42">
        <f t="shared" si="96"/>
        <v>19.385892243495338</v>
      </c>
      <c r="BF159" s="42">
        <f t="shared" si="96"/>
        <v>19.385892243495338</v>
      </c>
      <c r="BG159" s="42">
        <f t="shared" si="96"/>
        <v>19.385892243495338</v>
      </c>
      <c r="BH159" s="42">
        <f t="shared" si="96"/>
        <v>19.385892243495338</v>
      </c>
      <c r="BI159" s="42">
        <f t="shared" si="96"/>
        <v>19.385892243495338</v>
      </c>
      <c r="BJ159" s="42">
        <f t="shared" si="96"/>
        <v>19.385892243495338</v>
      </c>
      <c r="BK159" s="42">
        <f t="shared" si="96"/>
        <v>19.385892243495338</v>
      </c>
      <c r="BL159" s="42">
        <f t="shared" si="96"/>
        <v>19.385892243495338</v>
      </c>
      <c r="BM159" s="42">
        <f t="shared" si="96"/>
        <v>19.385892243495338</v>
      </c>
      <c r="BN159" s="42">
        <f t="shared" si="96"/>
        <v>19.385892243495338</v>
      </c>
      <c r="BO159" s="42">
        <f t="shared" si="96"/>
        <v>19.385892243495338</v>
      </c>
      <c r="BP159" s="42">
        <f t="shared" si="96"/>
        <v>19.385892243495338</v>
      </c>
      <c r="BQ159" s="42">
        <f t="shared" si="96"/>
        <v>19.385892243495338</v>
      </c>
      <c r="BR159" s="42">
        <f t="shared" si="96"/>
        <v>19.385892243495338</v>
      </c>
      <c r="BS159" s="42">
        <f t="shared" si="96"/>
        <v>19.385892243495338</v>
      </c>
      <c r="BT159" s="42">
        <f t="shared" si="96"/>
        <v>19.385892243495338</v>
      </c>
      <c r="BU159" s="42">
        <f t="shared" si="96"/>
        <v>19.385892243495338</v>
      </c>
      <c r="BV159" s="42">
        <f t="shared" si="96"/>
        <v>19.385892243495338</v>
      </c>
      <c r="BW159" s="42">
        <f t="shared" si="96"/>
        <v>19.385892243495338</v>
      </c>
      <c r="BX159" s="42">
        <f t="shared" si="96"/>
        <v>19.385892243495338</v>
      </c>
      <c r="BY159" s="42">
        <f t="shared" si="96"/>
        <v>19.385892243495338</v>
      </c>
      <c r="BZ159" s="42">
        <f t="shared" si="96"/>
        <v>19.385892243495338</v>
      </c>
      <c r="CA159" s="42">
        <f t="shared" si="96"/>
        <v>19.385892243495338</v>
      </c>
      <c r="CB159" s="42">
        <f t="shared" si="96"/>
        <v>19.385892243495338</v>
      </c>
      <c r="CC159" s="42">
        <f t="shared" si="96"/>
        <v>19.385892243495338</v>
      </c>
      <c r="CD159" s="42">
        <f t="shared" ref="CD159:CE159" si="97">CD155/$G$126</f>
        <v>19.385892243495338</v>
      </c>
      <c r="CE159" s="42">
        <f t="shared" si="97"/>
        <v>19.385892243495338</v>
      </c>
      <c r="CF159" s="6"/>
      <c r="CG159" s="6"/>
      <c r="CH159" s="6"/>
      <c r="CI159" s="6"/>
      <c r="CJ159" s="6"/>
    </row>
    <row r="160" spans="2:88" x14ac:dyDescent="0.35">
      <c r="P160" s="31" t="s">
        <v>105</v>
      </c>
      <c r="Q160" s="42">
        <f>Q155/$H$126</f>
        <v>16.714947089947092</v>
      </c>
      <c r="R160" s="42">
        <f t="shared" ref="R160:CC160" si="98">R155/$H$126</f>
        <v>16.714947089947092</v>
      </c>
      <c r="S160" s="42">
        <f t="shared" si="98"/>
        <v>16.714947089947092</v>
      </c>
      <c r="T160" s="42">
        <f t="shared" si="98"/>
        <v>16.714947089947092</v>
      </c>
      <c r="U160" s="42">
        <f t="shared" si="98"/>
        <v>16.714947089947092</v>
      </c>
      <c r="V160" s="42">
        <f t="shared" si="98"/>
        <v>16.714947089947092</v>
      </c>
      <c r="W160" s="42">
        <f t="shared" si="98"/>
        <v>16.714947089947092</v>
      </c>
      <c r="X160" s="42">
        <f t="shared" si="98"/>
        <v>16.714947089947092</v>
      </c>
      <c r="Y160" s="42">
        <f t="shared" si="98"/>
        <v>16.714947089947092</v>
      </c>
      <c r="Z160" s="42">
        <f t="shared" si="98"/>
        <v>16.714947089947092</v>
      </c>
      <c r="AA160" s="42">
        <f t="shared" si="98"/>
        <v>16.714947089947092</v>
      </c>
      <c r="AB160" s="42">
        <f t="shared" si="98"/>
        <v>16.714947089947092</v>
      </c>
      <c r="AC160" s="42">
        <f t="shared" si="98"/>
        <v>16.714947089947092</v>
      </c>
      <c r="AD160" s="42">
        <f t="shared" si="98"/>
        <v>16.714947089947092</v>
      </c>
      <c r="AE160" s="42">
        <f t="shared" si="98"/>
        <v>16.714947089947092</v>
      </c>
      <c r="AF160" s="42">
        <f t="shared" si="98"/>
        <v>16.714947089947092</v>
      </c>
      <c r="AG160" s="42">
        <f t="shared" si="98"/>
        <v>16.714947089947092</v>
      </c>
      <c r="AH160" s="42">
        <f t="shared" si="98"/>
        <v>12.034761904761908</v>
      </c>
      <c r="AI160" s="42">
        <f t="shared" si="98"/>
        <v>12.034761904761908</v>
      </c>
      <c r="AJ160" s="42">
        <f t="shared" si="98"/>
        <v>12.034761904761908</v>
      </c>
      <c r="AK160" s="42">
        <f t="shared" si="98"/>
        <v>12.034761904761908</v>
      </c>
      <c r="AL160" s="42">
        <f t="shared" si="98"/>
        <v>12.034761904761908</v>
      </c>
      <c r="AM160" s="42">
        <f t="shared" si="98"/>
        <v>12.034761904761908</v>
      </c>
      <c r="AN160" s="42">
        <f t="shared" si="98"/>
        <v>12.034761904761908</v>
      </c>
      <c r="AO160" s="42">
        <f t="shared" si="98"/>
        <v>12.034761904761908</v>
      </c>
      <c r="AP160" s="42">
        <f t="shared" si="98"/>
        <v>12.034761904761908</v>
      </c>
      <c r="AQ160" s="42">
        <f t="shared" si="98"/>
        <v>12.034761904761908</v>
      </c>
      <c r="AR160" s="42">
        <f t="shared" si="98"/>
        <v>12.034761904761908</v>
      </c>
      <c r="AS160" s="42">
        <f t="shared" si="98"/>
        <v>12.034761904761908</v>
      </c>
      <c r="AT160" s="42">
        <f t="shared" si="98"/>
        <v>12.034761904761908</v>
      </c>
      <c r="AU160" s="42">
        <f t="shared" si="98"/>
        <v>12.034761904761908</v>
      </c>
      <c r="AV160" s="42">
        <f t="shared" si="98"/>
        <v>12.034761904761908</v>
      </c>
      <c r="AW160" s="42">
        <f t="shared" si="98"/>
        <v>12.034761904761908</v>
      </c>
      <c r="AX160" s="42">
        <f t="shared" si="98"/>
        <v>12.034761904761908</v>
      </c>
      <c r="AY160" s="42">
        <f t="shared" si="98"/>
        <v>12.034761904761908</v>
      </c>
      <c r="AZ160" s="42">
        <f t="shared" si="98"/>
        <v>12.034761904761908</v>
      </c>
      <c r="BA160" s="42">
        <f t="shared" si="98"/>
        <v>12.034761904761908</v>
      </c>
      <c r="BB160" s="42">
        <f t="shared" si="98"/>
        <v>12.034761904761908</v>
      </c>
      <c r="BC160" s="42">
        <f t="shared" si="98"/>
        <v>12.034761904761908</v>
      </c>
      <c r="BD160" s="42">
        <f t="shared" si="98"/>
        <v>12.034761904761908</v>
      </c>
      <c r="BE160" s="42">
        <f t="shared" si="98"/>
        <v>12.034761904761908</v>
      </c>
      <c r="BF160" s="42">
        <f t="shared" si="98"/>
        <v>12.034761904761908</v>
      </c>
      <c r="BG160" s="42">
        <f t="shared" si="98"/>
        <v>12.034761904761908</v>
      </c>
      <c r="BH160" s="42">
        <f t="shared" si="98"/>
        <v>12.034761904761908</v>
      </c>
      <c r="BI160" s="42">
        <f t="shared" si="98"/>
        <v>12.034761904761908</v>
      </c>
      <c r="BJ160" s="42">
        <f t="shared" si="98"/>
        <v>12.034761904761908</v>
      </c>
      <c r="BK160" s="42">
        <f t="shared" si="98"/>
        <v>12.034761904761908</v>
      </c>
      <c r="BL160" s="42">
        <f t="shared" si="98"/>
        <v>12.034761904761908</v>
      </c>
      <c r="BM160" s="42">
        <f t="shared" si="98"/>
        <v>12.034761904761908</v>
      </c>
      <c r="BN160" s="42">
        <f t="shared" si="98"/>
        <v>12.034761904761908</v>
      </c>
      <c r="BO160" s="42">
        <f t="shared" si="98"/>
        <v>12.034761904761908</v>
      </c>
      <c r="BP160" s="42">
        <f t="shared" si="98"/>
        <v>12.034761904761908</v>
      </c>
      <c r="BQ160" s="42">
        <f t="shared" si="98"/>
        <v>12.034761904761908</v>
      </c>
      <c r="BR160" s="42">
        <f t="shared" si="98"/>
        <v>12.034761904761908</v>
      </c>
      <c r="BS160" s="42">
        <f t="shared" si="98"/>
        <v>12.034761904761908</v>
      </c>
      <c r="BT160" s="42">
        <f t="shared" si="98"/>
        <v>12.034761904761908</v>
      </c>
      <c r="BU160" s="42">
        <f t="shared" si="98"/>
        <v>12.034761904761908</v>
      </c>
      <c r="BV160" s="42">
        <f t="shared" si="98"/>
        <v>12.034761904761908</v>
      </c>
      <c r="BW160" s="42">
        <f t="shared" si="98"/>
        <v>12.034761904761908</v>
      </c>
      <c r="BX160" s="42">
        <f t="shared" si="98"/>
        <v>12.034761904761908</v>
      </c>
      <c r="BY160" s="42">
        <f t="shared" si="98"/>
        <v>12.034761904761908</v>
      </c>
      <c r="BZ160" s="42">
        <f t="shared" si="98"/>
        <v>12.034761904761908</v>
      </c>
      <c r="CA160" s="42">
        <f t="shared" si="98"/>
        <v>12.034761904761908</v>
      </c>
      <c r="CB160" s="42">
        <f t="shared" si="98"/>
        <v>12.034761904761908</v>
      </c>
      <c r="CC160" s="42">
        <f t="shared" si="98"/>
        <v>12.034761904761908</v>
      </c>
      <c r="CD160" s="42">
        <f t="shared" ref="CD160:CE160" si="99">CD155/$H$126</f>
        <v>12.034761904761908</v>
      </c>
      <c r="CE160" s="42">
        <f t="shared" si="99"/>
        <v>12.034761904761908</v>
      </c>
      <c r="CF160" s="6"/>
      <c r="CG160" s="6"/>
      <c r="CH160" s="6"/>
      <c r="CI160" s="6"/>
      <c r="CJ160" s="6"/>
    </row>
    <row r="161" spans="16:83" x14ac:dyDescent="0.35">
      <c r="P161" s="59" t="s">
        <v>20</v>
      </c>
      <c r="Q161" s="61">
        <v>15</v>
      </c>
      <c r="R161" s="61">
        <v>16</v>
      </c>
      <c r="S161" s="61">
        <v>17</v>
      </c>
      <c r="T161" s="61">
        <v>18</v>
      </c>
      <c r="U161" s="61">
        <v>19</v>
      </c>
      <c r="V161" s="61">
        <v>20</v>
      </c>
      <c r="W161" s="61">
        <v>21</v>
      </c>
      <c r="X161" s="61">
        <v>22</v>
      </c>
      <c r="Y161" s="61">
        <v>23</v>
      </c>
      <c r="Z161" s="61">
        <v>24</v>
      </c>
      <c r="AA161" s="61">
        <v>25</v>
      </c>
      <c r="AB161" s="61">
        <v>26</v>
      </c>
      <c r="AC161" s="76">
        <v>27</v>
      </c>
      <c r="AD161" s="76">
        <v>28</v>
      </c>
      <c r="AE161" s="76">
        <v>29</v>
      </c>
      <c r="AF161" s="76">
        <v>30</v>
      </c>
      <c r="AG161" s="76">
        <v>31</v>
      </c>
      <c r="AH161" s="76">
        <v>32</v>
      </c>
      <c r="AI161" s="76">
        <v>33</v>
      </c>
      <c r="AJ161" s="76">
        <v>34</v>
      </c>
      <c r="AK161" s="76">
        <v>35</v>
      </c>
      <c r="AL161" s="76">
        <v>36</v>
      </c>
      <c r="AM161" s="76">
        <v>37</v>
      </c>
      <c r="AN161" s="76">
        <v>38</v>
      </c>
      <c r="AO161" s="76">
        <v>39</v>
      </c>
      <c r="AP161" s="76">
        <v>40</v>
      </c>
      <c r="AQ161" s="76">
        <v>41</v>
      </c>
      <c r="AR161" s="76">
        <v>42</v>
      </c>
      <c r="AS161" s="76">
        <v>43</v>
      </c>
      <c r="AT161" s="76">
        <v>44</v>
      </c>
      <c r="AU161" s="76">
        <v>45</v>
      </c>
      <c r="AV161" s="76">
        <v>46</v>
      </c>
      <c r="AW161" s="76">
        <v>47</v>
      </c>
      <c r="AX161" s="76">
        <v>48</v>
      </c>
      <c r="AY161" s="76">
        <v>49</v>
      </c>
      <c r="AZ161" s="76">
        <v>50</v>
      </c>
      <c r="BA161" s="76">
        <v>51</v>
      </c>
      <c r="BB161" s="76">
        <v>52</v>
      </c>
      <c r="BC161" s="61">
        <v>1</v>
      </c>
      <c r="BD161" s="61">
        <v>2</v>
      </c>
      <c r="BE161" s="61">
        <v>3</v>
      </c>
      <c r="BF161" s="61">
        <v>4</v>
      </c>
      <c r="BG161" s="61">
        <v>5</v>
      </c>
      <c r="BH161" s="61">
        <v>6</v>
      </c>
      <c r="BI161" s="61">
        <v>7</v>
      </c>
      <c r="BJ161" s="61">
        <v>8</v>
      </c>
      <c r="BK161" s="61">
        <v>9</v>
      </c>
      <c r="BL161" s="61">
        <v>10</v>
      </c>
      <c r="BM161" s="61">
        <v>11</v>
      </c>
      <c r="BN161" s="61">
        <v>12</v>
      </c>
      <c r="BO161" s="61">
        <v>13</v>
      </c>
      <c r="BP161" s="61">
        <v>14</v>
      </c>
      <c r="BQ161" s="61">
        <v>15</v>
      </c>
      <c r="BR161" s="61">
        <v>16</v>
      </c>
      <c r="BS161" s="61">
        <v>17</v>
      </c>
      <c r="BT161" s="61">
        <v>18</v>
      </c>
      <c r="BU161" s="61">
        <v>19</v>
      </c>
      <c r="BV161" s="61">
        <v>20</v>
      </c>
      <c r="BW161" s="61">
        <v>21</v>
      </c>
      <c r="BX161" s="61">
        <v>22</v>
      </c>
      <c r="BY161" s="61">
        <v>23</v>
      </c>
      <c r="BZ161" s="61">
        <v>24</v>
      </c>
      <c r="CA161" s="61">
        <v>25</v>
      </c>
      <c r="CB161" s="61">
        <v>26</v>
      </c>
      <c r="CC161" s="61">
        <v>27</v>
      </c>
      <c r="CD161" s="61">
        <v>28</v>
      </c>
      <c r="CE161" s="61">
        <v>29</v>
      </c>
    </row>
    <row r="162" spans="16:83" x14ac:dyDescent="0.35">
      <c r="P162" s="31" t="s">
        <v>103</v>
      </c>
      <c r="Q162" s="42">
        <f>ROUNDUP(Q158,0)</f>
        <v>48</v>
      </c>
      <c r="R162" s="42">
        <f>ROUNDUP(R158,0)</f>
        <v>48</v>
      </c>
      <c r="S162" s="42">
        <f t="shared" ref="S162:CD164" si="100">ROUNDUP(S158,0)</f>
        <v>48</v>
      </c>
      <c r="T162" s="42">
        <f t="shared" si="100"/>
        <v>48</v>
      </c>
      <c r="U162" s="42">
        <f t="shared" si="100"/>
        <v>48</v>
      </c>
      <c r="V162" s="42">
        <f t="shared" si="100"/>
        <v>48</v>
      </c>
      <c r="W162" s="42">
        <f t="shared" si="100"/>
        <v>48</v>
      </c>
      <c r="X162" s="42">
        <f t="shared" si="100"/>
        <v>48</v>
      </c>
      <c r="Y162" s="42">
        <f t="shared" si="100"/>
        <v>48</v>
      </c>
      <c r="Z162" s="42">
        <f t="shared" si="100"/>
        <v>48</v>
      </c>
      <c r="AA162" s="42">
        <f t="shared" si="100"/>
        <v>48</v>
      </c>
      <c r="AB162" s="42">
        <f t="shared" si="100"/>
        <v>48</v>
      </c>
      <c r="AC162" s="42">
        <f t="shared" si="100"/>
        <v>48</v>
      </c>
      <c r="AD162" s="42">
        <f t="shared" si="100"/>
        <v>48</v>
      </c>
      <c r="AE162" s="42">
        <f t="shared" si="100"/>
        <v>48</v>
      </c>
      <c r="AF162" s="42">
        <f t="shared" si="100"/>
        <v>48</v>
      </c>
      <c r="AG162" s="42">
        <f t="shared" si="100"/>
        <v>48</v>
      </c>
      <c r="AH162" s="42">
        <f t="shared" si="100"/>
        <v>35</v>
      </c>
      <c r="AI162" s="42">
        <f t="shared" si="100"/>
        <v>35</v>
      </c>
      <c r="AJ162" s="42">
        <f t="shared" si="100"/>
        <v>35</v>
      </c>
      <c r="AK162" s="42">
        <f t="shared" si="100"/>
        <v>35</v>
      </c>
      <c r="AL162" s="42">
        <f t="shared" si="100"/>
        <v>35</v>
      </c>
      <c r="AM162" s="42">
        <f t="shared" si="100"/>
        <v>35</v>
      </c>
      <c r="AN162" s="42">
        <f t="shared" si="100"/>
        <v>35</v>
      </c>
      <c r="AO162" s="42">
        <f t="shared" si="100"/>
        <v>35</v>
      </c>
      <c r="AP162" s="42">
        <f t="shared" si="100"/>
        <v>35</v>
      </c>
      <c r="AQ162" s="42">
        <f t="shared" si="100"/>
        <v>35</v>
      </c>
      <c r="AR162" s="42">
        <f t="shared" si="100"/>
        <v>35</v>
      </c>
      <c r="AS162" s="42">
        <f t="shared" si="100"/>
        <v>35</v>
      </c>
      <c r="AT162" s="42">
        <f t="shared" si="100"/>
        <v>35</v>
      </c>
      <c r="AU162" s="42">
        <f t="shared" si="100"/>
        <v>35</v>
      </c>
      <c r="AV162" s="42">
        <f t="shared" si="100"/>
        <v>35</v>
      </c>
      <c r="AW162" s="42">
        <f t="shared" si="100"/>
        <v>35</v>
      </c>
      <c r="AX162" s="42">
        <f t="shared" si="100"/>
        <v>35</v>
      </c>
      <c r="AY162" s="42">
        <f t="shared" si="100"/>
        <v>35</v>
      </c>
      <c r="AZ162" s="42">
        <f t="shared" si="100"/>
        <v>35</v>
      </c>
      <c r="BA162" s="42">
        <f t="shared" si="100"/>
        <v>35</v>
      </c>
      <c r="BB162" s="42">
        <f t="shared" si="100"/>
        <v>35</v>
      </c>
      <c r="BC162" s="42">
        <f t="shared" si="100"/>
        <v>35</v>
      </c>
      <c r="BD162" s="42">
        <f t="shared" si="100"/>
        <v>35</v>
      </c>
      <c r="BE162" s="42">
        <f t="shared" si="100"/>
        <v>35</v>
      </c>
      <c r="BF162" s="42">
        <f t="shared" si="100"/>
        <v>35</v>
      </c>
      <c r="BG162" s="42">
        <f t="shared" si="100"/>
        <v>35</v>
      </c>
      <c r="BH162" s="42">
        <f t="shared" si="100"/>
        <v>35</v>
      </c>
      <c r="BI162" s="42">
        <f t="shared" si="100"/>
        <v>35</v>
      </c>
      <c r="BJ162" s="42">
        <f t="shared" si="100"/>
        <v>35</v>
      </c>
      <c r="BK162" s="42">
        <f t="shared" si="100"/>
        <v>35</v>
      </c>
      <c r="BL162" s="42">
        <f t="shared" si="100"/>
        <v>35</v>
      </c>
      <c r="BM162" s="42">
        <f t="shared" si="100"/>
        <v>35</v>
      </c>
      <c r="BN162" s="42">
        <f t="shared" si="100"/>
        <v>35</v>
      </c>
      <c r="BO162" s="42">
        <f t="shared" si="100"/>
        <v>35</v>
      </c>
      <c r="BP162" s="42">
        <f t="shared" si="100"/>
        <v>35</v>
      </c>
      <c r="BQ162" s="42">
        <f t="shared" si="100"/>
        <v>35</v>
      </c>
      <c r="BR162" s="42">
        <f t="shared" si="100"/>
        <v>35</v>
      </c>
      <c r="BS162" s="42">
        <f t="shared" si="100"/>
        <v>35</v>
      </c>
      <c r="BT162" s="42">
        <f t="shared" si="100"/>
        <v>35</v>
      </c>
      <c r="BU162" s="42">
        <f t="shared" si="100"/>
        <v>35</v>
      </c>
      <c r="BV162" s="42">
        <f t="shared" si="100"/>
        <v>35</v>
      </c>
      <c r="BW162" s="42">
        <f t="shared" si="100"/>
        <v>35</v>
      </c>
      <c r="BX162" s="42">
        <f t="shared" si="100"/>
        <v>35</v>
      </c>
      <c r="BY162" s="42">
        <f t="shared" si="100"/>
        <v>35</v>
      </c>
      <c r="BZ162" s="42">
        <f t="shared" si="100"/>
        <v>35</v>
      </c>
      <c r="CA162" s="42">
        <f t="shared" si="100"/>
        <v>35</v>
      </c>
      <c r="CB162" s="42">
        <f t="shared" si="100"/>
        <v>35</v>
      </c>
      <c r="CC162" s="42">
        <f t="shared" si="100"/>
        <v>35</v>
      </c>
      <c r="CD162" s="42">
        <f t="shared" si="100"/>
        <v>35</v>
      </c>
      <c r="CE162" s="42">
        <f t="shared" ref="CE162:CE164" si="101">ROUNDUP(CE158,0)</f>
        <v>35</v>
      </c>
    </row>
    <row r="163" spans="16:83" x14ac:dyDescent="0.35">
      <c r="P163" s="31" t="s">
        <v>104</v>
      </c>
      <c r="Q163" s="42">
        <f>ROUNDUP(Q159,0)</f>
        <v>27</v>
      </c>
      <c r="R163" s="42">
        <f t="shared" ref="R163:CC164" si="102">ROUNDUP(R159,0)</f>
        <v>27</v>
      </c>
      <c r="S163" s="42">
        <f t="shared" si="102"/>
        <v>27</v>
      </c>
      <c r="T163" s="42">
        <f t="shared" si="102"/>
        <v>27</v>
      </c>
      <c r="U163" s="42">
        <f t="shared" si="102"/>
        <v>27</v>
      </c>
      <c r="V163" s="42">
        <f t="shared" si="102"/>
        <v>27</v>
      </c>
      <c r="W163" s="42">
        <f t="shared" si="102"/>
        <v>27</v>
      </c>
      <c r="X163" s="42">
        <f t="shared" si="102"/>
        <v>27</v>
      </c>
      <c r="Y163" s="42">
        <f t="shared" si="102"/>
        <v>27</v>
      </c>
      <c r="Z163" s="42">
        <f t="shared" si="102"/>
        <v>27</v>
      </c>
      <c r="AA163" s="42">
        <f t="shared" si="102"/>
        <v>27</v>
      </c>
      <c r="AB163" s="42">
        <f t="shared" si="102"/>
        <v>27</v>
      </c>
      <c r="AC163" s="42">
        <f t="shared" si="102"/>
        <v>27</v>
      </c>
      <c r="AD163" s="42">
        <f t="shared" si="102"/>
        <v>27</v>
      </c>
      <c r="AE163" s="42">
        <f t="shared" si="102"/>
        <v>27</v>
      </c>
      <c r="AF163" s="42">
        <f t="shared" si="102"/>
        <v>27</v>
      </c>
      <c r="AG163" s="42">
        <f t="shared" si="102"/>
        <v>27</v>
      </c>
      <c r="AH163" s="42">
        <f t="shared" si="102"/>
        <v>20</v>
      </c>
      <c r="AI163" s="42">
        <f t="shared" si="102"/>
        <v>20</v>
      </c>
      <c r="AJ163" s="42">
        <f t="shared" si="102"/>
        <v>20</v>
      </c>
      <c r="AK163" s="42">
        <f t="shared" si="102"/>
        <v>20</v>
      </c>
      <c r="AL163" s="42">
        <f t="shared" si="102"/>
        <v>20</v>
      </c>
      <c r="AM163" s="42">
        <f t="shared" si="102"/>
        <v>20</v>
      </c>
      <c r="AN163" s="42">
        <f t="shared" si="102"/>
        <v>20</v>
      </c>
      <c r="AO163" s="42">
        <f t="shared" si="102"/>
        <v>20</v>
      </c>
      <c r="AP163" s="42">
        <f t="shared" si="102"/>
        <v>20</v>
      </c>
      <c r="AQ163" s="42">
        <f t="shared" si="102"/>
        <v>20</v>
      </c>
      <c r="AR163" s="42">
        <f t="shared" si="102"/>
        <v>20</v>
      </c>
      <c r="AS163" s="42">
        <f t="shared" si="102"/>
        <v>20</v>
      </c>
      <c r="AT163" s="42">
        <f t="shared" si="102"/>
        <v>20</v>
      </c>
      <c r="AU163" s="42">
        <f t="shared" si="102"/>
        <v>20</v>
      </c>
      <c r="AV163" s="42">
        <f t="shared" si="102"/>
        <v>20</v>
      </c>
      <c r="AW163" s="42">
        <f t="shared" si="102"/>
        <v>20</v>
      </c>
      <c r="AX163" s="42">
        <f t="shared" si="102"/>
        <v>20</v>
      </c>
      <c r="AY163" s="42">
        <f t="shared" si="102"/>
        <v>20</v>
      </c>
      <c r="AZ163" s="42">
        <f t="shared" si="102"/>
        <v>20</v>
      </c>
      <c r="BA163" s="42">
        <f t="shared" si="102"/>
        <v>20</v>
      </c>
      <c r="BB163" s="42">
        <f t="shared" si="102"/>
        <v>20</v>
      </c>
      <c r="BC163" s="42">
        <f t="shared" si="102"/>
        <v>20</v>
      </c>
      <c r="BD163" s="42">
        <f t="shared" si="102"/>
        <v>20</v>
      </c>
      <c r="BE163" s="42">
        <f t="shared" si="102"/>
        <v>20</v>
      </c>
      <c r="BF163" s="42">
        <f t="shared" si="102"/>
        <v>20</v>
      </c>
      <c r="BG163" s="42">
        <f t="shared" si="102"/>
        <v>20</v>
      </c>
      <c r="BH163" s="42">
        <f t="shared" si="102"/>
        <v>20</v>
      </c>
      <c r="BI163" s="42">
        <f t="shared" si="102"/>
        <v>20</v>
      </c>
      <c r="BJ163" s="42">
        <f t="shared" si="102"/>
        <v>20</v>
      </c>
      <c r="BK163" s="42">
        <f t="shared" si="102"/>
        <v>20</v>
      </c>
      <c r="BL163" s="42">
        <f t="shared" si="102"/>
        <v>20</v>
      </c>
      <c r="BM163" s="42">
        <f t="shared" si="102"/>
        <v>20</v>
      </c>
      <c r="BN163" s="42">
        <f t="shared" si="102"/>
        <v>20</v>
      </c>
      <c r="BO163" s="42">
        <f t="shared" si="102"/>
        <v>20</v>
      </c>
      <c r="BP163" s="42">
        <f t="shared" si="102"/>
        <v>20</v>
      </c>
      <c r="BQ163" s="42">
        <f t="shared" si="102"/>
        <v>20</v>
      </c>
      <c r="BR163" s="42">
        <f t="shared" si="102"/>
        <v>20</v>
      </c>
      <c r="BS163" s="42">
        <f t="shared" si="102"/>
        <v>20</v>
      </c>
      <c r="BT163" s="42">
        <f t="shared" si="102"/>
        <v>20</v>
      </c>
      <c r="BU163" s="42">
        <f t="shared" si="102"/>
        <v>20</v>
      </c>
      <c r="BV163" s="42">
        <f t="shared" si="102"/>
        <v>20</v>
      </c>
      <c r="BW163" s="42">
        <f t="shared" si="102"/>
        <v>20</v>
      </c>
      <c r="BX163" s="42">
        <f t="shared" si="102"/>
        <v>20</v>
      </c>
      <c r="BY163" s="42">
        <f t="shared" si="102"/>
        <v>20</v>
      </c>
      <c r="BZ163" s="42">
        <f t="shared" si="102"/>
        <v>20</v>
      </c>
      <c r="CA163" s="42">
        <f t="shared" si="102"/>
        <v>20</v>
      </c>
      <c r="CB163" s="42">
        <f t="shared" si="102"/>
        <v>20</v>
      </c>
      <c r="CC163" s="42">
        <f t="shared" si="102"/>
        <v>20</v>
      </c>
      <c r="CD163" s="42">
        <f t="shared" si="100"/>
        <v>20</v>
      </c>
      <c r="CE163" s="42">
        <f t="shared" si="101"/>
        <v>20</v>
      </c>
    </row>
    <row r="164" spans="16:83" x14ac:dyDescent="0.35">
      <c r="P164" s="31" t="s">
        <v>105</v>
      </c>
      <c r="Q164" s="42">
        <f>ROUNDUP(Q160,0)</f>
        <v>17</v>
      </c>
      <c r="R164" s="42">
        <f t="shared" si="102"/>
        <v>17</v>
      </c>
      <c r="S164" s="42">
        <f t="shared" si="102"/>
        <v>17</v>
      </c>
      <c r="T164" s="42">
        <f t="shared" si="102"/>
        <v>17</v>
      </c>
      <c r="U164" s="42">
        <f t="shared" si="102"/>
        <v>17</v>
      </c>
      <c r="V164" s="42">
        <f t="shared" si="102"/>
        <v>17</v>
      </c>
      <c r="W164" s="42">
        <f t="shared" si="102"/>
        <v>17</v>
      </c>
      <c r="X164" s="42">
        <f t="shared" si="102"/>
        <v>17</v>
      </c>
      <c r="Y164" s="42">
        <f t="shared" si="102"/>
        <v>17</v>
      </c>
      <c r="Z164" s="42">
        <f t="shared" si="102"/>
        <v>17</v>
      </c>
      <c r="AA164" s="42">
        <f t="shared" si="102"/>
        <v>17</v>
      </c>
      <c r="AB164" s="42">
        <f t="shared" si="102"/>
        <v>17</v>
      </c>
      <c r="AC164" s="42">
        <f t="shared" si="102"/>
        <v>17</v>
      </c>
      <c r="AD164" s="42">
        <f t="shared" si="102"/>
        <v>17</v>
      </c>
      <c r="AE164" s="42">
        <f t="shared" si="102"/>
        <v>17</v>
      </c>
      <c r="AF164" s="42">
        <f t="shared" si="102"/>
        <v>17</v>
      </c>
      <c r="AG164" s="42">
        <f t="shared" si="102"/>
        <v>17</v>
      </c>
      <c r="AH164" s="42">
        <f t="shared" si="102"/>
        <v>13</v>
      </c>
      <c r="AI164" s="42">
        <f t="shared" si="102"/>
        <v>13</v>
      </c>
      <c r="AJ164" s="42">
        <f t="shared" si="102"/>
        <v>13</v>
      </c>
      <c r="AK164" s="42">
        <f t="shared" si="102"/>
        <v>13</v>
      </c>
      <c r="AL164" s="42">
        <f t="shared" si="102"/>
        <v>13</v>
      </c>
      <c r="AM164" s="42">
        <f t="shared" si="102"/>
        <v>13</v>
      </c>
      <c r="AN164" s="42">
        <f t="shared" si="102"/>
        <v>13</v>
      </c>
      <c r="AO164" s="42">
        <f t="shared" si="102"/>
        <v>13</v>
      </c>
      <c r="AP164" s="42">
        <f t="shared" si="102"/>
        <v>13</v>
      </c>
      <c r="AQ164" s="42">
        <f t="shared" si="102"/>
        <v>13</v>
      </c>
      <c r="AR164" s="42">
        <f t="shared" si="102"/>
        <v>13</v>
      </c>
      <c r="AS164" s="42">
        <f t="shared" si="102"/>
        <v>13</v>
      </c>
      <c r="AT164" s="42">
        <f t="shared" si="102"/>
        <v>13</v>
      </c>
      <c r="AU164" s="42">
        <f t="shared" si="102"/>
        <v>13</v>
      </c>
      <c r="AV164" s="42">
        <f t="shared" si="102"/>
        <v>13</v>
      </c>
      <c r="AW164" s="42">
        <f t="shared" si="102"/>
        <v>13</v>
      </c>
      <c r="AX164" s="42">
        <f t="shared" si="102"/>
        <v>13</v>
      </c>
      <c r="AY164" s="42">
        <f t="shared" si="102"/>
        <v>13</v>
      </c>
      <c r="AZ164" s="42">
        <f t="shared" si="102"/>
        <v>13</v>
      </c>
      <c r="BA164" s="42">
        <f t="shared" si="102"/>
        <v>13</v>
      </c>
      <c r="BB164" s="42">
        <f t="shared" si="102"/>
        <v>13</v>
      </c>
      <c r="BC164" s="42">
        <f t="shared" si="102"/>
        <v>13</v>
      </c>
      <c r="BD164" s="42">
        <f t="shared" si="102"/>
        <v>13</v>
      </c>
      <c r="BE164" s="42">
        <f t="shared" si="102"/>
        <v>13</v>
      </c>
      <c r="BF164" s="42">
        <f t="shared" si="102"/>
        <v>13</v>
      </c>
      <c r="BG164" s="42">
        <f t="shared" si="102"/>
        <v>13</v>
      </c>
      <c r="BH164" s="42">
        <f t="shared" si="102"/>
        <v>13</v>
      </c>
      <c r="BI164" s="42">
        <f t="shared" si="102"/>
        <v>13</v>
      </c>
      <c r="BJ164" s="42">
        <f t="shared" si="102"/>
        <v>13</v>
      </c>
      <c r="BK164" s="42">
        <f t="shared" si="102"/>
        <v>13</v>
      </c>
      <c r="BL164" s="42">
        <f t="shared" si="102"/>
        <v>13</v>
      </c>
      <c r="BM164" s="42">
        <f t="shared" si="102"/>
        <v>13</v>
      </c>
      <c r="BN164" s="42">
        <f t="shared" si="102"/>
        <v>13</v>
      </c>
      <c r="BO164" s="42">
        <f t="shared" si="102"/>
        <v>13</v>
      </c>
      <c r="BP164" s="42">
        <f t="shared" si="102"/>
        <v>13</v>
      </c>
      <c r="BQ164" s="42">
        <f t="shared" si="102"/>
        <v>13</v>
      </c>
      <c r="BR164" s="42">
        <f t="shared" si="102"/>
        <v>13</v>
      </c>
      <c r="BS164" s="42">
        <f t="shared" si="102"/>
        <v>13</v>
      </c>
      <c r="BT164" s="42">
        <f t="shared" si="102"/>
        <v>13</v>
      </c>
      <c r="BU164" s="42">
        <f t="shared" si="102"/>
        <v>13</v>
      </c>
      <c r="BV164" s="42">
        <f t="shared" si="102"/>
        <v>13</v>
      </c>
      <c r="BW164" s="42">
        <f t="shared" si="102"/>
        <v>13</v>
      </c>
      <c r="BX164" s="42">
        <f t="shared" si="102"/>
        <v>13</v>
      </c>
      <c r="BY164" s="42">
        <f t="shared" si="102"/>
        <v>13</v>
      </c>
      <c r="BZ164" s="42">
        <f t="shared" si="102"/>
        <v>13</v>
      </c>
      <c r="CA164" s="42">
        <f t="shared" si="102"/>
        <v>13</v>
      </c>
      <c r="CB164" s="42">
        <f t="shared" si="102"/>
        <v>13</v>
      </c>
      <c r="CC164" s="42">
        <f t="shared" si="102"/>
        <v>13</v>
      </c>
      <c r="CD164" s="42">
        <f t="shared" si="100"/>
        <v>13</v>
      </c>
      <c r="CE164" s="42">
        <f t="shared" si="101"/>
        <v>13</v>
      </c>
    </row>
  </sheetData>
  <mergeCells count="130">
    <mergeCell ref="CB3:CN3"/>
    <mergeCell ref="CO3:CV3"/>
    <mergeCell ref="F4:I4"/>
    <mergeCell ref="J4:N4"/>
    <mergeCell ref="O4:R4"/>
    <mergeCell ref="S4:V4"/>
    <mergeCell ref="W4:AA4"/>
    <mergeCell ref="AB4:AE4"/>
    <mergeCell ref="AF4:AI4"/>
    <mergeCell ref="AJ4:AN4"/>
    <mergeCell ref="F3:N3"/>
    <mergeCell ref="O3:AA3"/>
    <mergeCell ref="AB3:AN3"/>
    <mergeCell ref="AO3:BA3"/>
    <mergeCell ref="BB3:BN3"/>
    <mergeCell ref="BO3:CA3"/>
    <mergeCell ref="CO4:CR4"/>
    <mergeCell ref="CS4:CV4"/>
    <mergeCell ref="CF4:CI4"/>
    <mergeCell ref="CJ4:CN4"/>
    <mergeCell ref="C39:E39"/>
    <mergeCell ref="F39:H39"/>
    <mergeCell ref="C60:O60"/>
    <mergeCell ref="P60:AB60"/>
    <mergeCell ref="AC60:AO60"/>
    <mergeCell ref="AP60:BB60"/>
    <mergeCell ref="BC60:BO60"/>
    <mergeCell ref="BP60:CB60"/>
    <mergeCell ref="BO4:BR4"/>
    <mergeCell ref="BS4:BV4"/>
    <mergeCell ref="BW4:CA4"/>
    <mergeCell ref="CB4:CE4"/>
    <mergeCell ref="AO4:AR4"/>
    <mergeCell ref="AS4:AV4"/>
    <mergeCell ref="AW4:BA4"/>
    <mergeCell ref="BB4:BE4"/>
    <mergeCell ref="BF4:BI4"/>
    <mergeCell ref="BJ4:BN4"/>
    <mergeCell ref="CC61:CF61"/>
    <mergeCell ref="CG61:CJ61"/>
    <mergeCell ref="CC60:CJ60"/>
    <mergeCell ref="X61:AB61"/>
    <mergeCell ref="AC61:AF61"/>
    <mergeCell ref="AG61:AJ61"/>
    <mergeCell ref="AK61:AO61"/>
    <mergeCell ref="AP61:AS61"/>
    <mergeCell ref="AT61:AW61"/>
    <mergeCell ref="AX61:BB61"/>
    <mergeCell ref="BC61:BF61"/>
    <mergeCell ref="BG61:BJ61"/>
    <mergeCell ref="C95:O95"/>
    <mergeCell ref="P95:AB95"/>
    <mergeCell ref="AC95:AO95"/>
    <mergeCell ref="AP95:BB95"/>
    <mergeCell ref="BC95:BO95"/>
    <mergeCell ref="BP95:CB95"/>
    <mergeCell ref="BK61:BO61"/>
    <mergeCell ref="BP61:BS61"/>
    <mergeCell ref="BT61:BW61"/>
    <mergeCell ref="BX61:CB61"/>
    <mergeCell ref="CC95:CJ95"/>
    <mergeCell ref="X96:AB96"/>
    <mergeCell ref="AC96:AF96"/>
    <mergeCell ref="AG96:AJ96"/>
    <mergeCell ref="AK96:AO96"/>
    <mergeCell ref="AP96:AS96"/>
    <mergeCell ref="AT96:AW96"/>
    <mergeCell ref="AX96:BB96"/>
    <mergeCell ref="BC96:BF96"/>
    <mergeCell ref="BG96:BJ96"/>
    <mergeCell ref="C104:E104"/>
    <mergeCell ref="F104:H104"/>
    <mergeCell ref="F117:N117"/>
    <mergeCell ref="O117:AA117"/>
    <mergeCell ref="AB117:AN117"/>
    <mergeCell ref="AO117:BA117"/>
    <mergeCell ref="BK96:BO96"/>
    <mergeCell ref="BP96:BS96"/>
    <mergeCell ref="BT96:BW96"/>
    <mergeCell ref="BB117:BN117"/>
    <mergeCell ref="BO117:CA117"/>
    <mergeCell ref="BX96:CB96"/>
    <mergeCell ref="CB117:CN117"/>
    <mergeCell ref="CC96:CF96"/>
    <mergeCell ref="CG96:CJ96"/>
    <mergeCell ref="CO117:CV117"/>
    <mergeCell ref="F118:I118"/>
    <mergeCell ref="J118:N118"/>
    <mergeCell ref="O118:R118"/>
    <mergeCell ref="S118:V118"/>
    <mergeCell ref="W118:AA118"/>
    <mergeCell ref="AB118:AE118"/>
    <mergeCell ref="CF118:CI118"/>
    <mergeCell ref="CJ118:CN118"/>
    <mergeCell ref="CO118:CR118"/>
    <mergeCell ref="CS118:CV118"/>
    <mergeCell ref="C150:O150"/>
    <mergeCell ref="P150:AB150"/>
    <mergeCell ref="AC150:AO150"/>
    <mergeCell ref="AP150:BB150"/>
    <mergeCell ref="BC150:BO150"/>
    <mergeCell ref="BP150:CB150"/>
    <mergeCell ref="BF118:BI118"/>
    <mergeCell ref="BJ118:BN118"/>
    <mergeCell ref="BO118:BR118"/>
    <mergeCell ref="BS118:BV118"/>
    <mergeCell ref="BW118:CA118"/>
    <mergeCell ref="CB118:CE118"/>
    <mergeCell ref="AF118:AI118"/>
    <mergeCell ref="AJ118:AN118"/>
    <mergeCell ref="AO118:AR118"/>
    <mergeCell ref="AS118:AV118"/>
    <mergeCell ref="AW118:BA118"/>
    <mergeCell ref="BB118:BE118"/>
    <mergeCell ref="BK151:BO151"/>
    <mergeCell ref="BP151:BS151"/>
    <mergeCell ref="BT151:BW151"/>
    <mergeCell ref="BX151:CB151"/>
    <mergeCell ref="CC151:CF151"/>
    <mergeCell ref="CG151:CJ151"/>
    <mergeCell ref="CC150:CJ150"/>
    <mergeCell ref="X151:AB151"/>
    <mergeCell ref="AC151:AF151"/>
    <mergeCell ref="AG151:AJ151"/>
    <mergeCell ref="AK151:AO151"/>
    <mergeCell ref="AP151:AS151"/>
    <mergeCell ref="AT151:AW151"/>
    <mergeCell ref="AX151:BB151"/>
    <mergeCell ref="BC151:BF151"/>
    <mergeCell ref="BG151:BJ15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67"/>
  <sheetViews>
    <sheetView topLeftCell="A68" zoomScale="90" zoomScaleNormal="90" workbookViewId="0">
      <selection activeCell="G24" sqref="G24"/>
    </sheetView>
  </sheetViews>
  <sheetFormatPr defaultRowHeight="14.5" x14ac:dyDescent="0.35"/>
  <cols>
    <col min="1" max="1" width="11.1796875" bestFit="1" customWidth="1"/>
    <col min="2" max="2" width="39" bestFit="1" customWidth="1"/>
    <col min="6" max="6" width="13.81640625" customWidth="1"/>
    <col min="7" max="7" width="13.7265625" customWidth="1"/>
    <col min="8" max="8" width="13.81640625" customWidth="1"/>
    <col min="9" max="9" width="11.1796875" bestFit="1" customWidth="1"/>
    <col min="10" max="10" width="13.453125" bestFit="1" customWidth="1"/>
    <col min="11" max="11" width="15.81640625" customWidth="1"/>
    <col min="12" max="12" width="14.26953125" bestFit="1" customWidth="1"/>
    <col min="13" max="13" width="12.1796875" customWidth="1"/>
    <col min="14" max="15" width="11.1796875" bestFit="1" customWidth="1"/>
    <col min="16" max="16" width="16.7265625" bestFit="1" customWidth="1"/>
    <col min="17" max="17" width="23.7265625" bestFit="1" customWidth="1"/>
    <col min="18" max="83" width="15" bestFit="1" customWidth="1"/>
    <col min="84" max="95" width="11.54296875" bestFit="1" customWidth="1"/>
    <col min="96" max="100" width="10.54296875" bestFit="1" customWidth="1"/>
  </cols>
  <sheetData>
    <row r="1" spans="1:100" x14ac:dyDescent="0.35">
      <c r="B1" t="s">
        <v>167</v>
      </c>
    </row>
    <row r="2" spans="1:100" ht="23.5" x14ac:dyDescent="0.55000000000000004">
      <c r="A2" s="55" t="s">
        <v>89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00" ht="23.5" x14ac:dyDescent="0.55000000000000004">
      <c r="A3" s="55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00" x14ac:dyDescent="0.35">
      <c r="F4" s="135" t="s">
        <v>69</v>
      </c>
      <c r="G4" s="135"/>
      <c r="H4" s="135"/>
      <c r="I4" s="135"/>
      <c r="J4" s="135"/>
      <c r="K4" s="135"/>
      <c r="L4" s="135"/>
      <c r="M4" s="135"/>
      <c r="N4" s="135"/>
      <c r="O4" s="114" t="s">
        <v>45</v>
      </c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6" t="s">
        <v>15</v>
      </c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7" t="s">
        <v>14</v>
      </c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8" t="s">
        <v>13</v>
      </c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 t="s">
        <v>32</v>
      </c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 t="s">
        <v>33</v>
      </c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 t="s">
        <v>34</v>
      </c>
      <c r="CP4" s="118"/>
      <c r="CQ4" s="118"/>
      <c r="CR4" s="118"/>
      <c r="CS4" s="118"/>
      <c r="CT4" s="118"/>
      <c r="CU4" s="118"/>
      <c r="CV4" s="118"/>
    </row>
    <row r="5" spans="1:100" x14ac:dyDescent="0.35">
      <c r="F5" s="127">
        <v>45254</v>
      </c>
      <c r="G5" s="128"/>
      <c r="H5" s="128"/>
      <c r="I5" s="128"/>
      <c r="J5" s="129">
        <v>45283</v>
      </c>
      <c r="K5" s="128"/>
      <c r="L5" s="128"/>
      <c r="M5" s="128"/>
      <c r="N5" s="128"/>
      <c r="O5" s="130">
        <v>44950</v>
      </c>
      <c r="P5" s="131"/>
      <c r="Q5" s="131"/>
      <c r="R5" s="132"/>
      <c r="S5" s="130">
        <v>44981</v>
      </c>
      <c r="T5" s="131"/>
      <c r="U5" s="131"/>
      <c r="V5" s="132"/>
      <c r="W5" s="133" t="s">
        <v>68</v>
      </c>
      <c r="X5" s="131"/>
      <c r="Y5" s="131"/>
      <c r="Z5" s="131"/>
      <c r="AA5" s="132"/>
      <c r="AB5" s="119">
        <v>45040</v>
      </c>
      <c r="AC5" s="120"/>
      <c r="AD5" s="120"/>
      <c r="AE5" s="121"/>
      <c r="AF5" s="119">
        <v>45070</v>
      </c>
      <c r="AG5" s="120"/>
      <c r="AH5" s="120"/>
      <c r="AI5" s="121"/>
      <c r="AJ5" s="119">
        <v>45101</v>
      </c>
      <c r="AK5" s="120"/>
      <c r="AL5" s="120"/>
      <c r="AM5" s="120"/>
      <c r="AN5" s="121"/>
      <c r="AO5" s="122">
        <v>45474</v>
      </c>
      <c r="AP5" s="123"/>
      <c r="AQ5" s="123"/>
      <c r="AR5" s="124"/>
      <c r="AS5" s="125" t="s">
        <v>31</v>
      </c>
      <c r="AT5" s="123"/>
      <c r="AU5" s="123"/>
      <c r="AV5" s="124"/>
      <c r="AW5" s="126">
        <v>45193</v>
      </c>
      <c r="AX5" s="123"/>
      <c r="AY5" s="123"/>
      <c r="AZ5" s="123"/>
      <c r="BA5" s="124"/>
      <c r="BB5" s="111">
        <v>45223</v>
      </c>
      <c r="BC5" s="112"/>
      <c r="BD5" s="112"/>
      <c r="BE5" s="113"/>
      <c r="BF5" s="111">
        <v>45254</v>
      </c>
      <c r="BG5" s="112"/>
      <c r="BH5" s="112"/>
      <c r="BI5" s="113"/>
      <c r="BJ5" s="111">
        <v>45284</v>
      </c>
      <c r="BK5" s="112"/>
      <c r="BL5" s="112"/>
      <c r="BM5" s="112"/>
      <c r="BN5" s="113"/>
      <c r="BO5" s="111">
        <v>45682</v>
      </c>
      <c r="BP5" s="112"/>
      <c r="BQ5" s="112"/>
      <c r="BR5" s="113"/>
      <c r="BS5" s="111">
        <v>45713</v>
      </c>
      <c r="BT5" s="112"/>
      <c r="BU5" s="112"/>
      <c r="BV5" s="113"/>
      <c r="BW5" s="111">
        <v>45741</v>
      </c>
      <c r="BX5" s="112"/>
      <c r="BY5" s="112"/>
      <c r="BZ5" s="112"/>
      <c r="CA5" s="113"/>
      <c r="CB5" s="111">
        <v>45407</v>
      </c>
      <c r="CC5" s="112"/>
      <c r="CD5" s="112"/>
      <c r="CE5" s="113"/>
      <c r="CF5" s="111">
        <v>45802</v>
      </c>
      <c r="CG5" s="112"/>
      <c r="CH5" s="112"/>
      <c r="CI5" s="113"/>
      <c r="CJ5" s="111">
        <v>45468</v>
      </c>
      <c r="CK5" s="112"/>
      <c r="CL5" s="112"/>
      <c r="CM5" s="112"/>
      <c r="CN5" s="113"/>
      <c r="CO5" s="111">
        <v>45498</v>
      </c>
      <c r="CP5" s="112"/>
      <c r="CQ5" s="112"/>
      <c r="CR5" s="113"/>
      <c r="CS5" s="111">
        <v>45529</v>
      </c>
      <c r="CT5" s="112"/>
      <c r="CU5" s="112"/>
      <c r="CV5" s="113"/>
    </row>
    <row r="6" spans="1:100" s="22" customFormat="1" x14ac:dyDescent="0.35">
      <c r="B6" s="22" t="s">
        <v>20</v>
      </c>
      <c r="F6" s="17">
        <v>44</v>
      </c>
      <c r="G6" s="17">
        <v>45</v>
      </c>
      <c r="H6" s="17">
        <v>46</v>
      </c>
      <c r="I6" s="17">
        <v>47</v>
      </c>
      <c r="J6" s="22">
        <v>48</v>
      </c>
      <c r="K6" s="22">
        <v>49</v>
      </c>
      <c r="L6" s="22">
        <v>50</v>
      </c>
      <c r="M6" s="22">
        <v>51</v>
      </c>
      <c r="N6" s="22">
        <v>52</v>
      </c>
      <c r="O6" s="17">
        <v>1</v>
      </c>
      <c r="P6" s="17">
        <v>2</v>
      </c>
      <c r="Q6" s="17">
        <v>3</v>
      </c>
      <c r="R6" s="17">
        <v>4</v>
      </c>
      <c r="S6" s="17">
        <v>5</v>
      </c>
      <c r="T6" s="17">
        <v>6</v>
      </c>
      <c r="U6" s="17">
        <v>7</v>
      </c>
      <c r="V6" s="17">
        <v>8</v>
      </c>
      <c r="W6" s="17">
        <v>9</v>
      </c>
      <c r="X6" s="26">
        <v>10</v>
      </c>
      <c r="Y6" s="26">
        <v>11</v>
      </c>
      <c r="Z6" s="26">
        <v>12</v>
      </c>
      <c r="AA6" s="26">
        <v>13</v>
      </c>
      <c r="AB6" s="25">
        <v>14</v>
      </c>
      <c r="AC6" s="25">
        <v>15</v>
      </c>
      <c r="AD6" s="25">
        <v>16</v>
      </c>
      <c r="AE6" s="25">
        <v>17</v>
      </c>
      <c r="AF6" s="25">
        <v>18</v>
      </c>
      <c r="AG6" s="25">
        <v>19</v>
      </c>
      <c r="AH6" s="25">
        <v>20</v>
      </c>
      <c r="AI6" s="25">
        <v>21</v>
      </c>
      <c r="AJ6" s="25">
        <v>22</v>
      </c>
      <c r="AK6" s="25">
        <v>23</v>
      </c>
      <c r="AL6" s="25">
        <v>24</v>
      </c>
      <c r="AM6" s="25">
        <v>25</v>
      </c>
      <c r="AN6" s="25">
        <v>26</v>
      </c>
      <c r="AO6" s="24">
        <v>27</v>
      </c>
      <c r="AP6" s="24">
        <v>28</v>
      </c>
      <c r="AQ6" s="24">
        <v>29</v>
      </c>
      <c r="AR6" s="24">
        <v>30</v>
      </c>
      <c r="AS6" s="24">
        <v>31</v>
      </c>
      <c r="AT6" s="24">
        <v>32</v>
      </c>
      <c r="AU6" s="24">
        <v>33</v>
      </c>
      <c r="AV6" s="24">
        <v>34</v>
      </c>
      <c r="AW6" s="24">
        <v>35</v>
      </c>
      <c r="AX6" s="24">
        <v>36</v>
      </c>
      <c r="AY6" s="24">
        <v>37</v>
      </c>
      <c r="AZ6" s="24">
        <v>38</v>
      </c>
      <c r="BA6" s="24">
        <v>39</v>
      </c>
      <c r="BB6" s="23">
        <v>40</v>
      </c>
      <c r="BC6" s="23">
        <v>41</v>
      </c>
      <c r="BD6" s="23">
        <v>42</v>
      </c>
      <c r="BE6" s="23">
        <v>43</v>
      </c>
      <c r="BF6" s="23">
        <v>44</v>
      </c>
      <c r="BG6" s="23">
        <v>45</v>
      </c>
      <c r="BH6" s="23">
        <v>46</v>
      </c>
      <c r="BI6" s="23">
        <v>47</v>
      </c>
      <c r="BJ6" s="23">
        <v>48</v>
      </c>
      <c r="BK6" s="23">
        <v>49</v>
      </c>
      <c r="BL6" s="23">
        <v>50</v>
      </c>
      <c r="BM6" s="23">
        <v>51</v>
      </c>
      <c r="BN6" s="23">
        <v>52</v>
      </c>
      <c r="BO6" s="34">
        <v>1</v>
      </c>
      <c r="BP6" s="34">
        <v>2</v>
      </c>
      <c r="BQ6" s="34">
        <v>3</v>
      </c>
      <c r="BR6" s="34">
        <v>4</v>
      </c>
      <c r="BS6" s="34">
        <v>5</v>
      </c>
      <c r="BT6" s="34">
        <v>6</v>
      </c>
      <c r="BU6" s="34">
        <v>7</v>
      </c>
      <c r="BV6" s="34">
        <v>8</v>
      </c>
      <c r="BW6" s="34">
        <v>9</v>
      </c>
      <c r="BX6" s="34">
        <v>10</v>
      </c>
      <c r="BY6" s="34">
        <v>11</v>
      </c>
      <c r="BZ6" s="34">
        <v>12</v>
      </c>
      <c r="CA6" s="34">
        <v>13</v>
      </c>
      <c r="CB6" s="34">
        <v>14</v>
      </c>
      <c r="CC6" s="34">
        <v>15</v>
      </c>
      <c r="CD6" s="34">
        <v>16</v>
      </c>
      <c r="CE6" s="34">
        <v>17</v>
      </c>
      <c r="CF6" s="34">
        <v>18</v>
      </c>
      <c r="CG6" s="34">
        <v>19</v>
      </c>
      <c r="CH6" s="34">
        <v>20</v>
      </c>
      <c r="CI6" s="34">
        <v>21</v>
      </c>
      <c r="CJ6" s="34">
        <v>22</v>
      </c>
      <c r="CK6" s="34">
        <v>23</v>
      </c>
      <c r="CL6" s="34">
        <v>24</v>
      </c>
      <c r="CM6" s="34">
        <v>25</v>
      </c>
      <c r="CN6" s="34">
        <v>26</v>
      </c>
      <c r="CO6" s="34">
        <v>27</v>
      </c>
      <c r="CP6" s="34">
        <v>28</v>
      </c>
      <c r="CQ6" s="34">
        <v>29</v>
      </c>
      <c r="CR6" s="34">
        <v>30</v>
      </c>
      <c r="CS6" s="34">
        <v>31</v>
      </c>
      <c r="CT6" s="34">
        <v>32</v>
      </c>
      <c r="CU6" s="34">
        <v>33</v>
      </c>
      <c r="CV6" s="34">
        <v>34</v>
      </c>
    </row>
    <row r="7" spans="1:100" x14ac:dyDescent="0.35">
      <c r="B7" s="21" t="s">
        <v>35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33">
        <f>1500000/5</f>
        <v>300000</v>
      </c>
      <c r="AK7" s="33">
        <f>1500000/5</f>
        <v>300000</v>
      </c>
      <c r="AL7" s="33">
        <f>1500000/5</f>
        <v>300000</v>
      </c>
      <c r="AM7" s="33">
        <f>1500000/5</f>
        <v>300000</v>
      </c>
      <c r="AN7" s="33">
        <f>1500000/5</f>
        <v>300000</v>
      </c>
      <c r="AO7" s="33">
        <f>13000000/4</f>
        <v>3250000</v>
      </c>
      <c r="AP7" s="33">
        <f>13000000/4</f>
        <v>3250000</v>
      </c>
      <c r="AQ7" s="33">
        <f>13000000/4</f>
        <v>3250000</v>
      </c>
      <c r="AR7" s="33">
        <f>13000000/4</f>
        <v>3250000</v>
      </c>
      <c r="AS7" s="33">
        <f>15000000/4</f>
        <v>3750000</v>
      </c>
      <c r="AT7" s="33">
        <f>15000000/4</f>
        <v>3750000</v>
      </c>
      <c r="AU7" s="33">
        <f>15000000/4</f>
        <v>3750000</v>
      </c>
      <c r="AV7" s="33">
        <f>15000000/4</f>
        <v>3750000</v>
      </c>
      <c r="AW7" s="33">
        <v>4200000</v>
      </c>
      <c r="AX7" s="33">
        <v>4200000</v>
      </c>
      <c r="AY7" s="33">
        <v>4200000</v>
      </c>
      <c r="AZ7" s="33">
        <v>4200000</v>
      </c>
      <c r="BA7" s="33">
        <v>4200000</v>
      </c>
      <c r="BB7" s="33">
        <v>6250000</v>
      </c>
      <c r="BC7" s="33">
        <v>6250000</v>
      </c>
      <c r="BD7" s="33">
        <v>6250000</v>
      </c>
      <c r="BE7" s="33">
        <v>6250000</v>
      </c>
      <c r="BF7" s="33">
        <v>6250000</v>
      </c>
      <c r="BG7" s="33">
        <v>6250000</v>
      </c>
      <c r="BH7" s="33">
        <v>6250000</v>
      </c>
      <c r="BI7" s="33">
        <v>6250000</v>
      </c>
      <c r="BJ7" s="33">
        <v>5680000</v>
      </c>
      <c r="BK7" s="33">
        <v>5680000</v>
      </c>
      <c r="BL7" s="33">
        <v>5680000</v>
      </c>
      <c r="BM7" s="33">
        <v>5680000</v>
      </c>
      <c r="BN7" s="33">
        <v>5680000</v>
      </c>
      <c r="BO7" s="33">
        <v>4000000</v>
      </c>
      <c r="BP7" s="33">
        <v>4000000</v>
      </c>
      <c r="BQ7" s="33">
        <v>4000000</v>
      </c>
      <c r="BR7" s="33">
        <v>4000000</v>
      </c>
      <c r="BS7" s="33">
        <v>3250000</v>
      </c>
      <c r="BT7" s="33">
        <v>3250000</v>
      </c>
      <c r="BU7" s="33">
        <v>3250000</v>
      </c>
      <c r="BV7" s="33">
        <v>3250000</v>
      </c>
      <c r="BW7" s="33">
        <v>2400000</v>
      </c>
      <c r="BX7" s="33">
        <v>2400000</v>
      </c>
      <c r="BY7" s="33">
        <v>2400000</v>
      </c>
      <c r="BZ7" s="33">
        <v>2400000</v>
      </c>
      <c r="CA7" s="33">
        <v>2400000</v>
      </c>
      <c r="CB7" s="33">
        <v>3000000</v>
      </c>
      <c r="CC7" s="33">
        <v>3000000</v>
      </c>
      <c r="CD7" s="33">
        <v>3000000</v>
      </c>
      <c r="CE7" s="33">
        <v>3000000</v>
      </c>
      <c r="CF7" s="33">
        <f>12000000/4</f>
        <v>3000000</v>
      </c>
      <c r="CG7" s="33">
        <f t="shared" ref="CG7:CI8" si="0">12000000/4</f>
        <v>3000000</v>
      </c>
      <c r="CH7" s="33">
        <f t="shared" si="0"/>
        <v>3000000</v>
      </c>
      <c r="CI7" s="33">
        <f t="shared" si="0"/>
        <v>3000000</v>
      </c>
      <c r="CJ7" s="33">
        <f>11400000/5</f>
        <v>2280000</v>
      </c>
      <c r="CK7" s="33">
        <f t="shared" ref="CK7:CN8" si="1">11400000/5</f>
        <v>2280000</v>
      </c>
      <c r="CL7" s="33">
        <f t="shared" si="1"/>
        <v>2280000</v>
      </c>
      <c r="CM7" s="33">
        <f t="shared" si="1"/>
        <v>2280000</v>
      </c>
      <c r="CN7" s="33">
        <f t="shared" si="1"/>
        <v>2280000</v>
      </c>
      <c r="CO7" s="33">
        <f>18400000/4</f>
        <v>4600000</v>
      </c>
      <c r="CP7" s="33">
        <f>18400000/4</f>
        <v>4600000</v>
      </c>
      <c r="CQ7" s="33">
        <f>18400000/4</f>
        <v>4600000</v>
      </c>
      <c r="CR7" s="33">
        <f>18400000/4</f>
        <v>4600000</v>
      </c>
      <c r="CS7" s="33">
        <f>20000000/4</f>
        <v>5000000</v>
      </c>
      <c r="CT7" s="33">
        <f>20000000/4</f>
        <v>5000000</v>
      </c>
      <c r="CU7" s="33">
        <f>20000000/4</f>
        <v>5000000</v>
      </c>
      <c r="CV7" s="33">
        <f>20000000/4</f>
        <v>5000000</v>
      </c>
    </row>
    <row r="8" spans="1:100" x14ac:dyDescent="0.35">
      <c r="B8" s="12" t="s">
        <v>36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33">
        <v>400000</v>
      </c>
      <c r="AK8" s="33">
        <v>400000</v>
      </c>
      <c r="AL8" s="33">
        <v>400000</v>
      </c>
      <c r="AM8" s="33">
        <v>400000</v>
      </c>
      <c r="AN8" s="33">
        <v>400000</v>
      </c>
      <c r="AO8" s="33">
        <f>13000000/4</f>
        <v>3250000</v>
      </c>
      <c r="AP8" s="33">
        <v>3500000</v>
      </c>
      <c r="AQ8" s="33">
        <v>3500000</v>
      </c>
      <c r="AR8" s="33">
        <v>3500000</v>
      </c>
      <c r="AS8" s="33">
        <f>15000000/4</f>
        <v>3750000</v>
      </c>
      <c r="AT8" s="33">
        <v>3750000</v>
      </c>
      <c r="AU8" s="33">
        <v>3750000</v>
      </c>
      <c r="AV8" s="33">
        <v>3750000</v>
      </c>
      <c r="AW8" s="33">
        <v>4200000</v>
      </c>
      <c r="AX8" s="33">
        <v>4200000</v>
      </c>
      <c r="AY8" s="33">
        <v>4200000</v>
      </c>
      <c r="AZ8" s="33">
        <v>4200000</v>
      </c>
      <c r="BA8" s="33">
        <v>4200000</v>
      </c>
      <c r="BB8" s="33">
        <v>6250000</v>
      </c>
      <c r="BC8" s="33">
        <v>6250000</v>
      </c>
      <c r="BD8" s="33">
        <v>6250000</v>
      </c>
      <c r="BE8" s="33">
        <v>6250000</v>
      </c>
      <c r="BF8" s="33">
        <v>6250000</v>
      </c>
      <c r="BG8" s="33">
        <v>6250000</v>
      </c>
      <c r="BH8" s="33">
        <v>6250000</v>
      </c>
      <c r="BI8" s="33">
        <v>6250000</v>
      </c>
      <c r="BJ8" s="33">
        <v>5680000</v>
      </c>
      <c r="BK8" s="33">
        <v>5680000</v>
      </c>
      <c r="BL8" s="33">
        <v>5680000</v>
      </c>
      <c r="BM8" s="33">
        <v>5680000</v>
      </c>
      <c r="BN8" s="33">
        <v>5680000</v>
      </c>
      <c r="BO8" s="33">
        <v>4000000</v>
      </c>
      <c r="BP8" s="33">
        <v>4000000</v>
      </c>
      <c r="BQ8" s="33">
        <v>4000000</v>
      </c>
      <c r="BR8" s="33">
        <v>4000000</v>
      </c>
      <c r="BS8" s="33">
        <v>3250000</v>
      </c>
      <c r="BT8" s="33">
        <v>3250000</v>
      </c>
      <c r="BU8" s="33">
        <v>3250000</v>
      </c>
      <c r="BV8" s="33">
        <v>3250000</v>
      </c>
      <c r="BW8" s="33">
        <v>2400000</v>
      </c>
      <c r="BX8" s="33">
        <v>2400000</v>
      </c>
      <c r="BY8" s="33">
        <v>2400000</v>
      </c>
      <c r="BZ8" s="33">
        <v>2400000</v>
      </c>
      <c r="CA8" s="33">
        <v>2400000</v>
      </c>
      <c r="CB8" s="33">
        <v>3000000</v>
      </c>
      <c r="CC8" s="33">
        <v>3000000</v>
      </c>
      <c r="CD8" s="33">
        <v>3000000</v>
      </c>
      <c r="CE8" s="33">
        <v>3000000</v>
      </c>
      <c r="CF8" s="33">
        <f>12000000/4</f>
        <v>3000000</v>
      </c>
      <c r="CG8" s="33">
        <f t="shared" si="0"/>
        <v>3000000</v>
      </c>
      <c r="CH8" s="33">
        <f t="shared" si="0"/>
        <v>3000000</v>
      </c>
      <c r="CI8" s="33">
        <f t="shared" si="0"/>
        <v>3000000</v>
      </c>
      <c r="CJ8" s="33">
        <f>11400000/5</f>
        <v>2280000</v>
      </c>
      <c r="CK8" s="33">
        <f t="shared" si="1"/>
        <v>2280000</v>
      </c>
      <c r="CL8" s="33">
        <f t="shared" si="1"/>
        <v>2280000</v>
      </c>
      <c r="CM8" s="33">
        <f t="shared" si="1"/>
        <v>2280000</v>
      </c>
      <c r="CN8" s="33">
        <f t="shared" si="1"/>
        <v>2280000</v>
      </c>
      <c r="CO8" s="33">
        <f t="shared" ref="CO8:CV8" si="2">8000000/4</f>
        <v>2000000</v>
      </c>
      <c r="CP8" s="33">
        <f t="shared" si="2"/>
        <v>2000000</v>
      </c>
      <c r="CQ8" s="33">
        <f t="shared" si="2"/>
        <v>2000000</v>
      </c>
      <c r="CR8" s="33">
        <f t="shared" si="2"/>
        <v>2000000</v>
      </c>
      <c r="CS8" s="33">
        <f t="shared" si="2"/>
        <v>2000000</v>
      </c>
      <c r="CT8" s="33">
        <f t="shared" si="2"/>
        <v>2000000</v>
      </c>
      <c r="CU8" s="33">
        <f t="shared" si="2"/>
        <v>2000000</v>
      </c>
      <c r="CV8" s="33">
        <f t="shared" si="2"/>
        <v>2000000</v>
      </c>
    </row>
    <row r="9" spans="1:100" x14ac:dyDescent="0.35"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</row>
    <row r="10" spans="1:100" x14ac:dyDescent="0.35"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</row>
    <row r="11" spans="1:100" x14ac:dyDescent="0.35">
      <c r="A11" t="s">
        <v>35</v>
      </c>
      <c r="B11" t="s">
        <v>51</v>
      </c>
      <c r="O11" s="8"/>
      <c r="P11" s="8"/>
      <c r="Q11" s="35"/>
      <c r="R11" s="35">
        <v>0</v>
      </c>
      <c r="S11" s="35">
        <v>0</v>
      </c>
      <c r="T11" s="35">
        <v>0</v>
      </c>
      <c r="U11" s="35">
        <v>4029750</v>
      </c>
      <c r="V11" s="35">
        <v>4029750</v>
      </c>
      <c r="W11" s="35">
        <v>4029750</v>
      </c>
      <c r="X11" s="35">
        <v>4029750</v>
      </c>
      <c r="Y11" s="35">
        <v>4029750</v>
      </c>
      <c r="Z11" s="35">
        <v>4029750</v>
      </c>
      <c r="AA11" s="35">
        <v>4029750</v>
      </c>
      <c r="AB11" s="35">
        <v>4029750</v>
      </c>
      <c r="AC11" s="35">
        <v>4029750</v>
      </c>
      <c r="AD11" s="35">
        <v>4029750</v>
      </c>
      <c r="AE11" s="35">
        <v>4029750</v>
      </c>
      <c r="AF11" s="35">
        <v>4029750</v>
      </c>
      <c r="AG11" s="35">
        <v>4029750</v>
      </c>
      <c r="AH11" s="35">
        <v>4029750</v>
      </c>
      <c r="AI11" s="35">
        <v>4029750</v>
      </c>
      <c r="AJ11" s="35">
        <v>4029750</v>
      </c>
      <c r="AK11" s="35">
        <v>4029750</v>
      </c>
      <c r="AL11" s="35">
        <v>4029750</v>
      </c>
      <c r="AM11" s="35">
        <v>4029750</v>
      </c>
      <c r="AN11" s="35">
        <v>4029750</v>
      </c>
      <c r="AO11" s="35">
        <v>4029750</v>
      </c>
      <c r="AP11" s="35">
        <v>4029750</v>
      </c>
      <c r="AQ11" s="35">
        <v>4029750</v>
      </c>
      <c r="AR11" s="35">
        <v>4029750</v>
      </c>
      <c r="AS11" s="35">
        <v>4029750</v>
      </c>
      <c r="AT11" s="35">
        <v>4029750</v>
      </c>
      <c r="AU11" s="35">
        <v>4029750</v>
      </c>
      <c r="AV11" s="35">
        <v>4029750</v>
      </c>
      <c r="AW11" s="35">
        <v>4029750</v>
      </c>
      <c r="AX11" s="35">
        <v>4029750</v>
      </c>
      <c r="AY11" s="35">
        <v>4029750</v>
      </c>
      <c r="AZ11" s="35">
        <v>4029750</v>
      </c>
      <c r="BA11" s="35">
        <v>4029750</v>
      </c>
      <c r="BB11" s="35">
        <v>4029750</v>
      </c>
      <c r="BC11" s="35">
        <v>4029750</v>
      </c>
      <c r="BD11" s="35">
        <v>4029750</v>
      </c>
      <c r="BE11" s="35">
        <v>4029750</v>
      </c>
      <c r="BF11" s="35">
        <v>4029750</v>
      </c>
      <c r="BG11" s="35">
        <v>4029750</v>
      </c>
      <c r="BH11" s="35">
        <v>4029750</v>
      </c>
      <c r="BI11" s="35">
        <v>4029750</v>
      </c>
      <c r="BJ11" s="35">
        <v>4029750</v>
      </c>
      <c r="BK11" s="35">
        <v>4029750</v>
      </c>
      <c r="BL11" s="35">
        <v>4029750</v>
      </c>
      <c r="BM11" s="35">
        <v>4029750</v>
      </c>
      <c r="BN11" s="35">
        <v>4029750</v>
      </c>
      <c r="BO11" s="35">
        <v>4029750</v>
      </c>
      <c r="BP11" s="35">
        <v>4029750</v>
      </c>
      <c r="BQ11" s="35">
        <v>4029750</v>
      </c>
      <c r="BR11" s="35">
        <v>4029750</v>
      </c>
      <c r="BS11" s="35">
        <v>4029750</v>
      </c>
      <c r="BT11" s="35">
        <v>4029750</v>
      </c>
      <c r="BU11" s="50">
        <v>3022312.5</v>
      </c>
      <c r="BV11" s="35">
        <v>3022312.5</v>
      </c>
      <c r="BW11" s="35">
        <v>3022312.5</v>
      </c>
      <c r="BX11" s="35">
        <v>3022312.5</v>
      </c>
      <c r="BY11" s="35">
        <v>3022312.5</v>
      </c>
      <c r="BZ11" s="35">
        <v>3022312.5</v>
      </c>
      <c r="CA11" s="35">
        <v>3022312.5</v>
      </c>
      <c r="CB11" s="35">
        <v>3022312.5</v>
      </c>
      <c r="CC11" s="35">
        <v>3022312.5</v>
      </c>
      <c r="CD11" s="35">
        <v>3022312.5</v>
      </c>
      <c r="CE11" s="35">
        <v>3022312.5</v>
      </c>
      <c r="CF11" s="35">
        <v>3022312.5</v>
      </c>
      <c r="CG11" s="35">
        <v>3022312.5</v>
      </c>
      <c r="CH11" s="35">
        <v>3022312.5</v>
      </c>
      <c r="CI11" s="35">
        <v>3022312.5</v>
      </c>
      <c r="CJ11" s="35">
        <v>3022312.5</v>
      </c>
      <c r="CK11" s="35">
        <v>3022312.5</v>
      </c>
      <c r="CL11" s="35">
        <v>3022312.5</v>
      </c>
      <c r="CM11" s="35">
        <v>3022312.5</v>
      </c>
      <c r="CN11" s="35">
        <v>3022312.5</v>
      </c>
      <c r="CO11" s="35">
        <v>3022312.5</v>
      </c>
      <c r="CP11" s="35">
        <v>3022312.5</v>
      </c>
      <c r="CQ11" s="35">
        <v>3022312.5</v>
      </c>
      <c r="CR11" s="35">
        <v>0</v>
      </c>
      <c r="CS11" s="35">
        <v>0</v>
      </c>
      <c r="CT11" s="35">
        <v>0</v>
      </c>
      <c r="CU11" s="35">
        <v>0</v>
      </c>
      <c r="CV11" s="35">
        <v>0</v>
      </c>
    </row>
    <row r="12" spans="1:100" x14ac:dyDescent="0.35">
      <c r="A12" t="s">
        <v>36</v>
      </c>
      <c r="B12" t="s">
        <v>51</v>
      </c>
      <c r="O12" s="8"/>
      <c r="P12" s="8"/>
      <c r="Q12" s="35"/>
      <c r="R12" s="35">
        <v>0</v>
      </c>
      <c r="S12" s="35">
        <v>0</v>
      </c>
      <c r="T12" s="35">
        <v>0</v>
      </c>
      <c r="U12" s="35">
        <v>3904678.5</v>
      </c>
      <c r="V12" s="35">
        <v>3904678.5</v>
      </c>
      <c r="W12" s="35">
        <v>3904678.5</v>
      </c>
      <c r="X12" s="35">
        <v>3904678.5</v>
      </c>
      <c r="Y12" s="35">
        <v>3904678.5</v>
      </c>
      <c r="Z12" s="35">
        <v>3904678.5</v>
      </c>
      <c r="AA12" s="35">
        <v>3904678.5</v>
      </c>
      <c r="AB12" s="35">
        <v>3904678.5</v>
      </c>
      <c r="AC12" s="35">
        <v>3904678.5</v>
      </c>
      <c r="AD12" s="35">
        <v>3904678.5</v>
      </c>
      <c r="AE12" s="35">
        <v>3904678.5</v>
      </c>
      <c r="AF12" s="35">
        <v>3904678.5</v>
      </c>
      <c r="AG12" s="35">
        <v>3904678.5</v>
      </c>
      <c r="AH12" s="35">
        <v>3904678.5</v>
      </c>
      <c r="AI12" s="35">
        <v>3904678.5</v>
      </c>
      <c r="AJ12" s="35">
        <v>3904678.5</v>
      </c>
      <c r="AK12" s="35">
        <v>3904678.5</v>
      </c>
      <c r="AL12" s="35">
        <v>3904678.5</v>
      </c>
      <c r="AM12" s="35">
        <v>3904678.5</v>
      </c>
      <c r="AN12" s="35">
        <v>3904678.5</v>
      </c>
      <c r="AO12" s="35">
        <v>3904678.5</v>
      </c>
      <c r="AP12" s="35">
        <v>3904678.5</v>
      </c>
      <c r="AQ12" s="35">
        <v>3904678.5</v>
      </c>
      <c r="AR12" s="35">
        <v>3904678.5</v>
      </c>
      <c r="AS12" s="35">
        <v>3904678.5</v>
      </c>
      <c r="AT12" s="35">
        <v>3904678.5</v>
      </c>
      <c r="AU12" s="35">
        <v>3904678.5</v>
      </c>
      <c r="AV12" s="35">
        <v>3904678.5</v>
      </c>
      <c r="AW12" s="35">
        <v>3904678.5</v>
      </c>
      <c r="AX12" s="35">
        <v>3904678.5</v>
      </c>
      <c r="AY12" s="35">
        <v>3904678.5</v>
      </c>
      <c r="AZ12" s="35">
        <v>3904678.5</v>
      </c>
      <c r="BA12" s="35">
        <v>3904678.5</v>
      </c>
      <c r="BB12" s="35">
        <v>3904678.5</v>
      </c>
      <c r="BC12" s="35">
        <v>3904678.5</v>
      </c>
      <c r="BD12" s="35">
        <v>3904678.5</v>
      </c>
      <c r="BE12" s="35">
        <v>3904678.5</v>
      </c>
      <c r="BF12" s="35">
        <v>3904678.5</v>
      </c>
      <c r="BG12" s="35">
        <v>3904678.5</v>
      </c>
      <c r="BH12" s="35">
        <v>3904678.5</v>
      </c>
      <c r="BI12" s="35">
        <v>3904678.5</v>
      </c>
      <c r="BJ12" s="35">
        <v>3904678.5</v>
      </c>
      <c r="BK12" s="35">
        <v>3904678.5</v>
      </c>
      <c r="BL12" s="35">
        <v>3904678.5</v>
      </c>
      <c r="BM12" s="35">
        <v>3904678.5</v>
      </c>
      <c r="BN12" s="35">
        <v>3904678.5</v>
      </c>
      <c r="BO12" s="35">
        <v>3904678.5</v>
      </c>
      <c r="BP12" s="35">
        <v>3904678.5</v>
      </c>
      <c r="BQ12" s="35">
        <v>3904678.5</v>
      </c>
      <c r="BR12" s="35">
        <v>3904678.5</v>
      </c>
      <c r="BS12" s="35">
        <v>3904678.5</v>
      </c>
      <c r="BT12" s="35">
        <v>3904678.5</v>
      </c>
      <c r="BU12" s="50">
        <v>1895475</v>
      </c>
      <c r="BV12" s="35">
        <v>1895475</v>
      </c>
      <c r="BW12" s="35">
        <v>1895475</v>
      </c>
      <c r="BX12" s="35">
        <v>1895475</v>
      </c>
      <c r="BY12" s="35">
        <v>1895475</v>
      </c>
      <c r="BZ12" s="35">
        <v>1895475</v>
      </c>
      <c r="CA12" s="35">
        <v>1895475</v>
      </c>
      <c r="CB12" s="35">
        <v>1895475</v>
      </c>
      <c r="CC12" s="35">
        <v>1895475</v>
      </c>
      <c r="CD12" s="35">
        <v>1895475</v>
      </c>
      <c r="CE12" s="35">
        <v>1895475</v>
      </c>
      <c r="CF12" s="35">
        <v>1895475</v>
      </c>
      <c r="CG12" s="35">
        <v>1895475</v>
      </c>
      <c r="CH12" s="35">
        <v>1895475</v>
      </c>
      <c r="CI12" s="35">
        <v>1895475</v>
      </c>
      <c r="CJ12" s="35">
        <v>1895475</v>
      </c>
      <c r="CK12" s="35">
        <v>1895475</v>
      </c>
      <c r="CL12" s="35">
        <v>1895475</v>
      </c>
      <c r="CM12" s="35">
        <v>1895475</v>
      </c>
      <c r="CN12" s="35">
        <v>1895475</v>
      </c>
      <c r="CO12" s="35">
        <v>1895475</v>
      </c>
      <c r="CP12" s="35">
        <v>1895475</v>
      </c>
      <c r="CQ12" s="35">
        <v>1895475</v>
      </c>
      <c r="CR12" s="35">
        <v>0</v>
      </c>
      <c r="CS12" s="35">
        <v>0</v>
      </c>
      <c r="CT12" s="35">
        <v>0</v>
      </c>
      <c r="CU12" s="35">
        <v>0</v>
      </c>
      <c r="CV12" s="35">
        <v>0</v>
      </c>
    </row>
    <row r="13" spans="1:100" x14ac:dyDescent="0.35">
      <c r="A13" s="27"/>
      <c r="B13" s="27" t="s">
        <v>58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5"/>
      <c r="R13" s="45">
        <v>0</v>
      </c>
      <c r="S13" s="45">
        <v>0</v>
      </c>
      <c r="T13" s="45">
        <v>0</v>
      </c>
      <c r="U13" s="45">
        <v>7934428.5</v>
      </c>
      <c r="V13" s="45">
        <v>7934428.5</v>
      </c>
      <c r="W13" s="45">
        <v>7934428.5</v>
      </c>
      <c r="X13" s="45">
        <v>7934428.5</v>
      </c>
      <c r="Y13" s="45">
        <v>7934428.5</v>
      </c>
      <c r="Z13" s="45">
        <v>7934428.5</v>
      </c>
      <c r="AA13" s="45">
        <v>7934428.5</v>
      </c>
      <c r="AB13" s="45">
        <v>7934428.5</v>
      </c>
      <c r="AC13" s="45">
        <v>7934428.5</v>
      </c>
      <c r="AD13" s="45">
        <v>7934428.5</v>
      </c>
      <c r="AE13" s="45">
        <v>7934428.5</v>
      </c>
      <c r="AF13" s="45">
        <v>7934428.5</v>
      </c>
      <c r="AG13" s="45">
        <v>7934428.5</v>
      </c>
      <c r="AH13" s="45">
        <v>7934428.5</v>
      </c>
      <c r="AI13" s="45">
        <v>7934428.5</v>
      </c>
      <c r="AJ13" s="45">
        <v>7934428.5</v>
      </c>
      <c r="AK13" s="45">
        <v>7934428.5</v>
      </c>
      <c r="AL13" s="45">
        <v>7934428.5</v>
      </c>
      <c r="AM13" s="45">
        <v>7934428.5</v>
      </c>
      <c r="AN13" s="45">
        <v>7934428.5</v>
      </c>
      <c r="AO13" s="45">
        <v>7934428.5</v>
      </c>
      <c r="AP13" s="45">
        <v>7934428.5</v>
      </c>
      <c r="AQ13" s="45">
        <v>7934428.5</v>
      </c>
      <c r="AR13" s="45">
        <v>7934428.5</v>
      </c>
      <c r="AS13" s="45">
        <v>7934428.5</v>
      </c>
      <c r="AT13" s="45">
        <v>7934428.5</v>
      </c>
      <c r="AU13" s="45">
        <v>7934428.5</v>
      </c>
      <c r="AV13" s="45">
        <v>7934428.5</v>
      </c>
      <c r="AW13" s="48">
        <v>7934428.5</v>
      </c>
      <c r="AX13" s="45">
        <v>7934428.5</v>
      </c>
      <c r="AY13" s="45">
        <v>7934428.5</v>
      </c>
      <c r="AZ13" s="45">
        <v>7934428.5</v>
      </c>
      <c r="BA13" s="45">
        <v>7934428.5</v>
      </c>
      <c r="BB13" s="45">
        <v>7934428.5</v>
      </c>
      <c r="BC13" s="45">
        <v>7934428.5</v>
      </c>
      <c r="BD13" s="45">
        <v>7934428.5</v>
      </c>
      <c r="BE13" s="45">
        <v>7934428.5</v>
      </c>
      <c r="BF13" s="45">
        <v>7934428.5</v>
      </c>
      <c r="BG13" s="45">
        <v>7934428.5</v>
      </c>
      <c r="BH13" s="45">
        <v>7934428.5</v>
      </c>
      <c r="BI13" s="45">
        <v>7934428.5</v>
      </c>
      <c r="BJ13" s="45">
        <v>7934428.5</v>
      </c>
      <c r="BK13" s="45">
        <v>7934428.5</v>
      </c>
      <c r="BL13" s="45">
        <v>7934428.5</v>
      </c>
      <c r="BM13" s="45">
        <v>7934428.5</v>
      </c>
      <c r="BN13" s="45">
        <v>7934428.5</v>
      </c>
      <c r="BO13" s="45">
        <v>7934428.5</v>
      </c>
      <c r="BP13" s="45">
        <v>7934428.5</v>
      </c>
      <c r="BQ13" s="45">
        <v>7934428.5</v>
      </c>
      <c r="BR13" s="45">
        <v>7934428.5</v>
      </c>
      <c r="BS13" s="45">
        <v>7934428.5</v>
      </c>
      <c r="BT13" s="45">
        <v>7934428.5</v>
      </c>
      <c r="BU13" s="51">
        <v>4917787.5</v>
      </c>
      <c r="BV13" s="45">
        <v>4917787.5</v>
      </c>
      <c r="BW13" s="45">
        <v>4917787.5</v>
      </c>
      <c r="BX13" s="45">
        <v>4917787.5</v>
      </c>
      <c r="BY13" s="45">
        <v>4917787.5</v>
      </c>
      <c r="BZ13" s="45">
        <v>4917787.5</v>
      </c>
      <c r="CA13" s="45">
        <v>4917787.5</v>
      </c>
      <c r="CB13" s="45">
        <v>4917787.5</v>
      </c>
      <c r="CC13" s="45">
        <v>4917787.5</v>
      </c>
      <c r="CD13" s="45">
        <v>4917787.5</v>
      </c>
      <c r="CE13" s="45">
        <v>4917787.5</v>
      </c>
      <c r="CF13" s="45">
        <v>4917787.5</v>
      </c>
      <c r="CG13" s="45">
        <v>4917787.5</v>
      </c>
      <c r="CH13" s="45">
        <v>4917787.5</v>
      </c>
      <c r="CI13" s="45">
        <v>4917787.5</v>
      </c>
      <c r="CJ13" s="45">
        <v>4917787.5</v>
      </c>
      <c r="CK13" s="45">
        <v>4917787.5</v>
      </c>
      <c r="CL13" s="45">
        <v>4917787.5</v>
      </c>
      <c r="CM13" s="45">
        <v>4917787.5</v>
      </c>
      <c r="CN13" s="45">
        <v>4917787.5</v>
      </c>
      <c r="CO13" s="45">
        <v>4917787.5</v>
      </c>
      <c r="CP13" s="45">
        <v>4917787.5</v>
      </c>
      <c r="CQ13" s="45">
        <v>4917787.5</v>
      </c>
      <c r="CR13" s="35">
        <v>0</v>
      </c>
      <c r="CS13" s="35">
        <v>0</v>
      </c>
      <c r="CT13" s="35">
        <v>0</v>
      </c>
      <c r="CU13" s="35">
        <v>0</v>
      </c>
      <c r="CV13" s="35">
        <v>0</v>
      </c>
    </row>
    <row r="14" spans="1:100" x14ac:dyDescent="0.35"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</row>
    <row r="16" spans="1:100" x14ac:dyDescent="0.35">
      <c r="A16" t="s">
        <v>35</v>
      </c>
      <c r="B16" t="s">
        <v>77</v>
      </c>
      <c r="R16" s="5"/>
      <c r="S16" s="5"/>
      <c r="T16" s="5"/>
      <c r="U16" s="5">
        <f>U11/$F$42</f>
        <v>7.7848858615611194</v>
      </c>
      <c r="V16" s="5">
        <f t="shared" ref="V16:CG16" si="3">V11/$F$42</f>
        <v>7.7848858615611194</v>
      </c>
      <c r="W16" s="5">
        <f t="shared" si="3"/>
        <v>7.7848858615611194</v>
      </c>
      <c r="X16" s="5">
        <f t="shared" si="3"/>
        <v>7.7848858615611194</v>
      </c>
      <c r="Y16" s="5">
        <f t="shared" si="3"/>
        <v>7.7848858615611194</v>
      </c>
      <c r="Z16" s="5">
        <f t="shared" si="3"/>
        <v>7.7848858615611194</v>
      </c>
      <c r="AA16" s="5">
        <f t="shared" si="3"/>
        <v>7.7848858615611194</v>
      </c>
      <c r="AB16" s="5">
        <f t="shared" si="3"/>
        <v>7.7848858615611194</v>
      </c>
      <c r="AC16" s="5">
        <f t="shared" si="3"/>
        <v>7.7848858615611194</v>
      </c>
      <c r="AD16" s="5">
        <f t="shared" si="3"/>
        <v>7.7848858615611194</v>
      </c>
      <c r="AE16" s="5">
        <f t="shared" si="3"/>
        <v>7.7848858615611194</v>
      </c>
      <c r="AF16" s="5">
        <f t="shared" si="3"/>
        <v>7.7848858615611194</v>
      </c>
      <c r="AG16" s="5">
        <f t="shared" si="3"/>
        <v>7.7848858615611194</v>
      </c>
      <c r="AH16" s="5">
        <f t="shared" si="3"/>
        <v>7.7848858615611194</v>
      </c>
      <c r="AI16" s="5">
        <f t="shared" si="3"/>
        <v>7.7848858615611194</v>
      </c>
      <c r="AJ16" s="5">
        <f t="shared" si="3"/>
        <v>7.7848858615611194</v>
      </c>
      <c r="AK16" s="5">
        <f t="shared" si="3"/>
        <v>7.7848858615611194</v>
      </c>
      <c r="AL16" s="5">
        <f t="shared" si="3"/>
        <v>7.7848858615611194</v>
      </c>
      <c r="AM16" s="5">
        <f t="shared" si="3"/>
        <v>7.7848858615611194</v>
      </c>
      <c r="AN16" s="5">
        <f t="shared" si="3"/>
        <v>7.7848858615611194</v>
      </c>
      <c r="AO16" s="5">
        <f t="shared" si="3"/>
        <v>7.7848858615611194</v>
      </c>
      <c r="AP16" s="5">
        <f t="shared" si="3"/>
        <v>7.7848858615611194</v>
      </c>
      <c r="AQ16" s="5">
        <f t="shared" si="3"/>
        <v>7.7848858615611194</v>
      </c>
      <c r="AR16" s="5">
        <f t="shared" si="3"/>
        <v>7.7848858615611194</v>
      </c>
      <c r="AS16" s="5">
        <f t="shared" si="3"/>
        <v>7.7848858615611194</v>
      </c>
      <c r="AT16" s="5">
        <f t="shared" si="3"/>
        <v>7.7848858615611194</v>
      </c>
      <c r="AU16" s="5">
        <f t="shared" si="3"/>
        <v>7.7848858615611194</v>
      </c>
      <c r="AV16" s="5">
        <f t="shared" si="3"/>
        <v>7.7848858615611194</v>
      </c>
      <c r="AW16" s="5">
        <f t="shared" si="3"/>
        <v>7.7848858615611194</v>
      </c>
      <c r="AX16" s="5">
        <f t="shared" si="3"/>
        <v>7.7848858615611194</v>
      </c>
      <c r="AY16" s="5">
        <f t="shared" si="3"/>
        <v>7.7848858615611194</v>
      </c>
      <c r="AZ16" s="5">
        <f t="shared" si="3"/>
        <v>7.7848858615611194</v>
      </c>
      <c r="BA16" s="5">
        <f t="shared" si="3"/>
        <v>7.7848858615611194</v>
      </c>
      <c r="BB16" s="5">
        <f t="shared" si="3"/>
        <v>7.7848858615611194</v>
      </c>
      <c r="BC16" s="5">
        <f t="shared" si="3"/>
        <v>7.7848858615611194</v>
      </c>
      <c r="BD16" s="5">
        <f t="shared" si="3"/>
        <v>7.7848858615611194</v>
      </c>
      <c r="BE16" s="5">
        <f t="shared" si="3"/>
        <v>7.7848858615611194</v>
      </c>
      <c r="BF16" s="5">
        <f t="shared" si="3"/>
        <v>7.7848858615611194</v>
      </c>
      <c r="BG16" s="5">
        <f t="shared" si="3"/>
        <v>7.7848858615611194</v>
      </c>
      <c r="BH16" s="5">
        <f t="shared" si="3"/>
        <v>7.7848858615611194</v>
      </c>
      <c r="BI16" s="5">
        <f t="shared" si="3"/>
        <v>7.7848858615611194</v>
      </c>
      <c r="BJ16" s="5">
        <f t="shared" si="3"/>
        <v>7.7848858615611194</v>
      </c>
      <c r="BK16" s="5">
        <f t="shared" si="3"/>
        <v>7.7848858615611194</v>
      </c>
      <c r="BL16" s="5">
        <f t="shared" si="3"/>
        <v>7.7848858615611194</v>
      </c>
      <c r="BM16" s="5">
        <f t="shared" si="3"/>
        <v>7.7848858615611194</v>
      </c>
      <c r="BN16" s="5">
        <f t="shared" si="3"/>
        <v>7.7848858615611194</v>
      </c>
      <c r="BO16" s="5">
        <f t="shared" si="3"/>
        <v>7.7848858615611194</v>
      </c>
      <c r="BP16" s="5">
        <f t="shared" si="3"/>
        <v>7.7848858615611194</v>
      </c>
      <c r="BQ16" s="5">
        <f t="shared" si="3"/>
        <v>7.7848858615611194</v>
      </c>
      <c r="BR16" s="5">
        <f t="shared" si="3"/>
        <v>7.7848858615611194</v>
      </c>
      <c r="BS16" s="5">
        <f t="shared" si="3"/>
        <v>7.7848858615611194</v>
      </c>
      <c r="BT16" s="5">
        <f t="shared" si="3"/>
        <v>7.7848858615611194</v>
      </c>
      <c r="BU16" s="5">
        <f t="shared" si="3"/>
        <v>5.8386643961708398</v>
      </c>
      <c r="BV16" s="5">
        <f t="shared" si="3"/>
        <v>5.8386643961708398</v>
      </c>
      <c r="BW16" s="5">
        <f t="shared" si="3"/>
        <v>5.8386643961708398</v>
      </c>
      <c r="BX16" s="5">
        <f t="shared" si="3"/>
        <v>5.8386643961708398</v>
      </c>
      <c r="BY16" s="5">
        <f t="shared" si="3"/>
        <v>5.8386643961708398</v>
      </c>
      <c r="BZ16" s="5">
        <f t="shared" si="3"/>
        <v>5.8386643961708398</v>
      </c>
      <c r="CA16" s="5">
        <f t="shared" si="3"/>
        <v>5.8386643961708398</v>
      </c>
      <c r="CB16" s="5">
        <f t="shared" si="3"/>
        <v>5.8386643961708398</v>
      </c>
      <c r="CC16" s="5">
        <f t="shared" si="3"/>
        <v>5.8386643961708398</v>
      </c>
      <c r="CD16" s="5">
        <f t="shared" si="3"/>
        <v>5.8386643961708398</v>
      </c>
      <c r="CE16" s="5">
        <f t="shared" si="3"/>
        <v>5.8386643961708398</v>
      </c>
      <c r="CF16" s="5">
        <f t="shared" si="3"/>
        <v>5.8386643961708398</v>
      </c>
      <c r="CG16" s="5">
        <f t="shared" si="3"/>
        <v>5.8386643961708398</v>
      </c>
      <c r="CH16" s="5">
        <f t="shared" ref="CH16:CQ16" si="4">CH11/$F$42</f>
        <v>5.8386643961708398</v>
      </c>
      <c r="CI16" s="5">
        <f t="shared" si="4"/>
        <v>5.8386643961708398</v>
      </c>
      <c r="CJ16" s="5">
        <f t="shared" si="4"/>
        <v>5.8386643961708398</v>
      </c>
      <c r="CK16" s="5">
        <f t="shared" si="4"/>
        <v>5.8386643961708398</v>
      </c>
      <c r="CL16" s="5">
        <f t="shared" si="4"/>
        <v>5.8386643961708398</v>
      </c>
      <c r="CM16" s="5">
        <f t="shared" si="4"/>
        <v>5.8386643961708398</v>
      </c>
      <c r="CN16" s="5">
        <f t="shared" si="4"/>
        <v>5.8386643961708398</v>
      </c>
      <c r="CO16" s="5">
        <f t="shared" si="4"/>
        <v>5.8386643961708398</v>
      </c>
      <c r="CP16" s="5">
        <f t="shared" si="4"/>
        <v>5.8386643961708398</v>
      </c>
      <c r="CQ16" s="5">
        <f t="shared" si="4"/>
        <v>5.8386643961708398</v>
      </c>
    </row>
    <row r="17" spans="1:95" x14ac:dyDescent="0.35">
      <c r="B17" t="s">
        <v>78</v>
      </c>
      <c r="O17" s="53"/>
      <c r="P17" s="53"/>
      <c r="Q17" s="53"/>
      <c r="R17" s="5"/>
      <c r="S17" s="5"/>
      <c r="T17" s="5"/>
      <c r="U17" s="5">
        <f>U11/$G$42</f>
        <v>5.443924889543446</v>
      </c>
      <c r="V17" s="5">
        <f t="shared" ref="V17:CG17" si="5">V11/$G$42</f>
        <v>5.443924889543446</v>
      </c>
      <c r="W17" s="5">
        <f t="shared" si="5"/>
        <v>5.443924889543446</v>
      </c>
      <c r="X17" s="5">
        <f t="shared" si="5"/>
        <v>5.443924889543446</v>
      </c>
      <c r="Y17" s="5">
        <f t="shared" si="5"/>
        <v>5.443924889543446</v>
      </c>
      <c r="Z17" s="5">
        <f t="shared" si="5"/>
        <v>5.443924889543446</v>
      </c>
      <c r="AA17" s="5">
        <f t="shared" si="5"/>
        <v>5.443924889543446</v>
      </c>
      <c r="AB17" s="5">
        <f t="shared" si="5"/>
        <v>5.443924889543446</v>
      </c>
      <c r="AC17" s="5">
        <f t="shared" si="5"/>
        <v>5.443924889543446</v>
      </c>
      <c r="AD17" s="5">
        <f t="shared" si="5"/>
        <v>5.443924889543446</v>
      </c>
      <c r="AE17" s="5">
        <f t="shared" si="5"/>
        <v>5.443924889543446</v>
      </c>
      <c r="AF17" s="5">
        <f t="shared" si="5"/>
        <v>5.443924889543446</v>
      </c>
      <c r="AG17" s="5">
        <f t="shared" si="5"/>
        <v>5.443924889543446</v>
      </c>
      <c r="AH17" s="5">
        <f t="shared" si="5"/>
        <v>5.443924889543446</v>
      </c>
      <c r="AI17" s="5">
        <f t="shared" si="5"/>
        <v>5.443924889543446</v>
      </c>
      <c r="AJ17" s="5">
        <f t="shared" si="5"/>
        <v>5.443924889543446</v>
      </c>
      <c r="AK17" s="5">
        <f t="shared" si="5"/>
        <v>5.443924889543446</v>
      </c>
      <c r="AL17" s="5">
        <f t="shared" si="5"/>
        <v>5.443924889543446</v>
      </c>
      <c r="AM17" s="5">
        <f t="shared" si="5"/>
        <v>5.443924889543446</v>
      </c>
      <c r="AN17" s="5">
        <f t="shared" si="5"/>
        <v>5.443924889543446</v>
      </c>
      <c r="AO17" s="5">
        <f t="shared" si="5"/>
        <v>5.443924889543446</v>
      </c>
      <c r="AP17" s="5">
        <f t="shared" si="5"/>
        <v>5.443924889543446</v>
      </c>
      <c r="AQ17" s="5">
        <f t="shared" si="5"/>
        <v>5.443924889543446</v>
      </c>
      <c r="AR17" s="5">
        <f t="shared" si="5"/>
        <v>5.443924889543446</v>
      </c>
      <c r="AS17" s="5">
        <f t="shared" si="5"/>
        <v>5.443924889543446</v>
      </c>
      <c r="AT17" s="5">
        <f t="shared" si="5"/>
        <v>5.443924889543446</v>
      </c>
      <c r="AU17" s="5">
        <f t="shared" si="5"/>
        <v>5.443924889543446</v>
      </c>
      <c r="AV17" s="5">
        <f t="shared" si="5"/>
        <v>5.443924889543446</v>
      </c>
      <c r="AW17" s="5">
        <f t="shared" si="5"/>
        <v>5.443924889543446</v>
      </c>
      <c r="AX17" s="5">
        <f t="shared" si="5"/>
        <v>5.443924889543446</v>
      </c>
      <c r="AY17" s="5">
        <f t="shared" si="5"/>
        <v>5.443924889543446</v>
      </c>
      <c r="AZ17" s="5">
        <f t="shared" si="5"/>
        <v>5.443924889543446</v>
      </c>
      <c r="BA17" s="5">
        <f t="shared" si="5"/>
        <v>5.443924889543446</v>
      </c>
      <c r="BB17" s="5">
        <f t="shared" si="5"/>
        <v>5.443924889543446</v>
      </c>
      <c r="BC17" s="5">
        <f t="shared" si="5"/>
        <v>5.443924889543446</v>
      </c>
      <c r="BD17" s="5">
        <f t="shared" si="5"/>
        <v>5.443924889543446</v>
      </c>
      <c r="BE17" s="5">
        <f t="shared" si="5"/>
        <v>5.443924889543446</v>
      </c>
      <c r="BF17" s="5">
        <f t="shared" si="5"/>
        <v>5.443924889543446</v>
      </c>
      <c r="BG17" s="5">
        <f t="shared" si="5"/>
        <v>5.443924889543446</v>
      </c>
      <c r="BH17" s="5">
        <f t="shared" si="5"/>
        <v>5.443924889543446</v>
      </c>
      <c r="BI17" s="5">
        <f t="shared" si="5"/>
        <v>5.443924889543446</v>
      </c>
      <c r="BJ17" s="5">
        <f t="shared" si="5"/>
        <v>5.443924889543446</v>
      </c>
      <c r="BK17" s="5">
        <f t="shared" si="5"/>
        <v>5.443924889543446</v>
      </c>
      <c r="BL17" s="5">
        <f t="shared" si="5"/>
        <v>5.443924889543446</v>
      </c>
      <c r="BM17" s="5">
        <f t="shared" si="5"/>
        <v>5.443924889543446</v>
      </c>
      <c r="BN17" s="5">
        <f t="shared" si="5"/>
        <v>5.443924889543446</v>
      </c>
      <c r="BO17" s="5">
        <f t="shared" si="5"/>
        <v>5.443924889543446</v>
      </c>
      <c r="BP17" s="5">
        <f t="shared" si="5"/>
        <v>5.443924889543446</v>
      </c>
      <c r="BQ17" s="5">
        <f t="shared" si="5"/>
        <v>5.443924889543446</v>
      </c>
      <c r="BR17" s="5">
        <f t="shared" si="5"/>
        <v>5.443924889543446</v>
      </c>
      <c r="BS17" s="5">
        <f t="shared" si="5"/>
        <v>5.443924889543446</v>
      </c>
      <c r="BT17" s="5">
        <f t="shared" si="5"/>
        <v>5.443924889543446</v>
      </c>
      <c r="BU17" s="5">
        <f t="shared" si="5"/>
        <v>4.0829436671575845</v>
      </c>
      <c r="BV17" s="5">
        <f t="shared" si="5"/>
        <v>4.0829436671575845</v>
      </c>
      <c r="BW17" s="5">
        <f t="shared" si="5"/>
        <v>4.0829436671575845</v>
      </c>
      <c r="BX17" s="5">
        <f t="shared" si="5"/>
        <v>4.0829436671575845</v>
      </c>
      <c r="BY17" s="5">
        <f t="shared" si="5"/>
        <v>4.0829436671575845</v>
      </c>
      <c r="BZ17" s="5">
        <f t="shared" si="5"/>
        <v>4.0829436671575845</v>
      </c>
      <c r="CA17" s="5">
        <f t="shared" si="5"/>
        <v>4.0829436671575845</v>
      </c>
      <c r="CB17" s="5">
        <f t="shared" si="5"/>
        <v>4.0829436671575845</v>
      </c>
      <c r="CC17" s="5">
        <f t="shared" si="5"/>
        <v>4.0829436671575845</v>
      </c>
      <c r="CD17" s="5">
        <f t="shared" si="5"/>
        <v>4.0829436671575845</v>
      </c>
      <c r="CE17" s="5">
        <f t="shared" si="5"/>
        <v>4.0829436671575845</v>
      </c>
      <c r="CF17" s="5">
        <f t="shared" si="5"/>
        <v>4.0829436671575845</v>
      </c>
      <c r="CG17" s="5">
        <f t="shared" si="5"/>
        <v>4.0829436671575845</v>
      </c>
      <c r="CH17" s="5">
        <f t="shared" ref="CH17:CQ17" si="6">CH11/$G$42</f>
        <v>4.0829436671575845</v>
      </c>
      <c r="CI17" s="5">
        <f t="shared" si="6"/>
        <v>4.0829436671575845</v>
      </c>
      <c r="CJ17" s="5">
        <f t="shared" si="6"/>
        <v>4.0829436671575845</v>
      </c>
      <c r="CK17" s="5">
        <f t="shared" si="6"/>
        <v>4.0829436671575845</v>
      </c>
      <c r="CL17" s="5">
        <f t="shared" si="6"/>
        <v>4.0829436671575845</v>
      </c>
      <c r="CM17" s="5">
        <f t="shared" si="6"/>
        <v>4.0829436671575845</v>
      </c>
      <c r="CN17" s="5">
        <f t="shared" si="6"/>
        <v>4.0829436671575845</v>
      </c>
      <c r="CO17" s="5">
        <f t="shared" si="6"/>
        <v>4.0829436671575845</v>
      </c>
      <c r="CP17" s="5">
        <f t="shared" si="6"/>
        <v>4.0829436671575845</v>
      </c>
      <c r="CQ17" s="5">
        <f t="shared" si="6"/>
        <v>4.0829436671575845</v>
      </c>
    </row>
    <row r="18" spans="1:95" x14ac:dyDescent="0.35">
      <c r="B18" t="s">
        <v>79</v>
      </c>
      <c r="R18" s="5"/>
      <c r="S18" s="5"/>
      <c r="T18" s="5"/>
      <c r="U18" s="5">
        <f>U11/$H$42</f>
        <v>2.9765740058910168</v>
      </c>
      <c r="V18" s="5">
        <f t="shared" ref="V18:CG18" si="7">V11/$H$42</f>
        <v>2.9765740058910168</v>
      </c>
      <c r="W18" s="5">
        <f t="shared" si="7"/>
        <v>2.9765740058910168</v>
      </c>
      <c r="X18" s="5">
        <f t="shared" si="7"/>
        <v>2.9765740058910168</v>
      </c>
      <c r="Y18" s="5">
        <f t="shared" si="7"/>
        <v>2.9765740058910168</v>
      </c>
      <c r="Z18" s="5">
        <f t="shared" si="7"/>
        <v>2.9765740058910168</v>
      </c>
      <c r="AA18" s="5">
        <f t="shared" si="7"/>
        <v>2.9765740058910168</v>
      </c>
      <c r="AB18" s="5">
        <f t="shared" si="7"/>
        <v>2.9765740058910168</v>
      </c>
      <c r="AC18" s="5">
        <f t="shared" si="7"/>
        <v>2.9765740058910168</v>
      </c>
      <c r="AD18" s="5">
        <f t="shared" si="7"/>
        <v>2.9765740058910168</v>
      </c>
      <c r="AE18" s="5">
        <f t="shared" si="7"/>
        <v>2.9765740058910168</v>
      </c>
      <c r="AF18" s="5">
        <f t="shared" si="7"/>
        <v>2.9765740058910168</v>
      </c>
      <c r="AG18" s="5">
        <f t="shared" si="7"/>
        <v>2.9765740058910168</v>
      </c>
      <c r="AH18" s="5">
        <f t="shared" si="7"/>
        <v>2.9765740058910168</v>
      </c>
      <c r="AI18" s="5">
        <f t="shared" si="7"/>
        <v>2.9765740058910168</v>
      </c>
      <c r="AJ18" s="5">
        <f t="shared" si="7"/>
        <v>2.9765740058910168</v>
      </c>
      <c r="AK18" s="5">
        <f t="shared" si="7"/>
        <v>2.9765740058910168</v>
      </c>
      <c r="AL18" s="5">
        <f t="shared" si="7"/>
        <v>2.9765740058910168</v>
      </c>
      <c r="AM18" s="5">
        <f t="shared" si="7"/>
        <v>2.9765740058910168</v>
      </c>
      <c r="AN18" s="5">
        <f t="shared" si="7"/>
        <v>2.9765740058910168</v>
      </c>
      <c r="AO18" s="5">
        <f t="shared" si="7"/>
        <v>2.9765740058910168</v>
      </c>
      <c r="AP18" s="5">
        <f t="shared" si="7"/>
        <v>2.9765740058910168</v>
      </c>
      <c r="AQ18" s="5">
        <f t="shared" si="7"/>
        <v>2.9765740058910168</v>
      </c>
      <c r="AR18" s="5">
        <f t="shared" si="7"/>
        <v>2.9765740058910168</v>
      </c>
      <c r="AS18" s="5">
        <f t="shared" si="7"/>
        <v>2.9765740058910168</v>
      </c>
      <c r="AT18" s="5">
        <f t="shared" si="7"/>
        <v>2.9765740058910168</v>
      </c>
      <c r="AU18" s="5">
        <f t="shared" si="7"/>
        <v>2.9765740058910168</v>
      </c>
      <c r="AV18" s="5">
        <f t="shared" si="7"/>
        <v>2.9765740058910168</v>
      </c>
      <c r="AW18" s="5">
        <f t="shared" si="7"/>
        <v>2.9765740058910168</v>
      </c>
      <c r="AX18" s="5">
        <f t="shared" si="7"/>
        <v>2.9765740058910168</v>
      </c>
      <c r="AY18" s="5">
        <f t="shared" si="7"/>
        <v>2.9765740058910168</v>
      </c>
      <c r="AZ18" s="5">
        <f t="shared" si="7"/>
        <v>2.9765740058910168</v>
      </c>
      <c r="BA18" s="5">
        <f t="shared" si="7"/>
        <v>2.9765740058910168</v>
      </c>
      <c r="BB18" s="5">
        <f t="shared" si="7"/>
        <v>2.9765740058910168</v>
      </c>
      <c r="BC18" s="5">
        <f t="shared" si="7"/>
        <v>2.9765740058910168</v>
      </c>
      <c r="BD18" s="5">
        <f t="shared" si="7"/>
        <v>2.9765740058910168</v>
      </c>
      <c r="BE18" s="5">
        <f t="shared" si="7"/>
        <v>2.9765740058910168</v>
      </c>
      <c r="BF18" s="5">
        <f t="shared" si="7"/>
        <v>2.9765740058910168</v>
      </c>
      <c r="BG18" s="5">
        <f t="shared" si="7"/>
        <v>2.9765740058910168</v>
      </c>
      <c r="BH18" s="5">
        <f t="shared" si="7"/>
        <v>2.9765740058910168</v>
      </c>
      <c r="BI18" s="5">
        <f t="shared" si="7"/>
        <v>2.9765740058910168</v>
      </c>
      <c r="BJ18" s="5">
        <f t="shared" si="7"/>
        <v>2.9765740058910168</v>
      </c>
      <c r="BK18" s="5">
        <f t="shared" si="7"/>
        <v>2.9765740058910168</v>
      </c>
      <c r="BL18" s="5">
        <f t="shared" si="7"/>
        <v>2.9765740058910168</v>
      </c>
      <c r="BM18" s="5">
        <f t="shared" si="7"/>
        <v>2.9765740058910168</v>
      </c>
      <c r="BN18" s="5">
        <f t="shared" si="7"/>
        <v>2.9765740058910168</v>
      </c>
      <c r="BO18" s="5">
        <f t="shared" si="7"/>
        <v>2.9765740058910168</v>
      </c>
      <c r="BP18" s="5">
        <f t="shared" si="7"/>
        <v>2.9765740058910168</v>
      </c>
      <c r="BQ18" s="5">
        <f t="shared" si="7"/>
        <v>2.9765740058910168</v>
      </c>
      <c r="BR18" s="5">
        <f t="shared" si="7"/>
        <v>2.9765740058910168</v>
      </c>
      <c r="BS18" s="5">
        <f t="shared" si="7"/>
        <v>2.9765740058910168</v>
      </c>
      <c r="BT18" s="5">
        <f t="shared" si="7"/>
        <v>2.9765740058910168</v>
      </c>
      <c r="BU18" s="5">
        <f t="shared" si="7"/>
        <v>2.2324305044182626</v>
      </c>
      <c r="BV18" s="5">
        <f t="shared" si="7"/>
        <v>2.2324305044182626</v>
      </c>
      <c r="BW18" s="5">
        <f t="shared" si="7"/>
        <v>2.2324305044182626</v>
      </c>
      <c r="BX18" s="5">
        <f t="shared" si="7"/>
        <v>2.2324305044182626</v>
      </c>
      <c r="BY18" s="5">
        <f t="shared" si="7"/>
        <v>2.2324305044182626</v>
      </c>
      <c r="BZ18" s="5">
        <f t="shared" si="7"/>
        <v>2.2324305044182626</v>
      </c>
      <c r="CA18" s="5">
        <f t="shared" si="7"/>
        <v>2.2324305044182626</v>
      </c>
      <c r="CB18" s="5">
        <f t="shared" si="7"/>
        <v>2.2324305044182626</v>
      </c>
      <c r="CC18" s="5">
        <f t="shared" si="7"/>
        <v>2.2324305044182626</v>
      </c>
      <c r="CD18" s="5">
        <f t="shared" si="7"/>
        <v>2.2324305044182626</v>
      </c>
      <c r="CE18" s="5">
        <f t="shared" si="7"/>
        <v>2.2324305044182626</v>
      </c>
      <c r="CF18" s="5">
        <f t="shared" si="7"/>
        <v>2.2324305044182626</v>
      </c>
      <c r="CG18" s="5">
        <f t="shared" si="7"/>
        <v>2.2324305044182626</v>
      </c>
      <c r="CH18" s="5">
        <f t="shared" ref="CH18:CQ18" si="8">CH11/$H$42</f>
        <v>2.2324305044182626</v>
      </c>
      <c r="CI18" s="5">
        <f t="shared" si="8"/>
        <v>2.2324305044182626</v>
      </c>
      <c r="CJ18" s="5">
        <f t="shared" si="8"/>
        <v>2.2324305044182626</v>
      </c>
      <c r="CK18" s="5">
        <f t="shared" si="8"/>
        <v>2.2324305044182626</v>
      </c>
      <c r="CL18" s="5">
        <f t="shared" si="8"/>
        <v>2.2324305044182626</v>
      </c>
      <c r="CM18" s="5">
        <f t="shared" si="8"/>
        <v>2.2324305044182626</v>
      </c>
      <c r="CN18" s="5">
        <f t="shared" si="8"/>
        <v>2.2324305044182626</v>
      </c>
      <c r="CO18" s="5">
        <f t="shared" si="8"/>
        <v>2.2324305044182626</v>
      </c>
      <c r="CP18" s="5">
        <f t="shared" si="8"/>
        <v>2.2324305044182626</v>
      </c>
      <c r="CQ18" s="5">
        <f t="shared" si="8"/>
        <v>2.2324305044182626</v>
      </c>
    </row>
    <row r="19" spans="1:95" x14ac:dyDescent="0.35">
      <c r="A19" t="s">
        <v>36</v>
      </c>
      <c r="B19" t="s">
        <v>77</v>
      </c>
      <c r="R19" s="5"/>
      <c r="S19" s="5"/>
      <c r="T19" s="5"/>
      <c r="U19" s="5">
        <f>U12/$F$43</f>
        <v>9.7618737386134296</v>
      </c>
      <c r="V19" s="5">
        <f t="shared" ref="V19:CG19" si="9">V12/$F$43</f>
        <v>9.7618737386134296</v>
      </c>
      <c r="W19" s="5">
        <f t="shared" si="9"/>
        <v>9.7618737386134296</v>
      </c>
      <c r="X19" s="5">
        <f t="shared" si="9"/>
        <v>9.7618737386134296</v>
      </c>
      <c r="Y19" s="5">
        <f t="shared" si="9"/>
        <v>9.7618737386134296</v>
      </c>
      <c r="Z19" s="5">
        <f t="shared" si="9"/>
        <v>9.7618737386134296</v>
      </c>
      <c r="AA19" s="5">
        <f t="shared" si="9"/>
        <v>9.7618737386134296</v>
      </c>
      <c r="AB19" s="5">
        <f t="shared" si="9"/>
        <v>9.7618737386134296</v>
      </c>
      <c r="AC19" s="5">
        <f t="shared" si="9"/>
        <v>9.7618737386134296</v>
      </c>
      <c r="AD19" s="5">
        <f t="shared" si="9"/>
        <v>9.7618737386134296</v>
      </c>
      <c r="AE19" s="5">
        <f t="shared" si="9"/>
        <v>9.7618737386134296</v>
      </c>
      <c r="AF19" s="5">
        <f t="shared" si="9"/>
        <v>9.7618737386134296</v>
      </c>
      <c r="AG19" s="5">
        <f t="shared" si="9"/>
        <v>9.7618737386134296</v>
      </c>
      <c r="AH19" s="5">
        <f t="shared" si="9"/>
        <v>9.7618737386134296</v>
      </c>
      <c r="AI19" s="5">
        <f t="shared" si="9"/>
        <v>9.7618737386134296</v>
      </c>
      <c r="AJ19" s="5">
        <f t="shared" si="9"/>
        <v>9.7618737386134296</v>
      </c>
      <c r="AK19" s="5">
        <f t="shared" si="9"/>
        <v>9.7618737386134296</v>
      </c>
      <c r="AL19" s="5">
        <f t="shared" si="9"/>
        <v>9.7618737386134296</v>
      </c>
      <c r="AM19" s="5">
        <f t="shared" si="9"/>
        <v>9.7618737386134296</v>
      </c>
      <c r="AN19" s="5">
        <f t="shared" si="9"/>
        <v>9.7618737386134296</v>
      </c>
      <c r="AO19" s="5">
        <f t="shared" si="9"/>
        <v>9.7618737386134296</v>
      </c>
      <c r="AP19" s="5">
        <f t="shared" si="9"/>
        <v>9.7618737386134296</v>
      </c>
      <c r="AQ19" s="5">
        <f t="shared" si="9"/>
        <v>9.7618737386134296</v>
      </c>
      <c r="AR19" s="5">
        <f t="shared" si="9"/>
        <v>9.7618737386134296</v>
      </c>
      <c r="AS19" s="5">
        <f t="shared" si="9"/>
        <v>9.7618737386134296</v>
      </c>
      <c r="AT19" s="5">
        <f t="shared" si="9"/>
        <v>9.7618737386134296</v>
      </c>
      <c r="AU19" s="5">
        <f t="shared" si="9"/>
        <v>9.7618737386134296</v>
      </c>
      <c r="AV19" s="5">
        <f t="shared" si="9"/>
        <v>9.7618737386134296</v>
      </c>
      <c r="AW19" s="5">
        <f t="shared" si="9"/>
        <v>9.7618737386134296</v>
      </c>
      <c r="AX19" s="5">
        <f t="shared" si="9"/>
        <v>9.7618737386134296</v>
      </c>
      <c r="AY19" s="5">
        <f t="shared" si="9"/>
        <v>9.7618737386134296</v>
      </c>
      <c r="AZ19" s="5">
        <f t="shared" si="9"/>
        <v>9.7618737386134296</v>
      </c>
      <c r="BA19" s="5">
        <f t="shared" si="9"/>
        <v>9.7618737386134296</v>
      </c>
      <c r="BB19" s="5">
        <f t="shared" si="9"/>
        <v>9.7618737386134296</v>
      </c>
      <c r="BC19" s="5">
        <f t="shared" si="9"/>
        <v>9.7618737386134296</v>
      </c>
      <c r="BD19" s="5">
        <f t="shared" si="9"/>
        <v>9.7618737386134296</v>
      </c>
      <c r="BE19" s="5">
        <f t="shared" si="9"/>
        <v>9.7618737386134296</v>
      </c>
      <c r="BF19" s="5">
        <f t="shared" si="9"/>
        <v>9.7618737386134296</v>
      </c>
      <c r="BG19" s="5">
        <f t="shared" si="9"/>
        <v>9.7618737386134296</v>
      </c>
      <c r="BH19" s="5">
        <f t="shared" si="9"/>
        <v>9.7618737386134296</v>
      </c>
      <c r="BI19" s="5">
        <f t="shared" si="9"/>
        <v>9.7618737386134296</v>
      </c>
      <c r="BJ19" s="5">
        <f t="shared" si="9"/>
        <v>9.7618737386134296</v>
      </c>
      <c r="BK19" s="5">
        <f t="shared" si="9"/>
        <v>9.7618737386134296</v>
      </c>
      <c r="BL19" s="5">
        <f t="shared" si="9"/>
        <v>9.7618737386134296</v>
      </c>
      <c r="BM19" s="5">
        <f t="shared" si="9"/>
        <v>9.7618737386134296</v>
      </c>
      <c r="BN19" s="5">
        <f t="shared" si="9"/>
        <v>9.7618737386134296</v>
      </c>
      <c r="BO19" s="5">
        <f t="shared" si="9"/>
        <v>9.7618737386134296</v>
      </c>
      <c r="BP19" s="5">
        <f t="shared" si="9"/>
        <v>9.7618737386134296</v>
      </c>
      <c r="BQ19" s="5">
        <f t="shared" si="9"/>
        <v>9.7618737386134296</v>
      </c>
      <c r="BR19" s="5">
        <f t="shared" si="9"/>
        <v>9.7618737386134296</v>
      </c>
      <c r="BS19" s="5">
        <f t="shared" si="9"/>
        <v>9.7618737386134296</v>
      </c>
      <c r="BT19" s="5">
        <f t="shared" si="9"/>
        <v>9.7618737386134296</v>
      </c>
      <c r="BU19" s="5">
        <f t="shared" si="9"/>
        <v>4.7387736595210823</v>
      </c>
      <c r="BV19" s="5">
        <f t="shared" si="9"/>
        <v>4.7387736595210823</v>
      </c>
      <c r="BW19" s="5">
        <f t="shared" si="9"/>
        <v>4.7387736595210823</v>
      </c>
      <c r="BX19" s="5">
        <f t="shared" si="9"/>
        <v>4.7387736595210823</v>
      </c>
      <c r="BY19" s="5">
        <f t="shared" si="9"/>
        <v>4.7387736595210823</v>
      </c>
      <c r="BZ19" s="5">
        <f t="shared" si="9"/>
        <v>4.7387736595210823</v>
      </c>
      <c r="CA19" s="5">
        <f t="shared" si="9"/>
        <v>4.7387736595210823</v>
      </c>
      <c r="CB19" s="5">
        <f t="shared" si="9"/>
        <v>4.7387736595210823</v>
      </c>
      <c r="CC19" s="5">
        <f t="shared" si="9"/>
        <v>4.7387736595210823</v>
      </c>
      <c r="CD19" s="5">
        <f t="shared" si="9"/>
        <v>4.7387736595210823</v>
      </c>
      <c r="CE19" s="5">
        <f t="shared" si="9"/>
        <v>4.7387736595210823</v>
      </c>
      <c r="CF19" s="5">
        <f t="shared" si="9"/>
        <v>4.7387736595210823</v>
      </c>
      <c r="CG19" s="5">
        <f t="shared" si="9"/>
        <v>4.7387736595210823</v>
      </c>
      <c r="CH19" s="5">
        <f t="shared" ref="CH19:CQ19" si="10">CH12/$F$43</f>
        <v>4.7387736595210823</v>
      </c>
      <c r="CI19" s="5">
        <f t="shared" si="10"/>
        <v>4.7387736595210823</v>
      </c>
      <c r="CJ19" s="5">
        <f t="shared" si="10"/>
        <v>4.7387736595210823</v>
      </c>
      <c r="CK19" s="5">
        <f t="shared" si="10"/>
        <v>4.7387736595210823</v>
      </c>
      <c r="CL19" s="5">
        <f t="shared" si="10"/>
        <v>4.7387736595210823</v>
      </c>
      <c r="CM19" s="5">
        <f t="shared" si="10"/>
        <v>4.7387736595210823</v>
      </c>
      <c r="CN19" s="5">
        <f t="shared" si="10"/>
        <v>4.7387736595210823</v>
      </c>
      <c r="CO19" s="5">
        <f t="shared" si="10"/>
        <v>4.7387736595210823</v>
      </c>
      <c r="CP19" s="5">
        <f t="shared" si="10"/>
        <v>4.7387736595210823</v>
      </c>
      <c r="CQ19" s="5">
        <f t="shared" si="10"/>
        <v>4.7387736595210823</v>
      </c>
    </row>
    <row r="20" spans="1:95" x14ac:dyDescent="0.35">
      <c r="B20" t="s">
        <v>78</v>
      </c>
      <c r="R20" s="5"/>
      <c r="S20" s="5"/>
      <c r="T20" s="5"/>
      <c r="U20" s="5">
        <f>U12/$G$43</f>
        <v>5.5465191696667215</v>
      </c>
      <c r="V20" s="5">
        <f t="shared" ref="V20:CG20" si="11">V12/$G$43</f>
        <v>5.5465191696667215</v>
      </c>
      <c r="W20" s="5">
        <f t="shared" si="11"/>
        <v>5.5465191696667215</v>
      </c>
      <c r="X20" s="5">
        <f t="shared" si="11"/>
        <v>5.5465191696667215</v>
      </c>
      <c r="Y20" s="5">
        <f t="shared" si="11"/>
        <v>5.5465191696667215</v>
      </c>
      <c r="Z20" s="5">
        <f t="shared" si="11"/>
        <v>5.5465191696667215</v>
      </c>
      <c r="AA20" s="5">
        <f t="shared" si="11"/>
        <v>5.5465191696667215</v>
      </c>
      <c r="AB20" s="5">
        <f t="shared" si="11"/>
        <v>5.5465191696667215</v>
      </c>
      <c r="AC20" s="5">
        <f t="shared" si="11"/>
        <v>5.5465191696667215</v>
      </c>
      <c r="AD20" s="5">
        <f t="shared" si="11"/>
        <v>5.5465191696667215</v>
      </c>
      <c r="AE20" s="5">
        <f t="shared" si="11"/>
        <v>5.5465191696667215</v>
      </c>
      <c r="AF20" s="5">
        <f t="shared" si="11"/>
        <v>5.5465191696667215</v>
      </c>
      <c r="AG20" s="5">
        <f t="shared" si="11"/>
        <v>5.5465191696667215</v>
      </c>
      <c r="AH20" s="5">
        <f t="shared" si="11"/>
        <v>5.5465191696667215</v>
      </c>
      <c r="AI20" s="5">
        <f t="shared" si="11"/>
        <v>5.5465191696667215</v>
      </c>
      <c r="AJ20" s="5">
        <f t="shared" si="11"/>
        <v>5.5465191696667215</v>
      </c>
      <c r="AK20" s="5">
        <f t="shared" si="11"/>
        <v>5.5465191696667215</v>
      </c>
      <c r="AL20" s="5">
        <f t="shared" si="11"/>
        <v>5.5465191696667215</v>
      </c>
      <c r="AM20" s="5">
        <f t="shared" si="11"/>
        <v>5.5465191696667215</v>
      </c>
      <c r="AN20" s="5">
        <f t="shared" si="11"/>
        <v>5.5465191696667215</v>
      </c>
      <c r="AO20" s="5">
        <f t="shared" si="11"/>
        <v>5.5465191696667215</v>
      </c>
      <c r="AP20" s="5">
        <f t="shared" si="11"/>
        <v>5.5465191696667215</v>
      </c>
      <c r="AQ20" s="5">
        <f t="shared" si="11"/>
        <v>5.5465191696667215</v>
      </c>
      <c r="AR20" s="5">
        <f t="shared" si="11"/>
        <v>5.5465191696667215</v>
      </c>
      <c r="AS20" s="5">
        <f t="shared" si="11"/>
        <v>5.5465191696667215</v>
      </c>
      <c r="AT20" s="5">
        <f t="shared" si="11"/>
        <v>5.5465191696667215</v>
      </c>
      <c r="AU20" s="5">
        <f t="shared" si="11"/>
        <v>5.5465191696667215</v>
      </c>
      <c r="AV20" s="5">
        <f t="shared" si="11"/>
        <v>5.5465191696667215</v>
      </c>
      <c r="AW20" s="5">
        <f t="shared" si="11"/>
        <v>5.5465191696667215</v>
      </c>
      <c r="AX20" s="5">
        <f t="shared" si="11"/>
        <v>5.5465191696667215</v>
      </c>
      <c r="AY20" s="5">
        <f t="shared" si="11"/>
        <v>5.5465191696667215</v>
      </c>
      <c r="AZ20" s="5">
        <f t="shared" si="11"/>
        <v>5.5465191696667215</v>
      </c>
      <c r="BA20" s="5">
        <f t="shared" si="11"/>
        <v>5.5465191696667215</v>
      </c>
      <c r="BB20" s="5">
        <f t="shared" si="11"/>
        <v>5.5465191696667215</v>
      </c>
      <c r="BC20" s="5">
        <f t="shared" si="11"/>
        <v>5.5465191696667215</v>
      </c>
      <c r="BD20" s="5">
        <f t="shared" si="11"/>
        <v>5.5465191696667215</v>
      </c>
      <c r="BE20" s="5">
        <f t="shared" si="11"/>
        <v>5.5465191696667215</v>
      </c>
      <c r="BF20" s="5">
        <f t="shared" si="11"/>
        <v>5.5465191696667215</v>
      </c>
      <c r="BG20" s="5">
        <f t="shared" si="11"/>
        <v>5.5465191696667215</v>
      </c>
      <c r="BH20" s="5">
        <f t="shared" si="11"/>
        <v>5.5465191696667215</v>
      </c>
      <c r="BI20" s="5">
        <f t="shared" si="11"/>
        <v>5.5465191696667215</v>
      </c>
      <c r="BJ20" s="5">
        <f t="shared" si="11"/>
        <v>5.5465191696667215</v>
      </c>
      <c r="BK20" s="5">
        <f t="shared" si="11"/>
        <v>5.5465191696667215</v>
      </c>
      <c r="BL20" s="5">
        <f t="shared" si="11"/>
        <v>5.5465191696667215</v>
      </c>
      <c r="BM20" s="5">
        <f t="shared" si="11"/>
        <v>5.5465191696667215</v>
      </c>
      <c r="BN20" s="5">
        <f t="shared" si="11"/>
        <v>5.5465191696667215</v>
      </c>
      <c r="BO20" s="5">
        <f t="shared" si="11"/>
        <v>5.5465191696667215</v>
      </c>
      <c r="BP20" s="5">
        <f t="shared" si="11"/>
        <v>5.5465191696667215</v>
      </c>
      <c r="BQ20" s="5">
        <f t="shared" si="11"/>
        <v>5.5465191696667215</v>
      </c>
      <c r="BR20" s="5">
        <f t="shared" si="11"/>
        <v>5.5465191696667215</v>
      </c>
      <c r="BS20" s="5">
        <f t="shared" si="11"/>
        <v>5.5465191696667215</v>
      </c>
      <c r="BT20" s="5">
        <f t="shared" si="11"/>
        <v>5.5465191696667215</v>
      </c>
      <c r="BU20" s="5">
        <f t="shared" si="11"/>
        <v>2.6924850338187967</v>
      </c>
      <c r="BV20" s="5">
        <f t="shared" si="11"/>
        <v>2.6924850338187967</v>
      </c>
      <c r="BW20" s="5">
        <f t="shared" si="11"/>
        <v>2.6924850338187967</v>
      </c>
      <c r="BX20" s="5">
        <f t="shared" si="11"/>
        <v>2.6924850338187967</v>
      </c>
      <c r="BY20" s="5">
        <f t="shared" si="11"/>
        <v>2.6924850338187967</v>
      </c>
      <c r="BZ20" s="5">
        <f t="shared" si="11"/>
        <v>2.6924850338187967</v>
      </c>
      <c r="CA20" s="5">
        <f t="shared" si="11"/>
        <v>2.6924850338187967</v>
      </c>
      <c r="CB20" s="5">
        <f t="shared" si="11"/>
        <v>2.6924850338187967</v>
      </c>
      <c r="CC20" s="5">
        <f t="shared" si="11"/>
        <v>2.6924850338187967</v>
      </c>
      <c r="CD20" s="5">
        <f t="shared" si="11"/>
        <v>2.6924850338187967</v>
      </c>
      <c r="CE20" s="5">
        <f t="shared" si="11"/>
        <v>2.6924850338187967</v>
      </c>
      <c r="CF20" s="5">
        <f t="shared" si="11"/>
        <v>2.6924850338187967</v>
      </c>
      <c r="CG20" s="5">
        <f t="shared" si="11"/>
        <v>2.6924850338187967</v>
      </c>
      <c r="CH20" s="5">
        <f t="shared" ref="CH20:CQ20" si="12">CH12/$G$43</f>
        <v>2.6924850338187967</v>
      </c>
      <c r="CI20" s="5">
        <f t="shared" si="12"/>
        <v>2.6924850338187967</v>
      </c>
      <c r="CJ20" s="5">
        <f t="shared" si="12"/>
        <v>2.6924850338187967</v>
      </c>
      <c r="CK20" s="5">
        <f t="shared" si="12"/>
        <v>2.6924850338187967</v>
      </c>
      <c r="CL20" s="5">
        <f t="shared" si="12"/>
        <v>2.6924850338187967</v>
      </c>
      <c r="CM20" s="5">
        <f t="shared" si="12"/>
        <v>2.6924850338187967</v>
      </c>
      <c r="CN20" s="5">
        <f t="shared" si="12"/>
        <v>2.6924850338187967</v>
      </c>
      <c r="CO20" s="5">
        <f t="shared" si="12"/>
        <v>2.6924850338187967</v>
      </c>
      <c r="CP20" s="5">
        <f t="shared" si="12"/>
        <v>2.6924850338187967</v>
      </c>
      <c r="CQ20" s="5">
        <f t="shared" si="12"/>
        <v>2.6924850338187967</v>
      </c>
    </row>
    <row r="21" spans="1:95" x14ac:dyDescent="0.35">
      <c r="B21" t="s">
        <v>79</v>
      </c>
      <c r="R21" s="5"/>
      <c r="S21" s="5"/>
      <c r="T21" s="5"/>
      <c r="U21" s="5">
        <f>U12/$H$43</f>
        <v>2.0322446237658869</v>
      </c>
      <c r="V21" s="5">
        <f t="shared" ref="V21:CG21" si="13">V12/$H$43</f>
        <v>2.0322446237658869</v>
      </c>
      <c r="W21" s="5">
        <f t="shared" si="13"/>
        <v>2.0322446237658869</v>
      </c>
      <c r="X21" s="5">
        <f t="shared" si="13"/>
        <v>2.0322446237658869</v>
      </c>
      <c r="Y21" s="5">
        <f t="shared" si="13"/>
        <v>2.0322446237658869</v>
      </c>
      <c r="Z21" s="5">
        <f t="shared" si="13"/>
        <v>2.0322446237658869</v>
      </c>
      <c r="AA21" s="5">
        <f t="shared" si="13"/>
        <v>2.0322446237658869</v>
      </c>
      <c r="AB21" s="5">
        <f t="shared" si="13"/>
        <v>2.0322446237658869</v>
      </c>
      <c r="AC21" s="5">
        <f t="shared" si="13"/>
        <v>2.0322446237658869</v>
      </c>
      <c r="AD21" s="5">
        <f t="shared" si="13"/>
        <v>2.0322446237658869</v>
      </c>
      <c r="AE21" s="5">
        <f t="shared" si="13"/>
        <v>2.0322446237658869</v>
      </c>
      <c r="AF21" s="5">
        <f t="shared" si="13"/>
        <v>2.0322446237658869</v>
      </c>
      <c r="AG21" s="5">
        <f t="shared" si="13"/>
        <v>2.0322446237658869</v>
      </c>
      <c r="AH21" s="5">
        <f t="shared" si="13"/>
        <v>2.0322446237658869</v>
      </c>
      <c r="AI21" s="5">
        <f t="shared" si="13"/>
        <v>2.0322446237658869</v>
      </c>
      <c r="AJ21" s="5">
        <f t="shared" si="13"/>
        <v>2.0322446237658869</v>
      </c>
      <c r="AK21" s="5">
        <f t="shared" si="13"/>
        <v>2.0322446237658869</v>
      </c>
      <c r="AL21" s="5">
        <f t="shared" si="13"/>
        <v>2.0322446237658869</v>
      </c>
      <c r="AM21" s="5">
        <f t="shared" si="13"/>
        <v>2.0322446237658869</v>
      </c>
      <c r="AN21" s="5">
        <f t="shared" si="13"/>
        <v>2.0322446237658869</v>
      </c>
      <c r="AO21" s="5">
        <f t="shared" si="13"/>
        <v>2.0322446237658869</v>
      </c>
      <c r="AP21" s="5">
        <f t="shared" si="13"/>
        <v>2.0322446237658869</v>
      </c>
      <c r="AQ21" s="5">
        <f t="shared" si="13"/>
        <v>2.0322446237658869</v>
      </c>
      <c r="AR21" s="5">
        <f t="shared" si="13"/>
        <v>2.0322446237658869</v>
      </c>
      <c r="AS21" s="5">
        <f t="shared" si="13"/>
        <v>2.0322446237658869</v>
      </c>
      <c r="AT21" s="5">
        <f t="shared" si="13"/>
        <v>2.0322446237658869</v>
      </c>
      <c r="AU21" s="5">
        <f t="shared" si="13"/>
        <v>2.0322446237658869</v>
      </c>
      <c r="AV21" s="5">
        <f t="shared" si="13"/>
        <v>2.0322446237658869</v>
      </c>
      <c r="AW21" s="5">
        <f t="shared" si="13"/>
        <v>2.0322446237658869</v>
      </c>
      <c r="AX21" s="5">
        <f t="shared" si="13"/>
        <v>2.0322446237658869</v>
      </c>
      <c r="AY21" s="5">
        <f t="shared" si="13"/>
        <v>2.0322446237658869</v>
      </c>
      <c r="AZ21" s="5">
        <f t="shared" si="13"/>
        <v>2.0322446237658869</v>
      </c>
      <c r="BA21" s="5">
        <f t="shared" si="13"/>
        <v>2.0322446237658869</v>
      </c>
      <c r="BB21" s="5">
        <f t="shared" si="13"/>
        <v>2.0322446237658869</v>
      </c>
      <c r="BC21" s="5">
        <f t="shared" si="13"/>
        <v>2.0322446237658869</v>
      </c>
      <c r="BD21" s="5">
        <f t="shared" si="13"/>
        <v>2.0322446237658869</v>
      </c>
      <c r="BE21" s="5">
        <f t="shared" si="13"/>
        <v>2.0322446237658869</v>
      </c>
      <c r="BF21" s="5">
        <f t="shared" si="13"/>
        <v>2.0322446237658869</v>
      </c>
      <c r="BG21" s="5">
        <f t="shared" si="13"/>
        <v>2.0322446237658869</v>
      </c>
      <c r="BH21" s="5">
        <f t="shared" si="13"/>
        <v>2.0322446237658869</v>
      </c>
      <c r="BI21" s="5">
        <f t="shared" si="13"/>
        <v>2.0322446237658869</v>
      </c>
      <c r="BJ21" s="5">
        <f t="shared" si="13"/>
        <v>2.0322446237658869</v>
      </c>
      <c r="BK21" s="5">
        <f t="shared" si="13"/>
        <v>2.0322446237658869</v>
      </c>
      <c r="BL21" s="5">
        <f t="shared" si="13"/>
        <v>2.0322446237658869</v>
      </c>
      <c r="BM21" s="5">
        <f t="shared" si="13"/>
        <v>2.0322446237658869</v>
      </c>
      <c r="BN21" s="5">
        <f t="shared" si="13"/>
        <v>2.0322446237658869</v>
      </c>
      <c r="BO21" s="5">
        <f t="shared" si="13"/>
        <v>2.0322446237658869</v>
      </c>
      <c r="BP21" s="5">
        <f t="shared" si="13"/>
        <v>2.0322446237658869</v>
      </c>
      <c r="BQ21" s="5">
        <f t="shared" si="13"/>
        <v>2.0322446237658869</v>
      </c>
      <c r="BR21" s="5">
        <f t="shared" si="13"/>
        <v>2.0322446237658869</v>
      </c>
      <c r="BS21" s="5">
        <f t="shared" si="13"/>
        <v>2.0322446237658869</v>
      </c>
      <c r="BT21" s="5">
        <f t="shared" si="13"/>
        <v>2.0322446237658869</v>
      </c>
      <c r="BU21" s="5">
        <f t="shared" si="13"/>
        <v>0.98652651639120725</v>
      </c>
      <c r="BV21" s="5">
        <f t="shared" si="13"/>
        <v>0.98652651639120725</v>
      </c>
      <c r="BW21" s="5">
        <f t="shared" si="13"/>
        <v>0.98652651639120725</v>
      </c>
      <c r="BX21" s="5">
        <f t="shared" si="13"/>
        <v>0.98652651639120725</v>
      </c>
      <c r="BY21" s="5">
        <f t="shared" si="13"/>
        <v>0.98652651639120725</v>
      </c>
      <c r="BZ21" s="5">
        <f t="shared" si="13"/>
        <v>0.98652651639120725</v>
      </c>
      <c r="CA21" s="5">
        <f t="shared" si="13"/>
        <v>0.98652651639120725</v>
      </c>
      <c r="CB21" s="5">
        <f t="shared" si="13"/>
        <v>0.98652651639120725</v>
      </c>
      <c r="CC21" s="5">
        <f t="shared" si="13"/>
        <v>0.98652651639120725</v>
      </c>
      <c r="CD21" s="5">
        <f t="shared" si="13"/>
        <v>0.98652651639120725</v>
      </c>
      <c r="CE21" s="5">
        <f t="shared" si="13"/>
        <v>0.98652651639120725</v>
      </c>
      <c r="CF21" s="5">
        <f t="shared" si="13"/>
        <v>0.98652651639120725</v>
      </c>
      <c r="CG21" s="5">
        <f t="shared" si="13"/>
        <v>0.98652651639120725</v>
      </c>
      <c r="CH21" s="5">
        <f t="shared" ref="CH21:CQ21" si="14">CH12/$H$43</f>
        <v>0.98652651639120725</v>
      </c>
      <c r="CI21" s="5">
        <f t="shared" si="14"/>
        <v>0.98652651639120725</v>
      </c>
      <c r="CJ21" s="5">
        <f t="shared" si="14"/>
        <v>0.98652651639120725</v>
      </c>
      <c r="CK21" s="5">
        <f t="shared" si="14"/>
        <v>0.98652651639120725</v>
      </c>
      <c r="CL21" s="5">
        <f t="shared" si="14"/>
        <v>0.98652651639120725</v>
      </c>
      <c r="CM21" s="5">
        <f t="shared" si="14"/>
        <v>0.98652651639120725</v>
      </c>
      <c r="CN21" s="5">
        <f t="shared" si="14"/>
        <v>0.98652651639120725</v>
      </c>
      <c r="CO21" s="5">
        <f t="shared" si="14"/>
        <v>0.98652651639120725</v>
      </c>
      <c r="CP21" s="5">
        <f t="shared" si="14"/>
        <v>0.98652651639120725</v>
      </c>
      <c r="CQ21" s="5">
        <f t="shared" si="14"/>
        <v>0.98652651639120725</v>
      </c>
    </row>
    <row r="22" spans="1:95" s="31" customFormat="1" x14ac:dyDescent="0.35">
      <c r="Q22" s="57" t="s">
        <v>20</v>
      </c>
      <c r="R22" s="57">
        <v>4</v>
      </c>
      <c r="S22" s="57">
        <v>5</v>
      </c>
      <c r="T22" s="57">
        <v>6</v>
      </c>
      <c r="U22" s="57">
        <v>7</v>
      </c>
      <c r="V22" s="57">
        <v>8</v>
      </c>
      <c r="W22" s="57">
        <v>9</v>
      </c>
      <c r="X22" s="57">
        <v>10</v>
      </c>
      <c r="Y22" s="57">
        <v>11</v>
      </c>
      <c r="Z22" s="57">
        <v>12</v>
      </c>
      <c r="AA22" s="57">
        <v>13</v>
      </c>
      <c r="AB22" s="57">
        <v>14</v>
      </c>
      <c r="AC22" s="57">
        <v>15</v>
      </c>
      <c r="AD22" s="57">
        <v>16</v>
      </c>
      <c r="AE22" s="57">
        <v>17</v>
      </c>
      <c r="AF22" s="57">
        <v>18</v>
      </c>
      <c r="AG22" s="57">
        <v>19</v>
      </c>
      <c r="AH22" s="57">
        <v>20</v>
      </c>
      <c r="AI22" s="57">
        <v>21</v>
      </c>
      <c r="AJ22" s="57">
        <v>22</v>
      </c>
      <c r="AK22" s="57">
        <v>23</v>
      </c>
      <c r="AL22" s="57">
        <v>24</v>
      </c>
      <c r="AM22" s="57">
        <v>25</v>
      </c>
      <c r="AN22" s="57">
        <v>26</v>
      </c>
      <c r="AO22" s="57">
        <v>27</v>
      </c>
      <c r="AP22" s="57">
        <v>28</v>
      </c>
      <c r="AQ22" s="57">
        <v>29</v>
      </c>
      <c r="AR22" s="57">
        <v>30</v>
      </c>
      <c r="AS22" s="57">
        <v>31</v>
      </c>
      <c r="AT22" s="57">
        <v>32</v>
      </c>
      <c r="AU22" s="57">
        <v>33</v>
      </c>
      <c r="AV22" s="57">
        <v>34</v>
      </c>
      <c r="AW22" s="57">
        <v>35</v>
      </c>
      <c r="AX22" s="57">
        <v>36</v>
      </c>
      <c r="AY22" s="57">
        <v>37</v>
      </c>
      <c r="AZ22" s="57">
        <v>38</v>
      </c>
      <c r="BA22" s="57">
        <v>39</v>
      </c>
      <c r="BB22" s="57">
        <v>40</v>
      </c>
      <c r="BC22" s="57">
        <v>41</v>
      </c>
      <c r="BD22" s="57">
        <v>42</v>
      </c>
      <c r="BE22" s="57">
        <v>43</v>
      </c>
      <c r="BF22" s="57">
        <v>44</v>
      </c>
      <c r="BG22" s="57">
        <v>45</v>
      </c>
      <c r="BH22" s="57">
        <v>46</v>
      </c>
      <c r="BI22" s="57">
        <v>47</v>
      </c>
      <c r="BJ22" s="57">
        <v>48</v>
      </c>
      <c r="BK22" s="57">
        <v>49</v>
      </c>
      <c r="BL22" s="57">
        <v>50</v>
      </c>
      <c r="BM22" s="57">
        <v>51</v>
      </c>
      <c r="BN22" s="57">
        <v>52</v>
      </c>
      <c r="BO22" s="57">
        <v>1</v>
      </c>
      <c r="BP22" s="57">
        <v>2</v>
      </c>
      <c r="BQ22" s="57">
        <v>3</v>
      </c>
      <c r="BR22" s="57">
        <v>4</v>
      </c>
      <c r="BS22" s="57">
        <v>5</v>
      </c>
      <c r="BT22" s="57">
        <v>6</v>
      </c>
      <c r="BU22" s="57">
        <v>7</v>
      </c>
      <c r="BV22" s="57">
        <v>8</v>
      </c>
      <c r="BW22" s="57">
        <v>9</v>
      </c>
      <c r="BX22" s="57">
        <v>10</v>
      </c>
      <c r="BY22" s="57">
        <v>11</v>
      </c>
      <c r="BZ22" s="57">
        <v>12</v>
      </c>
      <c r="CA22" s="57">
        <v>13</v>
      </c>
      <c r="CB22" s="57">
        <v>14</v>
      </c>
      <c r="CC22" s="57">
        <v>15</v>
      </c>
      <c r="CD22" s="57">
        <v>16</v>
      </c>
      <c r="CE22" s="57">
        <v>17</v>
      </c>
      <c r="CF22" s="57">
        <v>18</v>
      </c>
      <c r="CG22" s="57">
        <v>19</v>
      </c>
      <c r="CH22" s="57">
        <v>20</v>
      </c>
      <c r="CI22" s="57">
        <v>21</v>
      </c>
      <c r="CJ22" s="57">
        <v>22</v>
      </c>
      <c r="CK22" s="57">
        <v>23</v>
      </c>
      <c r="CL22" s="57">
        <v>24</v>
      </c>
      <c r="CM22" s="57">
        <v>25</v>
      </c>
      <c r="CN22" s="57">
        <v>26</v>
      </c>
      <c r="CO22" s="57">
        <v>27</v>
      </c>
      <c r="CP22" s="57">
        <v>28</v>
      </c>
      <c r="CQ22" s="57">
        <v>29</v>
      </c>
    </row>
    <row r="23" spans="1:95" x14ac:dyDescent="0.35">
      <c r="B23" s="31" t="s">
        <v>74</v>
      </c>
      <c r="Q23" s="31" t="s">
        <v>74</v>
      </c>
      <c r="R23" s="5">
        <f>R16+R20</f>
        <v>0</v>
      </c>
      <c r="S23" s="5">
        <f t="shared" ref="S23:CD24" si="15">S16+S20</f>
        <v>0</v>
      </c>
      <c r="T23" s="5">
        <f t="shared" si="15"/>
        <v>0</v>
      </c>
      <c r="U23" s="73">
        <f t="shared" si="15"/>
        <v>13.331405031227842</v>
      </c>
      <c r="V23" s="73">
        <f t="shared" si="15"/>
        <v>13.331405031227842</v>
      </c>
      <c r="W23" s="73">
        <f t="shared" si="15"/>
        <v>13.331405031227842</v>
      </c>
      <c r="X23" s="73">
        <f t="shared" si="15"/>
        <v>13.331405031227842</v>
      </c>
      <c r="Y23" s="73">
        <f t="shared" si="15"/>
        <v>13.331405031227842</v>
      </c>
      <c r="Z23" s="73">
        <f t="shared" si="15"/>
        <v>13.331405031227842</v>
      </c>
      <c r="AA23" s="73">
        <f t="shared" si="15"/>
        <v>13.331405031227842</v>
      </c>
      <c r="AB23" s="73">
        <f t="shared" si="15"/>
        <v>13.331405031227842</v>
      </c>
      <c r="AC23" s="73">
        <f t="shared" si="15"/>
        <v>13.331405031227842</v>
      </c>
      <c r="AD23" s="73">
        <f t="shared" si="15"/>
        <v>13.331405031227842</v>
      </c>
      <c r="AE23" s="73">
        <f t="shared" si="15"/>
        <v>13.331405031227842</v>
      </c>
      <c r="AF23" s="73">
        <f t="shared" si="15"/>
        <v>13.331405031227842</v>
      </c>
      <c r="AG23" s="73">
        <f t="shared" si="15"/>
        <v>13.331405031227842</v>
      </c>
      <c r="AH23" s="73">
        <f t="shared" si="15"/>
        <v>13.331405031227842</v>
      </c>
      <c r="AI23" s="73">
        <f t="shared" si="15"/>
        <v>13.331405031227842</v>
      </c>
      <c r="AJ23" s="73">
        <f t="shared" si="15"/>
        <v>13.331405031227842</v>
      </c>
      <c r="AK23" s="73">
        <f t="shared" si="15"/>
        <v>13.331405031227842</v>
      </c>
      <c r="AL23" s="73">
        <f t="shared" si="15"/>
        <v>13.331405031227842</v>
      </c>
      <c r="AM23" s="73">
        <f t="shared" si="15"/>
        <v>13.331405031227842</v>
      </c>
      <c r="AN23" s="73">
        <f t="shared" si="15"/>
        <v>13.331405031227842</v>
      </c>
      <c r="AO23" s="73">
        <f t="shared" si="15"/>
        <v>13.331405031227842</v>
      </c>
      <c r="AP23" s="73">
        <f t="shared" si="15"/>
        <v>13.331405031227842</v>
      </c>
      <c r="AQ23" s="73">
        <f t="shared" si="15"/>
        <v>13.331405031227842</v>
      </c>
      <c r="AR23" s="73">
        <f t="shared" si="15"/>
        <v>13.331405031227842</v>
      </c>
      <c r="AS23" s="73">
        <f t="shared" si="15"/>
        <v>13.331405031227842</v>
      </c>
      <c r="AT23" s="73">
        <f t="shared" si="15"/>
        <v>13.331405031227842</v>
      </c>
      <c r="AU23" s="73">
        <f t="shared" si="15"/>
        <v>13.331405031227842</v>
      </c>
      <c r="AV23" s="73">
        <f t="shared" si="15"/>
        <v>13.331405031227842</v>
      </c>
      <c r="AW23" s="73">
        <f t="shared" si="15"/>
        <v>13.331405031227842</v>
      </c>
      <c r="AX23" s="73">
        <f t="shared" si="15"/>
        <v>13.331405031227842</v>
      </c>
      <c r="AY23" s="73">
        <f t="shared" si="15"/>
        <v>13.331405031227842</v>
      </c>
      <c r="AZ23" s="73">
        <f t="shared" si="15"/>
        <v>13.331405031227842</v>
      </c>
      <c r="BA23" s="73">
        <f t="shared" si="15"/>
        <v>13.331405031227842</v>
      </c>
      <c r="BB23" s="73">
        <f t="shared" si="15"/>
        <v>13.331405031227842</v>
      </c>
      <c r="BC23" s="73">
        <f t="shared" si="15"/>
        <v>13.331405031227842</v>
      </c>
      <c r="BD23" s="73">
        <f t="shared" si="15"/>
        <v>13.331405031227842</v>
      </c>
      <c r="BE23" s="73">
        <f t="shared" si="15"/>
        <v>13.331405031227842</v>
      </c>
      <c r="BF23" s="73">
        <f t="shared" si="15"/>
        <v>13.331405031227842</v>
      </c>
      <c r="BG23" s="73">
        <f t="shared" si="15"/>
        <v>13.331405031227842</v>
      </c>
      <c r="BH23" s="73">
        <f t="shared" si="15"/>
        <v>13.331405031227842</v>
      </c>
      <c r="BI23" s="73">
        <f t="shared" si="15"/>
        <v>13.331405031227842</v>
      </c>
      <c r="BJ23" s="73">
        <f t="shared" si="15"/>
        <v>13.331405031227842</v>
      </c>
      <c r="BK23" s="73">
        <f t="shared" si="15"/>
        <v>13.331405031227842</v>
      </c>
      <c r="BL23" s="73">
        <f t="shared" si="15"/>
        <v>13.331405031227842</v>
      </c>
      <c r="BM23" s="73">
        <f t="shared" si="15"/>
        <v>13.331405031227842</v>
      </c>
      <c r="BN23" s="73">
        <f t="shared" si="15"/>
        <v>13.331405031227842</v>
      </c>
      <c r="BO23" s="73">
        <f t="shared" si="15"/>
        <v>13.331405031227842</v>
      </c>
      <c r="BP23" s="73">
        <f t="shared" si="15"/>
        <v>13.331405031227842</v>
      </c>
      <c r="BQ23" s="73">
        <f t="shared" si="15"/>
        <v>13.331405031227842</v>
      </c>
      <c r="BR23" s="73">
        <f t="shared" si="15"/>
        <v>13.331405031227842</v>
      </c>
      <c r="BS23" s="73">
        <f t="shared" si="15"/>
        <v>13.331405031227842</v>
      </c>
      <c r="BT23" s="73">
        <f t="shared" si="15"/>
        <v>13.331405031227842</v>
      </c>
      <c r="BU23" s="73">
        <f t="shared" si="15"/>
        <v>8.531149429989636</v>
      </c>
      <c r="BV23" s="73">
        <f t="shared" si="15"/>
        <v>8.531149429989636</v>
      </c>
      <c r="BW23" s="73">
        <f t="shared" si="15"/>
        <v>8.531149429989636</v>
      </c>
      <c r="BX23" s="73">
        <f t="shared" si="15"/>
        <v>8.531149429989636</v>
      </c>
      <c r="BY23" s="73">
        <f t="shared" si="15"/>
        <v>8.531149429989636</v>
      </c>
      <c r="BZ23" s="73">
        <f t="shared" si="15"/>
        <v>8.531149429989636</v>
      </c>
      <c r="CA23" s="73">
        <f t="shared" si="15"/>
        <v>8.531149429989636</v>
      </c>
      <c r="CB23" s="73">
        <f t="shared" si="15"/>
        <v>8.531149429989636</v>
      </c>
      <c r="CC23" s="73">
        <f t="shared" si="15"/>
        <v>8.531149429989636</v>
      </c>
      <c r="CD23" s="73">
        <f t="shared" si="15"/>
        <v>8.531149429989636</v>
      </c>
      <c r="CE23" s="73">
        <f t="shared" ref="CE23:CQ24" si="16">CE16+CE20</f>
        <v>8.531149429989636</v>
      </c>
      <c r="CF23" s="73">
        <f t="shared" si="16"/>
        <v>8.531149429989636</v>
      </c>
      <c r="CG23" s="73">
        <f t="shared" si="16"/>
        <v>8.531149429989636</v>
      </c>
      <c r="CH23" s="73">
        <f t="shared" si="16"/>
        <v>8.531149429989636</v>
      </c>
      <c r="CI23" s="73">
        <f t="shared" si="16"/>
        <v>8.531149429989636</v>
      </c>
      <c r="CJ23" s="73">
        <f t="shared" si="16"/>
        <v>8.531149429989636</v>
      </c>
      <c r="CK23" s="73">
        <f t="shared" si="16"/>
        <v>8.531149429989636</v>
      </c>
      <c r="CL23" s="73">
        <f t="shared" si="16"/>
        <v>8.531149429989636</v>
      </c>
      <c r="CM23" s="73">
        <f t="shared" si="16"/>
        <v>8.531149429989636</v>
      </c>
      <c r="CN23" s="73">
        <f t="shared" si="16"/>
        <v>8.531149429989636</v>
      </c>
      <c r="CO23" s="73">
        <f t="shared" si="16"/>
        <v>8.531149429989636</v>
      </c>
      <c r="CP23" s="73">
        <f t="shared" si="16"/>
        <v>8.531149429989636</v>
      </c>
      <c r="CQ23" s="73">
        <f t="shared" si="16"/>
        <v>8.531149429989636</v>
      </c>
    </row>
    <row r="24" spans="1:95" x14ac:dyDescent="0.35">
      <c r="B24" s="31" t="s">
        <v>75</v>
      </c>
      <c r="Q24" s="31" t="s">
        <v>75</v>
      </c>
      <c r="R24" s="5">
        <f>R17+R21</f>
        <v>0</v>
      </c>
      <c r="S24" s="5">
        <f t="shared" si="15"/>
        <v>0</v>
      </c>
      <c r="T24" s="5">
        <f t="shared" si="15"/>
        <v>0</v>
      </c>
      <c r="U24" s="73">
        <f>U17+U21</f>
        <v>7.4761695133093333</v>
      </c>
      <c r="V24" s="73">
        <f t="shared" si="15"/>
        <v>7.4761695133093333</v>
      </c>
      <c r="W24" s="73">
        <f t="shared" si="15"/>
        <v>7.4761695133093333</v>
      </c>
      <c r="X24" s="73">
        <f t="shared" si="15"/>
        <v>7.4761695133093333</v>
      </c>
      <c r="Y24" s="73">
        <f t="shared" si="15"/>
        <v>7.4761695133093333</v>
      </c>
      <c r="Z24" s="73">
        <f t="shared" si="15"/>
        <v>7.4761695133093333</v>
      </c>
      <c r="AA24" s="73">
        <f t="shared" si="15"/>
        <v>7.4761695133093333</v>
      </c>
      <c r="AB24" s="73">
        <f t="shared" si="15"/>
        <v>7.4761695133093333</v>
      </c>
      <c r="AC24" s="73">
        <f t="shared" si="15"/>
        <v>7.4761695133093333</v>
      </c>
      <c r="AD24" s="73">
        <f t="shared" si="15"/>
        <v>7.4761695133093333</v>
      </c>
      <c r="AE24" s="73">
        <f t="shared" si="15"/>
        <v>7.4761695133093333</v>
      </c>
      <c r="AF24" s="73">
        <f t="shared" si="15"/>
        <v>7.4761695133093333</v>
      </c>
      <c r="AG24" s="73">
        <f t="shared" si="15"/>
        <v>7.4761695133093333</v>
      </c>
      <c r="AH24" s="73">
        <f t="shared" si="15"/>
        <v>7.4761695133093333</v>
      </c>
      <c r="AI24" s="73">
        <f t="shared" si="15"/>
        <v>7.4761695133093333</v>
      </c>
      <c r="AJ24" s="73">
        <f t="shared" si="15"/>
        <v>7.4761695133093333</v>
      </c>
      <c r="AK24" s="73">
        <f t="shared" si="15"/>
        <v>7.4761695133093333</v>
      </c>
      <c r="AL24" s="73">
        <f t="shared" si="15"/>
        <v>7.4761695133093333</v>
      </c>
      <c r="AM24" s="73">
        <f t="shared" si="15"/>
        <v>7.4761695133093333</v>
      </c>
      <c r="AN24" s="73">
        <f t="shared" si="15"/>
        <v>7.4761695133093333</v>
      </c>
      <c r="AO24" s="73">
        <f t="shared" si="15"/>
        <v>7.4761695133093333</v>
      </c>
      <c r="AP24" s="73">
        <f t="shared" si="15"/>
        <v>7.4761695133093333</v>
      </c>
      <c r="AQ24" s="73">
        <f t="shared" si="15"/>
        <v>7.4761695133093333</v>
      </c>
      <c r="AR24" s="73">
        <f t="shared" si="15"/>
        <v>7.4761695133093333</v>
      </c>
      <c r="AS24" s="73">
        <f t="shared" si="15"/>
        <v>7.4761695133093333</v>
      </c>
      <c r="AT24" s="73">
        <f t="shared" si="15"/>
        <v>7.4761695133093333</v>
      </c>
      <c r="AU24" s="73">
        <f t="shared" si="15"/>
        <v>7.4761695133093333</v>
      </c>
      <c r="AV24" s="73">
        <f t="shared" si="15"/>
        <v>7.4761695133093333</v>
      </c>
      <c r="AW24" s="73">
        <f t="shared" si="15"/>
        <v>7.4761695133093333</v>
      </c>
      <c r="AX24" s="73">
        <f t="shared" si="15"/>
        <v>7.4761695133093333</v>
      </c>
      <c r="AY24" s="73">
        <f t="shared" si="15"/>
        <v>7.4761695133093333</v>
      </c>
      <c r="AZ24" s="73">
        <f t="shared" si="15"/>
        <v>7.4761695133093333</v>
      </c>
      <c r="BA24" s="73">
        <f t="shared" si="15"/>
        <v>7.4761695133093333</v>
      </c>
      <c r="BB24" s="73">
        <f t="shared" si="15"/>
        <v>7.4761695133093333</v>
      </c>
      <c r="BC24" s="73">
        <f t="shared" si="15"/>
        <v>7.4761695133093333</v>
      </c>
      <c r="BD24" s="73">
        <f t="shared" si="15"/>
        <v>7.4761695133093333</v>
      </c>
      <c r="BE24" s="73">
        <f t="shared" si="15"/>
        <v>7.4761695133093333</v>
      </c>
      <c r="BF24" s="73">
        <f t="shared" si="15"/>
        <v>7.4761695133093333</v>
      </c>
      <c r="BG24" s="73">
        <f t="shared" si="15"/>
        <v>7.4761695133093333</v>
      </c>
      <c r="BH24" s="73">
        <f t="shared" si="15"/>
        <v>7.4761695133093333</v>
      </c>
      <c r="BI24" s="73">
        <f t="shared" si="15"/>
        <v>7.4761695133093333</v>
      </c>
      <c r="BJ24" s="73">
        <f t="shared" si="15"/>
        <v>7.4761695133093333</v>
      </c>
      <c r="BK24" s="73">
        <f t="shared" si="15"/>
        <v>7.4761695133093333</v>
      </c>
      <c r="BL24" s="73">
        <f t="shared" si="15"/>
        <v>7.4761695133093333</v>
      </c>
      <c r="BM24" s="73">
        <f t="shared" si="15"/>
        <v>7.4761695133093333</v>
      </c>
      <c r="BN24" s="73">
        <f t="shared" si="15"/>
        <v>7.4761695133093333</v>
      </c>
      <c r="BO24" s="73">
        <f t="shared" si="15"/>
        <v>7.4761695133093333</v>
      </c>
      <c r="BP24" s="73">
        <f t="shared" si="15"/>
        <v>7.4761695133093333</v>
      </c>
      <c r="BQ24" s="73">
        <f t="shared" si="15"/>
        <v>7.4761695133093333</v>
      </c>
      <c r="BR24" s="73">
        <f t="shared" si="15"/>
        <v>7.4761695133093333</v>
      </c>
      <c r="BS24" s="73">
        <f t="shared" si="15"/>
        <v>7.4761695133093333</v>
      </c>
      <c r="BT24" s="73">
        <f t="shared" si="15"/>
        <v>7.4761695133093333</v>
      </c>
      <c r="BU24" s="73">
        <f t="shared" si="15"/>
        <v>5.0694701835487921</v>
      </c>
      <c r="BV24" s="73">
        <f t="shared" si="15"/>
        <v>5.0694701835487921</v>
      </c>
      <c r="BW24" s="73">
        <f t="shared" si="15"/>
        <v>5.0694701835487921</v>
      </c>
      <c r="BX24" s="73">
        <f t="shared" si="15"/>
        <v>5.0694701835487921</v>
      </c>
      <c r="BY24" s="73">
        <f t="shared" si="15"/>
        <v>5.0694701835487921</v>
      </c>
      <c r="BZ24" s="73">
        <f t="shared" si="15"/>
        <v>5.0694701835487921</v>
      </c>
      <c r="CA24" s="73">
        <f t="shared" si="15"/>
        <v>5.0694701835487921</v>
      </c>
      <c r="CB24" s="73">
        <f t="shared" si="15"/>
        <v>5.0694701835487921</v>
      </c>
      <c r="CC24" s="73">
        <f t="shared" si="15"/>
        <v>5.0694701835487921</v>
      </c>
      <c r="CD24" s="73">
        <f t="shared" si="15"/>
        <v>5.0694701835487921</v>
      </c>
      <c r="CE24" s="73">
        <f t="shared" si="16"/>
        <v>5.0694701835487921</v>
      </c>
      <c r="CF24" s="73">
        <f t="shared" si="16"/>
        <v>5.0694701835487921</v>
      </c>
      <c r="CG24" s="73">
        <f t="shared" si="16"/>
        <v>5.0694701835487921</v>
      </c>
      <c r="CH24" s="73">
        <f t="shared" si="16"/>
        <v>5.0694701835487921</v>
      </c>
      <c r="CI24" s="73">
        <f t="shared" si="16"/>
        <v>5.0694701835487921</v>
      </c>
      <c r="CJ24" s="73">
        <f t="shared" si="16"/>
        <v>5.0694701835487921</v>
      </c>
      <c r="CK24" s="73">
        <f t="shared" si="16"/>
        <v>5.0694701835487921</v>
      </c>
      <c r="CL24" s="73">
        <f t="shared" si="16"/>
        <v>5.0694701835487921</v>
      </c>
      <c r="CM24" s="73">
        <f t="shared" si="16"/>
        <v>5.0694701835487921</v>
      </c>
      <c r="CN24" s="73">
        <f t="shared" si="16"/>
        <v>5.0694701835487921</v>
      </c>
      <c r="CO24" s="73">
        <f t="shared" si="16"/>
        <v>5.0694701835487921</v>
      </c>
      <c r="CP24" s="73">
        <f t="shared" si="16"/>
        <v>5.0694701835487921</v>
      </c>
      <c r="CQ24" s="73">
        <f t="shared" si="16"/>
        <v>5.0694701835487921</v>
      </c>
    </row>
    <row r="25" spans="1:95" x14ac:dyDescent="0.35">
      <c r="B25" s="31" t="s">
        <v>76</v>
      </c>
      <c r="Q25" s="31" t="s">
        <v>76</v>
      </c>
      <c r="R25" s="5">
        <f>R18+R21</f>
        <v>0</v>
      </c>
      <c r="S25" s="5">
        <f t="shared" ref="S25:CD25" si="17">S18+S21</f>
        <v>0</v>
      </c>
      <c r="T25" s="5">
        <f t="shared" si="17"/>
        <v>0</v>
      </c>
      <c r="U25" s="73">
        <f t="shared" si="17"/>
        <v>5.0088186296569042</v>
      </c>
      <c r="V25" s="73">
        <f t="shared" si="17"/>
        <v>5.0088186296569042</v>
      </c>
      <c r="W25" s="73">
        <f t="shared" si="17"/>
        <v>5.0088186296569042</v>
      </c>
      <c r="X25" s="73">
        <f t="shared" si="17"/>
        <v>5.0088186296569042</v>
      </c>
      <c r="Y25" s="73">
        <f t="shared" si="17"/>
        <v>5.0088186296569042</v>
      </c>
      <c r="Z25" s="73">
        <f t="shared" si="17"/>
        <v>5.0088186296569042</v>
      </c>
      <c r="AA25" s="73">
        <f t="shared" si="17"/>
        <v>5.0088186296569042</v>
      </c>
      <c r="AB25" s="73">
        <f t="shared" si="17"/>
        <v>5.0088186296569042</v>
      </c>
      <c r="AC25" s="73">
        <f t="shared" si="17"/>
        <v>5.0088186296569042</v>
      </c>
      <c r="AD25" s="73">
        <f t="shared" si="17"/>
        <v>5.0088186296569042</v>
      </c>
      <c r="AE25" s="73">
        <f t="shared" si="17"/>
        <v>5.0088186296569042</v>
      </c>
      <c r="AF25" s="73">
        <f t="shared" si="17"/>
        <v>5.0088186296569042</v>
      </c>
      <c r="AG25" s="73">
        <f t="shared" si="17"/>
        <v>5.0088186296569042</v>
      </c>
      <c r="AH25" s="73">
        <f t="shared" si="17"/>
        <v>5.0088186296569042</v>
      </c>
      <c r="AI25" s="73">
        <f t="shared" si="17"/>
        <v>5.0088186296569042</v>
      </c>
      <c r="AJ25" s="73">
        <f t="shared" si="17"/>
        <v>5.0088186296569042</v>
      </c>
      <c r="AK25" s="73">
        <f t="shared" si="17"/>
        <v>5.0088186296569042</v>
      </c>
      <c r="AL25" s="73">
        <f t="shared" si="17"/>
        <v>5.0088186296569042</v>
      </c>
      <c r="AM25" s="73">
        <f t="shared" si="17"/>
        <v>5.0088186296569042</v>
      </c>
      <c r="AN25" s="73">
        <f t="shared" si="17"/>
        <v>5.0088186296569042</v>
      </c>
      <c r="AO25" s="73">
        <f t="shared" si="17"/>
        <v>5.0088186296569042</v>
      </c>
      <c r="AP25" s="73">
        <f t="shared" si="17"/>
        <v>5.0088186296569042</v>
      </c>
      <c r="AQ25" s="73">
        <f t="shared" si="17"/>
        <v>5.0088186296569042</v>
      </c>
      <c r="AR25" s="73">
        <f t="shared" si="17"/>
        <v>5.0088186296569042</v>
      </c>
      <c r="AS25" s="73">
        <f t="shared" si="17"/>
        <v>5.0088186296569042</v>
      </c>
      <c r="AT25" s="73">
        <f t="shared" si="17"/>
        <v>5.0088186296569042</v>
      </c>
      <c r="AU25" s="73">
        <f t="shared" si="17"/>
        <v>5.0088186296569042</v>
      </c>
      <c r="AV25" s="73">
        <f t="shared" si="17"/>
        <v>5.0088186296569042</v>
      </c>
      <c r="AW25" s="73">
        <f t="shared" si="17"/>
        <v>5.0088186296569042</v>
      </c>
      <c r="AX25" s="73">
        <f t="shared" si="17"/>
        <v>5.0088186296569042</v>
      </c>
      <c r="AY25" s="73">
        <f t="shared" si="17"/>
        <v>5.0088186296569042</v>
      </c>
      <c r="AZ25" s="73">
        <f t="shared" si="17"/>
        <v>5.0088186296569042</v>
      </c>
      <c r="BA25" s="73">
        <f t="shared" si="17"/>
        <v>5.0088186296569042</v>
      </c>
      <c r="BB25" s="73">
        <f t="shared" si="17"/>
        <v>5.0088186296569042</v>
      </c>
      <c r="BC25" s="73">
        <f t="shared" si="17"/>
        <v>5.0088186296569042</v>
      </c>
      <c r="BD25" s="73">
        <f t="shared" si="17"/>
        <v>5.0088186296569042</v>
      </c>
      <c r="BE25" s="73">
        <f t="shared" si="17"/>
        <v>5.0088186296569042</v>
      </c>
      <c r="BF25" s="73">
        <f t="shared" si="17"/>
        <v>5.0088186296569042</v>
      </c>
      <c r="BG25" s="73">
        <f t="shared" si="17"/>
        <v>5.0088186296569042</v>
      </c>
      <c r="BH25" s="73">
        <f t="shared" si="17"/>
        <v>5.0088186296569042</v>
      </c>
      <c r="BI25" s="73">
        <f t="shared" si="17"/>
        <v>5.0088186296569042</v>
      </c>
      <c r="BJ25" s="73">
        <f t="shared" si="17"/>
        <v>5.0088186296569042</v>
      </c>
      <c r="BK25" s="73">
        <f t="shared" si="17"/>
        <v>5.0088186296569042</v>
      </c>
      <c r="BL25" s="73">
        <f t="shared" si="17"/>
        <v>5.0088186296569042</v>
      </c>
      <c r="BM25" s="73">
        <f t="shared" si="17"/>
        <v>5.0088186296569042</v>
      </c>
      <c r="BN25" s="73">
        <f t="shared" si="17"/>
        <v>5.0088186296569042</v>
      </c>
      <c r="BO25" s="73">
        <f t="shared" si="17"/>
        <v>5.0088186296569042</v>
      </c>
      <c r="BP25" s="73">
        <f t="shared" si="17"/>
        <v>5.0088186296569042</v>
      </c>
      <c r="BQ25" s="73">
        <f t="shared" si="17"/>
        <v>5.0088186296569042</v>
      </c>
      <c r="BR25" s="73">
        <f t="shared" si="17"/>
        <v>5.0088186296569042</v>
      </c>
      <c r="BS25" s="73">
        <f t="shared" si="17"/>
        <v>5.0088186296569042</v>
      </c>
      <c r="BT25" s="73">
        <f t="shared" si="17"/>
        <v>5.0088186296569042</v>
      </c>
      <c r="BU25" s="73">
        <f t="shared" si="17"/>
        <v>3.2189570208094698</v>
      </c>
      <c r="BV25" s="73">
        <f t="shared" si="17"/>
        <v>3.2189570208094698</v>
      </c>
      <c r="BW25" s="73">
        <f t="shared" si="17"/>
        <v>3.2189570208094698</v>
      </c>
      <c r="BX25" s="73">
        <f t="shared" si="17"/>
        <v>3.2189570208094698</v>
      </c>
      <c r="BY25" s="73">
        <f t="shared" si="17"/>
        <v>3.2189570208094698</v>
      </c>
      <c r="BZ25" s="73">
        <f t="shared" si="17"/>
        <v>3.2189570208094698</v>
      </c>
      <c r="CA25" s="73">
        <f t="shared" si="17"/>
        <v>3.2189570208094698</v>
      </c>
      <c r="CB25" s="73">
        <f t="shared" si="17"/>
        <v>3.2189570208094698</v>
      </c>
      <c r="CC25" s="73">
        <f t="shared" si="17"/>
        <v>3.2189570208094698</v>
      </c>
      <c r="CD25" s="73">
        <f t="shared" si="17"/>
        <v>3.2189570208094698</v>
      </c>
      <c r="CE25" s="73">
        <f t="shared" ref="CE25:CQ25" si="18">CE18+CE21</f>
        <v>3.2189570208094698</v>
      </c>
      <c r="CF25" s="73">
        <f t="shared" si="18"/>
        <v>3.2189570208094698</v>
      </c>
      <c r="CG25" s="73">
        <f t="shared" si="18"/>
        <v>3.2189570208094698</v>
      </c>
      <c r="CH25" s="73">
        <f t="shared" si="18"/>
        <v>3.2189570208094698</v>
      </c>
      <c r="CI25" s="73">
        <f t="shared" si="18"/>
        <v>3.2189570208094698</v>
      </c>
      <c r="CJ25" s="73">
        <f t="shared" si="18"/>
        <v>3.2189570208094698</v>
      </c>
      <c r="CK25" s="73">
        <f t="shared" si="18"/>
        <v>3.2189570208094698</v>
      </c>
      <c r="CL25" s="73">
        <f t="shared" si="18"/>
        <v>3.2189570208094698</v>
      </c>
      <c r="CM25" s="73">
        <f t="shared" si="18"/>
        <v>3.2189570208094698</v>
      </c>
      <c r="CN25" s="73">
        <f t="shared" si="18"/>
        <v>3.2189570208094698</v>
      </c>
      <c r="CO25" s="73">
        <f t="shared" si="18"/>
        <v>3.2189570208094698</v>
      </c>
      <c r="CP25" s="73">
        <f t="shared" si="18"/>
        <v>3.2189570208094698</v>
      </c>
      <c r="CQ25" s="73">
        <f t="shared" si="18"/>
        <v>3.2189570208094698</v>
      </c>
    </row>
    <row r="26" spans="1:95" x14ac:dyDescent="0.35">
      <c r="R26" s="57"/>
      <c r="S26" s="57"/>
      <c r="T26" s="57" t="s">
        <v>20</v>
      </c>
      <c r="U26" s="57">
        <v>7</v>
      </c>
      <c r="V26" s="57">
        <v>8</v>
      </c>
      <c r="W26" s="57">
        <v>9</v>
      </c>
      <c r="X26" s="57">
        <v>10</v>
      </c>
      <c r="Y26" s="57">
        <v>11</v>
      </c>
      <c r="Z26" s="57">
        <v>12</v>
      </c>
      <c r="AA26" s="57">
        <v>13</v>
      </c>
      <c r="AB26" s="57">
        <v>14</v>
      </c>
      <c r="AC26" s="57">
        <v>15</v>
      </c>
      <c r="AD26" s="57">
        <v>16</v>
      </c>
      <c r="AE26" s="57">
        <v>17</v>
      </c>
      <c r="AF26" s="57">
        <v>18</v>
      </c>
      <c r="AG26" s="57">
        <v>19</v>
      </c>
      <c r="AH26" s="57">
        <v>20</v>
      </c>
      <c r="AI26" s="57">
        <v>21</v>
      </c>
      <c r="AJ26" s="57">
        <v>22</v>
      </c>
      <c r="AK26" s="57">
        <v>23</v>
      </c>
      <c r="AL26" s="57">
        <v>24</v>
      </c>
      <c r="AM26" s="57">
        <v>25</v>
      </c>
      <c r="AN26" s="57">
        <v>26</v>
      </c>
      <c r="AO26" s="57">
        <v>27</v>
      </c>
      <c r="AP26" s="57">
        <v>28</v>
      </c>
      <c r="AQ26" s="57">
        <v>29</v>
      </c>
      <c r="AR26" s="57">
        <v>30</v>
      </c>
      <c r="AS26" s="57">
        <v>31</v>
      </c>
      <c r="AT26" s="57">
        <v>32</v>
      </c>
      <c r="AU26" s="57">
        <v>33</v>
      </c>
      <c r="AV26" s="57">
        <v>34</v>
      </c>
      <c r="AW26" s="57">
        <v>35</v>
      </c>
      <c r="AX26" s="57">
        <v>36</v>
      </c>
      <c r="AY26" s="57">
        <v>37</v>
      </c>
      <c r="AZ26" s="57">
        <v>38</v>
      </c>
      <c r="BA26" s="57">
        <v>39</v>
      </c>
      <c r="BB26" s="57">
        <v>40</v>
      </c>
      <c r="BC26" s="57">
        <v>41</v>
      </c>
      <c r="BD26" s="57">
        <v>42</v>
      </c>
      <c r="BE26" s="57">
        <v>43</v>
      </c>
      <c r="BF26" s="57">
        <v>44</v>
      </c>
      <c r="BG26" s="57">
        <v>45</v>
      </c>
      <c r="BH26" s="57">
        <v>46</v>
      </c>
      <c r="BI26" s="57">
        <v>47</v>
      </c>
      <c r="BJ26" s="57">
        <v>48</v>
      </c>
      <c r="BK26" s="57">
        <v>49</v>
      </c>
      <c r="BL26" s="57">
        <v>50</v>
      </c>
      <c r="BM26" s="57">
        <v>51</v>
      </c>
      <c r="BN26" s="57">
        <v>52</v>
      </c>
      <c r="BO26" s="57">
        <v>1</v>
      </c>
      <c r="BP26" s="57">
        <v>2</v>
      </c>
      <c r="BQ26" s="57">
        <v>3</v>
      </c>
      <c r="BR26" s="57">
        <v>4</v>
      </c>
      <c r="BS26" s="57">
        <v>5</v>
      </c>
      <c r="BT26" s="57">
        <v>6</v>
      </c>
      <c r="BU26" s="57">
        <v>7</v>
      </c>
      <c r="BV26" s="57">
        <v>8</v>
      </c>
      <c r="BW26" s="57">
        <v>9</v>
      </c>
      <c r="BX26" s="57">
        <v>10</v>
      </c>
      <c r="BY26" s="57">
        <v>11</v>
      </c>
      <c r="BZ26" s="57">
        <v>12</v>
      </c>
      <c r="CA26" s="57">
        <v>13</v>
      </c>
      <c r="CB26" s="57">
        <v>14</v>
      </c>
      <c r="CC26" s="57">
        <v>15</v>
      </c>
      <c r="CD26" s="57">
        <v>16</v>
      </c>
      <c r="CE26" s="57">
        <v>17</v>
      </c>
      <c r="CF26" s="57">
        <v>18</v>
      </c>
      <c r="CG26" s="57">
        <v>19</v>
      </c>
      <c r="CH26" s="57">
        <v>20</v>
      </c>
      <c r="CI26" s="57">
        <v>21</v>
      </c>
      <c r="CJ26" s="57">
        <v>22</v>
      </c>
      <c r="CK26" s="57">
        <v>23</v>
      </c>
      <c r="CL26" s="57">
        <v>24</v>
      </c>
      <c r="CM26" s="57">
        <v>25</v>
      </c>
      <c r="CN26" s="57">
        <v>26</v>
      </c>
      <c r="CO26" s="57">
        <v>27</v>
      </c>
      <c r="CP26" s="57">
        <v>28</v>
      </c>
      <c r="CQ26" s="57">
        <v>29</v>
      </c>
    </row>
    <row r="27" spans="1:95" x14ac:dyDescent="0.35">
      <c r="T27" s="31" t="s">
        <v>74</v>
      </c>
      <c r="U27" s="73">
        <f>ROUNDUP(U23,0)</f>
        <v>14</v>
      </c>
      <c r="V27" s="73">
        <f t="shared" ref="V27:CG29" si="19">ROUNDUP(V23,0)</f>
        <v>14</v>
      </c>
      <c r="W27" s="73">
        <f t="shared" si="19"/>
        <v>14</v>
      </c>
      <c r="X27" s="73">
        <f t="shared" si="19"/>
        <v>14</v>
      </c>
      <c r="Y27" s="73">
        <f t="shared" si="19"/>
        <v>14</v>
      </c>
      <c r="Z27" s="73">
        <f t="shared" si="19"/>
        <v>14</v>
      </c>
      <c r="AA27" s="73">
        <f t="shared" si="19"/>
        <v>14</v>
      </c>
      <c r="AB27" s="73">
        <f t="shared" si="19"/>
        <v>14</v>
      </c>
      <c r="AC27" s="73">
        <f t="shared" si="19"/>
        <v>14</v>
      </c>
      <c r="AD27" s="73">
        <f t="shared" si="19"/>
        <v>14</v>
      </c>
      <c r="AE27" s="73">
        <f t="shared" si="19"/>
        <v>14</v>
      </c>
      <c r="AF27" s="73">
        <f t="shared" si="19"/>
        <v>14</v>
      </c>
      <c r="AG27" s="73">
        <f t="shared" si="19"/>
        <v>14</v>
      </c>
      <c r="AH27" s="73">
        <f t="shared" si="19"/>
        <v>14</v>
      </c>
      <c r="AI27" s="73">
        <f t="shared" si="19"/>
        <v>14</v>
      </c>
      <c r="AJ27" s="73">
        <f t="shared" si="19"/>
        <v>14</v>
      </c>
      <c r="AK27" s="73">
        <f t="shared" si="19"/>
        <v>14</v>
      </c>
      <c r="AL27" s="73">
        <f t="shared" si="19"/>
        <v>14</v>
      </c>
      <c r="AM27" s="73">
        <f t="shared" si="19"/>
        <v>14</v>
      </c>
      <c r="AN27" s="73">
        <f t="shared" si="19"/>
        <v>14</v>
      </c>
      <c r="AO27" s="73">
        <f t="shared" si="19"/>
        <v>14</v>
      </c>
      <c r="AP27" s="73">
        <f t="shared" si="19"/>
        <v>14</v>
      </c>
      <c r="AQ27" s="73">
        <f t="shared" si="19"/>
        <v>14</v>
      </c>
      <c r="AR27" s="73">
        <f t="shared" si="19"/>
        <v>14</v>
      </c>
      <c r="AS27" s="73">
        <f t="shared" si="19"/>
        <v>14</v>
      </c>
      <c r="AT27" s="73">
        <f t="shared" si="19"/>
        <v>14</v>
      </c>
      <c r="AU27" s="73">
        <f t="shared" si="19"/>
        <v>14</v>
      </c>
      <c r="AV27" s="73">
        <f t="shared" si="19"/>
        <v>14</v>
      </c>
      <c r="AW27" s="73">
        <f t="shared" si="19"/>
        <v>14</v>
      </c>
      <c r="AX27" s="73">
        <f t="shared" si="19"/>
        <v>14</v>
      </c>
      <c r="AY27" s="73">
        <f t="shared" si="19"/>
        <v>14</v>
      </c>
      <c r="AZ27" s="73">
        <f t="shared" si="19"/>
        <v>14</v>
      </c>
      <c r="BA27" s="73">
        <f t="shared" si="19"/>
        <v>14</v>
      </c>
      <c r="BB27" s="73">
        <f t="shared" si="19"/>
        <v>14</v>
      </c>
      <c r="BC27" s="73">
        <f t="shared" si="19"/>
        <v>14</v>
      </c>
      <c r="BD27" s="73">
        <f t="shared" si="19"/>
        <v>14</v>
      </c>
      <c r="BE27" s="73">
        <f t="shared" si="19"/>
        <v>14</v>
      </c>
      <c r="BF27" s="73">
        <f t="shared" si="19"/>
        <v>14</v>
      </c>
      <c r="BG27" s="73">
        <f t="shared" si="19"/>
        <v>14</v>
      </c>
      <c r="BH27" s="73">
        <f t="shared" si="19"/>
        <v>14</v>
      </c>
      <c r="BI27" s="73">
        <f t="shared" si="19"/>
        <v>14</v>
      </c>
      <c r="BJ27" s="73">
        <f t="shared" si="19"/>
        <v>14</v>
      </c>
      <c r="BK27" s="73">
        <f t="shared" si="19"/>
        <v>14</v>
      </c>
      <c r="BL27" s="73">
        <f t="shared" si="19"/>
        <v>14</v>
      </c>
      <c r="BM27" s="73">
        <f t="shared" si="19"/>
        <v>14</v>
      </c>
      <c r="BN27" s="73">
        <f t="shared" si="19"/>
        <v>14</v>
      </c>
      <c r="BO27" s="73">
        <f t="shared" si="19"/>
        <v>14</v>
      </c>
      <c r="BP27" s="73">
        <f t="shared" si="19"/>
        <v>14</v>
      </c>
      <c r="BQ27" s="73">
        <f t="shared" si="19"/>
        <v>14</v>
      </c>
      <c r="BR27" s="73">
        <f t="shared" si="19"/>
        <v>14</v>
      </c>
      <c r="BS27" s="73">
        <f t="shared" si="19"/>
        <v>14</v>
      </c>
      <c r="BT27" s="73">
        <f t="shared" si="19"/>
        <v>14</v>
      </c>
      <c r="BU27" s="73">
        <f t="shared" si="19"/>
        <v>9</v>
      </c>
      <c r="BV27" s="73">
        <f t="shared" si="19"/>
        <v>9</v>
      </c>
      <c r="BW27" s="73">
        <f t="shared" si="19"/>
        <v>9</v>
      </c>
      <c r="BX27" s="73">
        <f t="shared" si="19"/>
        <v>9</v>
      </c>
      <c r="BY27" s="73">
        <f t="shared" si="19"/>
        <v>9</v>
      </c>
      <c r="BZ27" s="73">
        <f t="shared" si="19"/>
        <v>9</v>
      </c>
      <c r="CA27" s="73">
        <f t="shared" si="19"/>
        <v>9</v>
      </c>
      <c r="CB27" s="73">
        <f t="shared" si="19"/>
        <v>9</v>
      </c>
      <c r="CC27" s="73">
        <f t="shared" si="19"/>
        <v>9</v>
      </c>
      <c r="CD27" s="73">
        <f t="shared" si="19"/>
        <v>9</v>
      </c>
      <c r="CE27" s="73">
        <f t="shared" si="19"/>
        <v>9</v>
      </c>
      <c r="CF27" s="73">
        <f t="shared" si="19"/>
        <v>9</v>
      </c>
      <c r="CG27" s="73">
        <f t="shared" si="19"/>
        <v>9</v>
      </c>
      <c r="CH27" s="73">
        <f t="shared" ref="CH27:CQ29" si="20">ROUNDUP(CH23,0)</f>
        <v>9</v>
      </c>
      <c r="CI27" s="73">
        <f t="shared" si="20"/>
        <v>9</v>
      </c>
      <c r="CJ27" s="73">
        <f t="shared" si="20"/>
        <v>9</v>
      </c>
      <c r="CK27" s="73">
        <f t="shared" si="20"/>
        <v>9</v>
      </c>
      <c r="CL27" s="73">
        <f t="shared" si="20"/>
        <v>9</v>
      </c>
      <c r="CM27" s="73">
        <f t="shared" si="20"/>
        <v>9</v>
      </c>
      <c r="CN27" s="73">
        <f t="shared" si="20"/>
        <v>9</v>
      </c>
      <c r="CO27" s="73">
        <f t="shared" si="20"/>
        <v>9</v>
      </c>
      <c r="CP27" s="73">
        <f t="shared" si="20"/>
        <v>9</v>
      </c>
      <c r="CQ27" s="73">
        <f t="shared" si="20"/>
        <v>9</v>
      </c>
    </row>
    <row r="28" spans="1:95" x14ac:dyDescent="0.35">
      <c r="B28" s="8" t="s">
        <v>80</v>
      </c>
      <c r="T28" s="31" t="s">
        <v>75</v>
      </c>
      <c r="U28" s="73">
        <f t="shared" ref="U28:AJ29" si="21">ROUNDUP(U24,0)</f>
        <v>8</v>
      </c>
      <c r="V28" s="73">
        <f t="shared" si="21"/>
        <v>8</v>
      </c>
      <c r="W28" s="73">
        <f t="shared" si="21"/>
        <v>8</v>
      </c>
      <c r="X28" s="73">
        <f t="shared" si="21"/>
        <v>8</v>
      </c>
      <c r="Y28" s="73">
        <f t="shared" si="21"/>
        <v>8</v>
      </c>
      <c r="Z28" s="73">
        <f t="shared" si="21"/>
        <v>8</v>
      </c>
      <c r="AA28" s="73">
        <f t="shared" si="21"/>
        <v>8</v>
      </c>
      <c r="AB28" s="73">
        <f t="shared" si="21"/>
        <v>8</v>
      </c>
      <c r="AC28" s="73">
        <f t="shared" si="21"/>
        <v>8</v>
      </c>
      <c r="AD28" s="73">
        <f t="shared" si="21"/>
        <v>8</v>
      </c>
      <c r="AE28" s="73">
        <f t="shared" si="21"/>
        <v>8</v>
      </c>
      <c r="AF28" s="73">
        <f t="shared" si="21"/>
        <v>8</v>
      </c>
      <c r="AG28" s="73">
        <f t="shared" si="21"/>
        <v>8</v>
      </c>
      <c r="AH28" s="73">
        <f t="shared" si="21"/>
        <v>8</v>
      </c>
      <c r="AI28" s="73">
        <f t="shared" si="21"/>
        <v>8</v>
      </c>
      <c r="AJ28" s="73">
        <f t="shared" si="21"/>
        <v>8</v>
      </c>
      <c r="AK28" s="73">
        <f t="shared" si="19"/>
        <v>8</v>
      </c>
      <c r="AL28" s="73">
        <f t="shared" si="19"/>
        <v>8</v>
      </c>
      <c r="AM28" s="73">
        <f t="shared" si="19"/>
        <v>8</v>
      </c>
      <c r="AN28" s="73">
        <f t="shared" si="19"/>
        <v>8</v>
      </c>
      <c r="AO28" s="73">
        <f t="shared" si="19"/>
        <v>8</v>
      </c>
      <c r="AP28" s="73">
        <f t="shared" si="19"/>
        <v>8</v>
      </c>
      <c r="AQ28" s="73">
        <f t="shared" si="19"/>
        <v>8</v>
      </c>
      <c r="AR28" s="73">
        <f t="shared" si="19"/>
        <v>8</v>
      </c>
      <c r="AS28" s="73">
        <f t="shared" si="19"/>
        <v>8</v>
      </c>
      <c r="AT28" s="73">
        <f t="shared" si="19"/>
        <v>8</v>
      </c>
      <c r="AU28" s="73">
        <f t="shared" si="19"/>
        <v>8</v>
      </c>
      <c r="AV28" s="73">
        <f t="shared" si="19"/>
        <v>8</v>
      </c>
      <c r="AW28" s="73">
        <f t="shared" si="19"/>
        <v>8</v>
      </c>
      <c r="AX28" s="73">
        <f t="shared" si="19"/>
        <v>8</v>
      </c>
      <c r="AY28" s="73">
        <f t="shared" si="19"/>
        <v>8</v>
      </c>
      <c r="AZ28" s="73">
        <f t="shared" si="19"/>
        <v>8</v>
      </c>
      <c r="BA28" s="73">
        <f t="shared" si="19"/>
        <v>8</v>
      </c>
      <c r="BB28" s="73">
        <f t="shared" si="19"/>
        <v>8</v>
      </c>
      <c r="BC28" s="73">
        <f t="shared" si="19"/>
        <v>8</v>
      </c>
      <c r="BD28" s="73">
        <f t="shared" si="19"/>
        <v>8</v>
      </c>
      <c r="BE28" s="73">
        <f t="shared" si="19"/>
        <v>8</v>
      </c>
      <c r="BF28" s="73">
        <f t="shared" si="19"/>
        <v>8</v>
      </c>
      <c r="BG28" s="73">
        <f t="shared" si="19"/>
        <v>8</v>
      </c>
      <c r="BH28" s="73">
        <f t="shared" si="19"/>
        <v>8</v>
      </c>
      <c r="BI28" s="73">
        <f t="shared" si="19"/>
        <v>8</v>
      </c>
      <c r="BJ28" s="73">
        <f t="shared" si="19"/>
        <v>8</v>
      </c>
      <c r="BK28" s="73">
        <f t="shared" si="19"/>
        <v>8</v>
      </c>
      <c r="BL28" s="73">
        <f t="shared" si="19"/>
        <v>8</v>
      </c>
      <c r="BM28" s="73">
        <f t="shared" si="19"/>
        <v>8</v>
      </c>
      <c r="BN28" s="73">
        <f t="shared" si="19"/>
        <v>8</v>
      </c>
      <c r="BO28" s="73">
        <f t="shared" si="19"/>
        <v>8</v>
      </c>
      <c r="BP28" s="73">
        <f t="shared" si="19"/>
        <v>8</v>
      </c>
      <c r="BQ28" s="73">
        <f t="shared" si="19"/>
        <v>8</v>
      </c>
      <c r="BR28" s="73">
        <f t="shared" si="19"/>
        <v>8</v>
      </c>
      <c r="BS28" s="73">
        <f t="shared" si="19"/>
        <v>8</v>
      </c>
      <c r="BT28" s="73">
        <f t="shared" si="19"/>
        <v>8</v>
      </c>
      <c r="BU28" s="73">
        <f t="shared" si="19"/>
        <v>6</v>
      </c>
      <c r="BV28" s="73">
        <f t="shared" si="19"/>
        <v>6</v>
      </c>
      <c r="BW28" s="73">
        <f t="shared" si="19"/>
        <v>6</v>
      </c>
      <c r="BX28" s="73">
        <f t="shared" si="19"/>
        <v>6</v>
      </c>
      <c r="BY28" s="73">
        <f t="shared" si="19"/>
        <v>6</v>
      </c>
      <c r="BZ28" s="73">
        <f t="shared" si="19"/>
        <v>6</v>
      </c>
      <c r="CA28" s="73">
        <f t="shared" si="19"/>
        <v>6</v>
      </c>
      <c r="CB28" s="73">
        <f t="shared" si="19"/>
        <v>6</v>
      </c>
      <c r="CC28" s="73">
        <f t="shared" si="19"/>
        <v>6</v>
      </c>
      <c r="CD28" s="73">
        <f t="shared" si="19"/>
        <v>6</v>
      </c>
      <c r="CE28" s="73">
        <f t="shared" si="19"/>
        <v>6</v>
      </c>
      <c r="CF28" s="73">
        <f t="shared" si="19"/>
        <v>6</v>
      </c>
      <c r="CG28" s="73">
        <f t="shared" si="19"/>
        <v>6</v>
      </c>
      <c r="CH28" s="73">
        <f t="shared" si="20"/>
        <v>6</v>
      </c>
      <c r="CI28" s="73">
        <f t="shared" si="20"/>
        <v>6</v>
      </c>
      <c r="CJ28" s="73">
        <f t="shared" si="20"/>
        <v>6</v>
      </c>
      <c r="CK28" s="73">
        <f t="shared" si="20"/>
        <v>6</v>
      </c>
      <c r="CL28" s="73">
        <f t="shared" si="20"/>
        <v>6</v>
      </c>
      <c r="CM28" s="73">
        <f t="shared" si="20"/>
        <v>6</v>
      </c>
      <c r="CN28" s="73">
        <f t="shared" si="20"/>
        <v>6</v>
      </c>
      <c r="CO28" s="73">
        <f t="shared" si="20"/>
        <v>6</v>
      </c>
      <c r="CP28" s="73">
        <f t="shared" si="20"/>
        <v>6</v>
      </c>
      <c r="CQ28" s="73">
        <f t="shared" si="20"/>
        <v>6</v>
      </c>
    </row>
    <row r="29" spans="1:95" x14ac:dyDescent="0.35">
      <c r="T29" s="31" t="s">
        <v>76</v>
      </c>
      <c r="U29" s="73">
        <f t="shared" si="21"/>
        <v>6</v>
      </c>
      <c r="V29" s="73">
        <f t="shared" si="21"/>
        <v>6</v>
      </c>
      <c r="W29" s="73">
        <f t="shared" si="21"/>
        <v>6</v>
      </c>
      <c r="X29" s="73">
        <f t="shared" si="21"/>
        <v>6</v>
      </c>
      <c r="Y29" s="73">
        <f t="shared" si="21"/>
        <v>6</v>
      </c>
      <c r="Z29" s="73">
        <f t="shared" si="21"/>
        <v>6</v>
      </c>
      <c r="AA29" s="73">
        <f t="shared" si="21"/>
        <v>6</v>
      </c>
      <c r="AB29" s="73">
        <f t="shared" si="21"/>
        <v>6</v>
      </c>
      <c r="AC29" s="73">
        <f t="shared" si="21"/>
        <v>6</v>
      </c>
      <c r="AD29" s="73">
        <f t="shared" si="21"/>
        <v>6</v>
      </c>
      <c r="AE29" s="73">
        <f t="shared" si="21"/>
        <v>6</v>
      </c>
      <c r="AF29" s="73">
        <f t="shared" si="21"/>
        <v>6</v>
      </c>
      <c r="AG29" s="73">
        <f t="shared" si="21"/>
        <v>6</v>
      </c>
      <c r="AH29" s="73">
        <f t="shared" si="21"/>
        <v>6</v>
      </c>
      <c r="AI29" s="73">
        <f t="shared" si="21"/>
        <v>6</v>
      </c>
      <c r="AJ29" s="73">
        <f t="shared" si="21"/>
        <v>6</v>
      </c>
      <c r="AK29" s="73">
        <f t="shared" si="19"/>
        <v>6</v>
      </c>
      <c r="AL29" s="73">
        <f t="shared" si="19"/>
        <v>6</v>
      </c>
      <c r="AM29" s="73">
        <f t="shared" si="19"/>
        <v>6</v>
      </c>
      <c r="AN29" s="73">
        <f t="shared" si="19"/>
        <v>6</v>
      </c>
      <c r="AO29" s="73">
        <f t="shared" si="19"/>
        <v>6</v>
      </c>
      <c r="AP29" s="73">
        <f t="shared" si="19"/>
        <v>6</v>
      </c>
      <c r="AQ29" s="73">
        <f t="shared" si="19"/>
        <v>6</v>
      </c>
      <c r="AR29" s="73">
        <f t="shared" si="19"/>
        <v>6</v>
      </c>
      <c r="AS29" s="73">
        <f t="shared" si="19"/>
        <v>6</v>
      </c>
      <c r="AT29" s="73">
        <f t="shared" si="19"/>
        <v>6</v>
      </c>
      <c r="AU29" s="73">
        <f t="shared" si="19"/>
        <v>6</v>
      </c>
      <c r="AV29" s="73">
        <f t="shared" si="19"/>
        <v>6</v>
      </c>
      <c r="AW29" s="73">
        <f t="shared" si="19"/>
        <v>6</v>
      </c>
      <c r="AX29" s="73">
        <f t="shared" si="19"/>
        <v>6</v>
      </c>
      <c r="AY29" s="73">
        <f t="shared" si="19"/>
        <v>6</v>
      </c>
      <c r="AZ29" s="73">
        <f t="shared" si="19"/>
        <v>6</v>
      </c>
      <c r="BA29" s="73">
        <f t="shared" si="19"/>
        <v>6</v>
      </c>
      <c r="BB29" s="73">
        <f t="shared" si="19"/>
        <v>6</v>
      </c>
      <c r="BC29" s="73">
        <f t="shared" si="19"/>
        <v>6</v>
      </c>
      <c r="BD29" s="73">
        <f t="shared" si="19"/>
        <v>6</v>
      </c>
      <c r="BE29" s="73">
        <f t="shared" si="19"/>
        <v>6</v>
      </c>
      <c r="BF29" s="73">
        <f t="shared" si="19"/>
        <v>6</v>
      </c>
      <c r="BG29" s="73">
        <f t="shared" si="19"/>
        <v>6</v>
      </c>
      <c r="BH29" s="73">
        <f t="shared" si="19"/>
        <v>6</v>
      </c>
      <c r="BI29" s="73">
        <f t="shared" si="19"/>
        <v>6</v>
      </c>
      <c r="BJ29" s="73">
        <f t="shared" si="19"/>
        <v>6</v>
      </c>
      <c r="BK29" s="73">
        <f t="shared" si="19"/>
        <v>6</v>
      </c>
      <c r="BL29" s="73">
        <f t="shared" si="19"/>
        <v>6</v>
      </c>
      <c r="BM29" s="73">
        <f t="shared" si="19"/>
        <v>6</v>
      </c>
      <c r="BN29" s="73">
        <f t="shared" si="19"/>
        <v>6</v>
      </c>
      <c r="BO29" s="73">
        <f t="shared" si="19"/>
        <v>6</v>
      </c>
      <c r="BP29" s="73">
        <f t="shared" si="19"/>
        <v>6</v>
      </c>
      <c r="BQ29" s="73">
        <f t="shared" si="19"/>
        <v>6</v>
      </c>
      <c r="BR29" s="73">
        <f t="shared" si="19"/>
        <v>6</v>
      </c>
      <c r="BS29" s="73">
        <f t="shared" si="19"/>
        <v>6</v>
      </c>
      <c r="BT29" s="73">
        <f t="shared" si="19"/>
        <v>6</v>
      </c>
      <c r="BU29" s="73">
        <f t="shared" si="19"/>
        <v>4</v>
      </c>
      <c r="BV29" s="73">
        <f t="shared" si="19"/>
        <v>4</v>
      </c>
      <c r="BW29" s="73">
        <f t="shared" si="19"/>
        <v>4</v>
      </c>
      <c r="BX29" s="73">
        <f t="shared" si="19"/>
        <v>4</v>
      </c>
      <c r="BY29" s="73">
        <f t="shared" si="19"/>
        <v>4</v>
      </c>
      <c r="BZ29" s="73">
        <f t="shared" si="19"/>
        <v>4</v>
      </c>
      <c r="CA29" s="73">
        <f t="shared" si="19"/>
        <v>4</v>
      </c>
      <c r="CB29" s="73">
        <f t="shared" si="19"/>
        <v>4</v>
      </c>
      <c r="CC29" s="73">
        <f t="shared" si="19"/>
        <v>4</v>
      </c>
      <c r="CD29" s="73">
        <f t="shared" si="19"/>
        <v>4</v>
      </c>
      <c r="CE29" s="73">
        <f t="shared" si="19"/>
        <v>4</v>
      </c>
      <c r="CF29" s="73">
        <f t="shared" si="19"/>
        <v>4</v>
      </c>
      <c r="CG29" s="73">
        <f t="shared" si="19"/>
        <v>4</v>
      </c>
      <c r="CH29" s="73">
        <f t="shared" si="20"/>
        <v>4</v>
      </c>
      <c r="CI29" s="73">
        <f t="shared" si="20"/>
        <v>4</v>
      </c>
      <c r="CJ29" s="73">
        <f t="shared" si="20"/>
        <v>4</v>
      </c>
      <c r="CK29" s="73">
        <f t="shared" si="20"/>
        <v>4</v>
      </c>
      <c r="CL29" s="73">
        <f t="shared" si="20"/>
        <v>4</v>
      </c>
      <c r="CM29" s="73">
        <f t="shared" si="20"/>
        <v>4</v>
      </c>
      <c r="CN29" s="73">
        <f t="shared" si="20"/>
        <v>4</v>
      </c>
      <c r="CO29" s="73">
        <f t="shared" si="20"/>
        <v>4</v>
      </c>
      <c r="CP29" s="73">
        <f t="shared" si="20"/>
        <v>4</v>
      </c>
      <c r="CQ29" s="73">
        <f t="shared" si="20"/>
        <v>4</v>
      </c>
    </row>
    <row r="33" spans="2:13" x14ac:dyDescent="0.35">
      <c r="H33">
        <f>350+320</f>
        <v>670</v>
      </c>
      <c r="K33">
        <v>850</v>
      </c>
      <c r="L33">
        <v>320</v>
      </c>
      <c r="M33">
        <f>K33-L33</f>
        <v>530</v>
      </c>
    </row>
    <row r="34" spans="2:13" x14ac:dyDescent="0.35">
      <c r="I34">
        <f>360+400</f>
        <v>760</v>
      </c>
      <c r="K34">
        <v>1100</v>
      </c>
      <c r="L34">
        <v>360</v>
      </c>
      <c r="M34">
        <f>K34-L34</f>
        <v>740</v>
      </c>
    </row>
    <row r="36" spans="2:13" x14ac:dyDescent="0.35">
      <c r="B36" s="31" t="s">
        <v>91</v>
      </c>
    </row>
    <row r="37" spans="2:13" x14ac:dyDescent="0.35">
      <c r="B37" s="31" t="s">
        <v>90</v>
      </c>
    </row>
    <row r="38" spans="2:13" x14ac:dyDescent="0.35">
      <c r="B38" s="31"/>
    </row>
    <row r="39" spans="2:13" x14ac:dyDescent="0.35">
      <c r="B39" s="31"/>
    </row>
    <row r="40" spans="2:13" x14ac:dyDescent="0.35">
      <c r="B40" s="60"/>
      <c r="C40" s="134" t="s">
        <v>83</v>
      </c>
      <c r="D40" s="134"/>
      <c r="E40" s="134"/>
      <c r="F40" s="134" t="s">
        <v>84</v>
      </c>
      <c r="G40" s="134"/>
      <c r="H40" s="134"/>
      <c r="J40" t="s">
        <v>85</v>
      </c>
      <c r="K40" t="s">
        <v>86</v>
      </c>
    </row>
    <row r="41" spans="2:13" x14ac:dyDescent="0.35">
      <c r="B41" s="62"/>
      <c r="C41" s="34" t="s">
        <v>77</v>
      </c>
      <c r="D41" s="34" t="s">
        <v>78</v>
      </c>
      <c r="E41" s="34" t="s">
        <v>79</v>
      </c>
      <c r="F41" s="34" t="s">
        <v>77</v>
      </c>
      <c r="G41" s="34" t="s">
        <v>78</v>
      </c>
      <c r="H41" s="34" t="s">
        <v>79</v>
      </c>
    </row>
    <row r="42" spans="2:13" x14ac:dyDescent="0.35">
      <c r="B42" s="63" t="s">
        <v>81</v>
      </c>
      <c r="C42" s="54">
        <v>0.85</v>
      </c>
      <c r="D42" s="82">
        <v>0.59440000000000004</v>
      </c>
      <c r="E42" s="54">
        <v>0.32500000000000001</v>
      </c>
      <c r="F42" s="33">
        <f t="shared" ref="F42:H45" si="22">(((24*60*60)/C42)*0.75)*7*0.97</f>
        <v>517637.6470588235</v>
      </c>
      <c r="G42" s="33">
        <f t="shared" si="22"/>
        <v>740228.80215343204</v>
      </c>
      <c r="H42" s="33">
        <f t="shared" si="22"/>
        <v>1353821.5384615383</v>
      </c>
      <c r="J42" t="s">
        <v>87</v>
      </c>
      <c r="L42" s="20">
        <f>(((24*60*60)/1)*7*0.8)</f>
        <v>483840</v>
      </c>
    </row>
    <row r="43" spans="2:13" x14ac:dyDescent="0.35">
      <c r="B43" s="63" t="s">
        <v>82</v>
      </c>
      <c r="C43" s="54">
        <v>1.1000000000000001</v>
      </c>
      <c r="D43" s="54">
        <v>0.625</v>
      </c>
      <c r="E43" s="82">
        <v>0.22900000000000001</v>
      </c>
      <c r="F43" s="33">
        <f t="shared" si="22"/>
        <v>399992.72727272724</v>
      </c>
      <c r="G43" s="33">
        <f t="shared" si="22"/>
        <v>703987.19999999995</v>
      </c>
      <c r="H43" s="33">
        <f t="shared" si="22"/>
        <v>1921362.445414847</v>
      </c>
    </row>
    <row r="45" spans="2:13" x14ac:dyDescent="0.35">
      <c r="C45">
        <f>0.15+0.7</f>
        <v>0.85</v>
      </c>
      <c r="D45">
        <f>0.15+0.5</f>
        <v>0.65</v>
      </c>
      <c r="F45" s="33">
        <f t="shared" si="22"/>
        <v>517637.6470588235</v>
      </c>
      <c r="G45" s="33">
        <f t="shared" si="22"/>
        <v>676910.76923076913</v>
      </c>
    </row>
    <row r="46" spans="2:13" x14ac:dyDescent="0.35">
      <c r="J46" t="s">
        <v>151</v>
      </c>
      <c r="K46">
        <v>228</v>
      </c>
      <c r="L46" t="s">
        <v>152</v>
      </c>
    </row>
    <row r="47" spans="2:13" x14ac:dyDescent="0.35">
      <c r="K47">
        <f>K46/60</f>
        <v>3.8</v>
      </c>
      <c r="L47" t="s">
        <v>153</v>
      </c>
    </row>
    <row r="48" spans="2:13" x14ac:dyDescent="0.35">
      <c r="E48">
        <f>((24*60*60)/0.2332)*0.75</f>
        <v>277873.07032590051</v>
      </c>
      <c r="F48">
        <f>E48/66374</f>
        <v>4.186474678728124</v>
      </c>
      <c r="K48">
        <f>24/K47</f>
        <v>6.3157894736842106</v>
      </c>
      <c r="L48" t="s">
        <v>154</v>
      </c>
    </row>
    <row r="49" spans="1:88" x14ac:dyDescent="0.35">
      <c r="K49">
        <f>(K48*7)*0.75*0.95</f>
        <v>31.499999999999996</v>
      </c>
      <c r="L49" t="s">
        <v>155</v>
      </c>
    </row>
    <row r="50" spans="1:88" x14ac:dyDescent="0.35">
      <c r="K50" s="83">
        <f>K49*67500</f>
        <v>2126249.9999999995</v>
      </c>
    </row>
    <row r="51" spans="1:88" x14ac:dyDescent="0.35">
      <c r="B51" t="s">
        <v>96</v>
      </c>
    </row>
    <row r="52" spans="1:88" x14ac:dyDescent="0.35">
      <c r="B52" t="s">
        <v>97</v>
      </c>
    </row>
    <row r="53" spans="1:88" x14ac:dyDescent="0.35">
      <c r="B53" t="s">
        <v>98</v>
      </c>
    </row>
    <row r="59" spans="1:88" ht="23.5" x14ac:dyDescent="0.55000000000000004">
      <c r="A59" s="55" t="s">
        <v>88</v>
      </c>
      <c r="B59" s="56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40"/>
      <c r="N59" s="40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1" spans="1:88" x14ac:dyDescent="0.35">
      <c r="C61" s="114" t="s">
        <v>45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6" t="s">
        <v>15</v>
      </c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7" t="s">
        <v>14</v>
      </c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8" t="s">
        <v>13</v>
      </c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 t="s">
        <v>32</v>
      </c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 t="s">
        <v>33</v>
      </c>
      <c r="BQ61" s="118"/>
      <c r="BR61" s="118"/>
      <c r="BS61" s="118"/>
      <c r="BT61" s="118"/>
      <c r="BU61" s="118"/>
      <c r="BV61" s="118"/>
      <c r="BW61" s="118"/>
      <c r="BX61" s="118"/>
      <c r="BY61" s="118"/>
      <c r="BZ61" s="118"/>
      <c r="CA61" s="118"/>
      <c r="CB61" s="118"/>
      <c r="CC61" s="118" t="s">
        <v>34</v>
      </c>
      <c r="CD61" s="118"/>
      <c r="CE61" s="118"/>
      <c r="CF61" s="118"/>
      <c r="CG61" s="118"/>
      <c r="CH61" s="118"/>
      <c r="CI61" s="118"/>
      <c r="CJ61" s="118"/>
    </row>
    <row r="62" spans="1:88" x14ac:dyDescent="0.35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9"/>
      <c r="Q62" s="29"/>
      <c r="R62" s="29"/>
      <c r="S62" s="29"/>
      <c r="T62" s="29"/>
      <c r="U62" s="29"/>
      <c r="V62" s="29"/>
      <c r="W62" s="29"/>
      <c r="X62" s="119">
        <v>45101</v>
      </c>
      <c r="Y62" s="120"/>
      <c r="Z62" s="120"/>
      <c r="AA62" s="120"/>
      <c r="AB62" s="121"/>
      <c r="AC62" s="122">
        <v>45474</v>
      </c>
      <c r="AD62" s="123"/>
      <c r="AE62" s="123"/>
      <c r="AF62" s="124"/>
      <c r="AG62" s="125" t="s">
        <v>31</v>
      </c>
      <c r="AH62" s="123"/>
      <c r="AI62" s="123"/>
      <c r="AJ62" s="124"/>
      <c r="AK62" s="126">
        <v>45193</v>
      </c>
      <c r="AL62" s="123"/>
      <c r="AM62" s="123"/>
      <c r="AN62" s="123"/>
      <c r="AO62" s="124"/>
      <c r="AP62" s="111">
        <v>45223</v>
      </c>
      <c r="AQ62" s="112"/>
      <c r="AR62" s="112"/>
      <c r="AS62" s="113"/>
      <c r="AT62" s="111">
        <v>45254</v>
      </c>
      <c r="AU62" s="112"/>
      <c r="AV62" s="112"/>
      <c r="AW62" s="113"/>
      <c r="AX62" s="111">
        <v>45284</v>
      </c>
      <c r="AY62" s="112"/>
      <c r="AZ62" s="112"/>
      <c r="BA62" s="112"/>
      <c r="BB62" s="113"/>
      <c r="BC62" s="111">
        <v>45682</v>
      </c>
      <c r="BD62" s="112"/>
      <c r="BE62" s="112"/>
      <c r="BF62" s="113"/>
      <c r="BG62" s="111">
        <v>45713</v>
      </c>
      <c r="BH62" s="112"/>
      <c r="BI62" s="112"/>
      <c r="BJ62" s="113"/>
      <c r="BK62" s="111">
        <v>45741</v>
      </c>
      <c r="BL62" s="112"/>
      <c r="BM62" s="112"/>
      <c r="BN62" s="112"/>
      <c r="BO62" s="113"/>
      <c r="BP62" s="111">
        <v>45407</v>
      </c>
      <c r="BQ62" s="112"/>
      <c r="BR62" s="112"/>
      <c r="BS62" s="113"/>
      <c r="BT62" s="111">
        <v>45802</v>
      </c>
      <c r="BU62" s="112"/>
      <c r="BV62" s="112"/>
      <c r="BW62" s="113"/>
      <c r="BX62" s="111">
        <v>45468</v>
      </c>
      <c r="BY62" s="112"/>
      <c r="BZ62" s="112"/>
      <c r="CA62" s="112"/>
      <c r="CB62" s="113"/>
      <c r="CC62" s="111">
        <v>45498</v>
      </c>
      <c r="CD62" s="112"/>
      <c r="CE62" s="112"/>
      <c r="CF62" s="113"/>
      <c r="CG62" s="111">
        <v>45529</v>
      </c>
      <c r="CH62" s="112"/>
      <c r="CI62" s="112"/>
      <c r="CJ62" s="113"/>
    </row>
    <row r="63" spans="1:88" s="22" customFormat="1" x14ac:dyDescent="0.35">
      <c r="B63" s="22" t="s">
        <v>20</v>
      </c>
      <c r="C63" s="17">
        <v>1</v>
      </c>
      <c r="D63" s="17">
        <v>2</v>
      </c>
      <c r="E63" s="17">
        <v>3</v>
      </c>
      <c r="F63" s="17">
        <v>4</v>
      </c>
      <c r="G63" s="17">
        <v>5</v>
      </c>
      <c r="H63" s="17">
        <v>6</v>
      </c>
      <c r="I63" s="17">
        <v>7</v>
      </c>
      <c r="J63" s="17">
        <v>8</v>
      </c>
      <c r="K63" s="17">
        <v>9</v>
      </c>
      <c r="L63" s="26">
        <v>10</v>
      </c>
      <c r="M63" s="26">
        <v>11</v>
      </c>
      <c r="N63" s="26">
        <v>12</v>
      </c>
      <c r="O63" s="26">
        <v>13</v>
      </c>
      <c r="P63" s="25">
        <v>14</v>
      </c>
      <c r="Q63" s="25">
        <v>15</v>
      </c>
      <c r="R63" s="25">
        <v>16</v>
      </c>
      <c r="S63" s="25">
        <v>17</v>
      </c>
      <c r="T63" s="25">
        <v>18</v>
      </c>
      <c r="U63" s="25">
        <v>19</v>
      </c>
      <c r="V63" s="25">
        <v>20</v>
      </c>
      <c r="W63" s="25">
        <v>21</v>
      </c>
      <c r="X63" s="25">
        <v>22</v>
      </c>
      <c r="Y63" s="25">
        <v>23</v>
      </c>
      <c r="Z63" s="25">
        <v>24</v>
      </c>
      <c r="AA63" s="25">
        <v>25</v>
      </c>
      <c r="AB63" s="25">
        <v>26</v>
      </c>
      <c r="AC63" s="24">
        <v>27</v>
      </c>
      <c r="AD63" s="24">
        <v>28</v>
      </c>
      <c r="AE63" s="24">
        <v>29</v>
      </c>
      <c r="AF63" s="24">
        <v>30</v>
      </c>
      <c r="AG63" s="24">
        <v>31</v>
      </c>
      <c r="AH63" s="24">
        <v>32</v>
      </c>
      <c r="AI63" s="24">
        <v>33</v>
      </c>
      <c r="AJ63" s="24">
        <v>34</v>
      </c>
      <c r="AK63" s="24">
        <v>35</v>
      </c>
      <c r="AL63" s="24">
        <v>36</v>
      </c>
      <c r="AM63" s="24">
        <v>37</v>
      </c>
      <c r="AN63" s="24">
        <v>38</v>
      </c>
      <c r="AO63" s="24">
        <v>39</v>
      </c>
      <c r="AP63" s="23">
        <v>40</v>
      </c>
      <c r="AQ63" s="23">
        <v>41</v>
      </c>
      <c r="AR63" s="23">
        <v>42</v>
      </c>
      <c r="AS63" s="23">
        <v>43</v>
      </c>
      <c r="AT63" s="23">
        <v>44</v>
      </c>
      <c r="AU63" s="23">
        <v>45</v>
      </c>
      <c r="AV63" s="23">
        <v>46</v>
      </c>
      <c r="AW63" s="23">
        <v>47</v>
      </c>
      <c r="AX63" s="23">
        <v>48</v>
      </c>
      <c r="AY63" s="23">
        <v>49</v>
      </c>
      <c r="AZ63" s="23">
        <v>50</v>
      </c>
      <c r="BA63" s="23">
        <v>51</v>
      </c>
      <c r="BB63" s="23">
        <v>52</v>
      </c>
      <c r="BC63" s="34">
        <v>1</v>
      </c>
      <c r="BD63" s="34">
        <v>2</v>
      </c>
      <c r="BE63" s="34">
        <v>3</v>
      </c>
      <c r="BF63" s="34">
        <v>4</v>
      </c>
      <c r="BG63" s="34">
        <v>5</v>
      </c>
      <c r="BH63" s="34">
        <v>6</v>
      </c>
      <c r="BI63" s="34">
        <v>7</v>
      </c>
      <c r="BJ63" s="34">
        <v>8</v>
      </c>
      <c r="BK63" s="34">
        <v>9</v>
      </c>
      <c r="BL63" s="34">
        <v>10</v>
      </c>
      <c r="BM63" s="34">
        <v>11</v>
      </c>
      <c r="BN63" s="34">
        <v>12</v>
      </c>
      <c r="BO63" s="34">
        <v>13</v>
      </c>
      <c r="BP63" s="34">
        <v>14</v>
      </c>
      <c r="BQ63" s="34">
        <v>15</v>
      </c>
      <c r="BR63" s="34">
        <v>16</v>
      </c>
      <c r="BS63" s="34">
        <v>17</v>
      </c>
      <c r="BT63" s="34">
        <v>18</v>
      </c>
      <c r="BU63" s="34">
        <v>19</v>
      </c>
      <c r="BV63" s="34">
        <v>20</v>
      </c>
      <c r="BW63" s="34">
        <v>21</v>
      </c>
      <c r="BX63" s="34">
        <v>22</v>
      </c>
      <c r="BY63" s="34">
        <v>23</v>
      </c>
      <c r="BZ63" s="34">
        <v>24</v>
      </c>
      <c r="CA63" s="34">
        <v>25</v>
      </c>
      <c r="CB63" s="34">
        <v>26</v>
      </c>
      <c r="CC63" s="34">
        <v>27</v>
      </c>
      <c r="CD63" s="34">
        <v>28</v>
      </c>
      <c r="CE63" s="34">
        <v>29</v>
      </c>
      <c r="CF63" s="34">
        <v>30</v>
      </c>
      <c r="CG63" s="34">
        <v>31</v>
      </c>
      <c r="CH63" s="34">
        <v>32</v>
      </c>
      <c r="CI63" s="34">
        <v>33</v>
      </c>
      <c r="CJ63" s="34">
        <v>34</v>
      </c>
    </row>
    <row r="64" spans="1:88" x14ac:dyDescent="0.35">
      <c r="B64" s="21" t="s">
        <v>35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2"/>
      <c r="Q64" s="12"/>
      <c r="R64" s="12"/>
      <c r="S64" s="12"/>
      <c r="T64" s="12"/>
      <c r="U64" s="12"/>
      <c r="V64" s="12">
        <v>0</v>
      </c>
      <c r="W64" s="12">
        <v>0</v>
      </c>
      <c r="X64" s="33">
        <f>1500000/5</f>
        <v>300000</v>
      </c>
      <c r="Y64" s="33">
        <f>1500000/5</f>
        <v>300000</v>
      </c>
      <c r="Z64" s="33">
        <f>1500000/5</f>
        <v>300000</v>
      </c>
      <c r="AA64" s="33">
        <f>1500000/5</f>
        <v>300000</v>
      </c>
      <c r="AB64" s="33">
        <f>1500000/5</f>
        <v>300000</v>
      </c>
      <c r="AC64" s="33">
        <f>13000000/4</f>
        <v>3250000</v>
      </c>
      <c r="AD64" s="33">
        <f>13000000/4</f>
        <v>3250000</v>
      </c>
      <c r="AE64" s="33">
        <f>13000000/4</f>
        <v>3250000</v>
      </c>
      <c r="AF64" s="33">
        <f>13000000/4</f>
        <v>3250000</v>
      </c>
      <c r="AG64" s="33">
        <f>15000000/4</f>
        <v>3750000</v>
      </c>
      <c r="AH64" s="33">
        <f>15000000/4</f>
        <v>3750000</v>
      </c>
      <c r="AI64" s="33">
        <f>15000000/4</f>
        <v>3750000</v>
      </c>
      <c r="AJ64" s="33">
        <f>15000000/4</f>
        <v>3750000</v>
      </c>
      <c r="AK64" s="33">
        <f>P53/5</f>
        <v>0</v>
      </c>
      <c r="AL64" s="33">
        <v>4200000</v>
      </c>
      <c r="AM64" s="33">
        <v>4200000</v>
      </c>
      <c r="AN64" s="33">
        <v>4200000</v>
      </c>
      <c r="AO64" s="33">
        <v>4200000</v>
      </c>
      <c r="AP64" s="33">
        <f>Q53/4</f>
        <v>0</v>
      </c>
      <c r="AQ64" s="33">
        <v>6250000</v>
      </c>
      <c r="AR64" s="33">
        <v>6250000</v>
      </c>
      <c r="AS64" s="33">
        <v>6250000</v>
      </c>
      <c r="AT64" s="33">
        <f>R53/4</f>
        <v>0</v>
      </c>
      <c r="AU64" s="33">
        <v>6250000</v>
      </c>
      <c r="AV64" s="33">
        <v>6250000</v>
      </c>
      <c r="AW64" s="33">
        <v>6250000</v>
      </c>
      <c r="AX64" s="33">
        <f>S53/5</f>
        <v>0</v>
      </c>
      <c r="AY64" s="33">
        <v>5680000</v>
      </c>
      <c r="AZ64" s="33">
        <v>5680000</v>
      </c>
      <c r="BA64" s="33">
        <v>5680000</v>
      </c>
      <c r="BB64" s="33">
        <v>5680000</v>
      </c>
      <c r="BC64" s="33">
        <f>T53/4</f>
        <v>0</v>
      </c>
      <c r="BD64" s="33">
        <v>4000000</v>
      </c>
      <c r="BE64" s="33">
        <v>4000000</v>
      </c>
      <c r="BF64" s="33">
        <v>4000000</v>
      </c>
      <c r="BG64" s="33">
        <f>U53/4</f>
        <v>0</v>
      </c>
      <c r="BH64" s="33">
        <v>3250000</v>
      </c>
      <c r="BI64" s="33">
        <v>3250000</v>
      </c>
      <c r="BJ64" s="33">
        <v>3250000</v>
      </c>
      <c r="BK64" s="33">
        <f>V53/5</f>
        <v>0</v>
      </c>
      <c r="BL64" s="33">
        <v>2400000</v>
      </c>
      <c r="BM64" s="33">
        <v>2400000</v>
      </c>
      <c r="BN64" s="33">
        <v>2400000</v>
      </c>
      <c r="BO64" s="33">
        <v>2400000</v>
      </c>
      <c r="BP64" s="33">
        <f>W53/4</f>
        <v>0</v>
      </c>
      <c r="BQ64" s="33">
        <v>3000000</v>
      </c>
      <c r="BR64" s="33">
        <v>3000000</v>
      </c>
      <c r="BS64" s="33">
        <v>3000000</v>
      </c>
      <c r="BT64" s="33">
        <f>12000000/4</f>
        <v>3000000</v>
      </c>
      <c r="BU64" s="33">
        <f t="shared" ref="BU64:BW65" si="23">12000000/4</f>
        <v>3000000</v>
      </c>
      <c r="BV64" s="33">
        <f t="shared" si="23"/>
        <v>3000000</v>
      </c>
      <c r="BW64" s="33">
        <f t="shared" si="23"/>
        <v>3000000</v>
      </c>
      <c r="BX64" s="33">
        <f>11400000/5</f>
        <v>2280000</v>
      </c>
      <c r="BY64" s="33">
        <f t="shared" ref="BY64:CB65" si="24">11400000/5</f>
        <v>2280000</v>
      </c>
      <c r="BZ64" s="33">
        <f t="shared" si="24"/>
        <v>2280000</v>
      </c>
      <c r="CA64" s="33">
        <f t="shared" si="24"/>
        <v>2280000</v>
      </c>
      <c r="CB64" s="33">
        <f t="shared" si="24"/>
        <v>2280000</v>
      </c>
      <c r="CC64" s="33">
        <f>18400000/4</f>
        <v>4600000</v>
      </c>
      <c r="CD64" s="33">
        <f>18400000/4</f>
        <v>4600000</v>
      </c>
      <c r="CE64" s="33">
        <f>18400000/4</f>
        <v>4600000</v>
      </c>
      <c r="CF64" s="33">
        <f>18400000/4</f>
        <v>4600000</v>
      </c>
      <c r="CG64" s="33">
        <f>20000000/4</f>
        <v>5000000</v>
      </c>
      <c r="CH64" s="33">
        <f>20000000/4</f>
        <v>5000000</v>
      </c>
      <c r="CI64" s="33">
        <f>20000000/4</f>
        <v>5000000</v>
      </c>
      <c r="CJ64" s="33">
        <f>20000000/4</f>
        <v>5000000</v>
      </c>
    </row>
    <row r="65" spans="1:95" x14ac:dyDescent="0.35">
      <c r="B65" s="12" t="s">
        <v>36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>
        <v>0</v>
      </c>
      <c r="W65" s="12">
        <v>0</v>
      </c>
      <c r="X65" s="32">
        <f>M54/5</f>
        <v>0</v>
      </c>
      <c r="Y65" s="32">
        <f>M54/5</f>
        <v>0</v>
      </c>
      <c r="Z65" s="32">
        <f>M54/5</f>
        <v>0</v>
      </c>
      <c r="AA65" s="32">
        <f>M54/5</f>
        <v>0</v>
      </c>
      <c r="AB65" s="32">
        <f>M54/5</f>
        <v>0</v>
      </c>
      <c r="AC65" s="33">
        <f>N54/4</f>
        <v>0</v>
      </c>
      <c r="AD65" s="33">
        <v>3500000</v>
      </c>
      <c r="AE65" s="33">
        <v>3500000</v>
      </c>
      <c r="AF65" s="33">
        <v>3500000</v>
      </c>
      <c r="AG65" s="33">
        <f>O54/4</f>
        <v>0</v>
      </c>
      <c r="AH65" s="33">
        <v>3750000</v>
      </c>
      <c r="AI65" s="33">
        <v>3750000</v>
      </c>
      <c r="AJ65" s="33">
        <v>3750000</v>
      </c>
      <c r="AK65" s="33">
        <f>P54/5</f>
        <v>0</v>
      </c>
      <c r="AL65" s="33">
        <f>P54/5</f>
        <v>0</v>
      </c>
      <c r="AM65" s="33">
        <f>P54/5</f>
        <v>0</v>
      </c>
      <c r="AN65" s="33">
        <f>P54/5</f>
        <v>0</v>
      </c>
      <c r="AO65" s="33">
        <f>P54/5</f>
        <v>0</v>
      </c>
      <c r="AP65" s="33">
        <f>Q54/4</f>
        <v>0</v>
      </c>
      <c r="AQ65" s="33">
        <v>6250000</v>
      </c>
      <c r="AR65" s="33">
        <v>6250000</v>
      </c>
      <c r="AS65" s="33">
        <v>6250000</v>
      </c>
      <c r="AT65" s="33">
        <f>R54/4</f>
        <v>0</v>
      </c>
      <c r="AU65" s="33">
        <v>6250000</v>
      </c>
      <c r="AV65" s="33">
        <v>6250000</v>
      </c>
      <c r="AW65" s="33">
        <v>6250000</v>
      </c>
      <c r="AX65" s="33">
        <f>S54/5</f>
        <v>0</v>
      </c>
      <c r="AY65" s="33">
        <v>5680000</v>
      </c>
      <c r="AZ65" s="33">
        <v>5680000</v>
      </c>
      <c r="BA65" s="33">
        <v>5680000</v>
      </c>
      <c r="BB65" s="33">
        <v>5680000</v>
      </c>
      <c r="BC65" s="33">
        <f>T54/4</f>
        <v>0</v>
      </c>
      <c r="BD65" s="33">
        <v>4000000</v>
      </c>
      <c r="BE65" s="33">
        <v>4000000</v>
      </c>
      <c r="BF65" s="33">
        <v>4000000</v>
      </c>
      <c r="BG65" s="33">
        <f>U54/4</f>
        <v>0</v>
      </c>
      <c r="BH65" s="33">
        <v>3250000</v>
      </c>
      <c r="BI65" s="33">
        <v>3250000</v>
      </c>
      <c r="BJ65" s="33">
        <v>3250000</v>
      </c>
      <c r="BK65" s="33">
        <f>V54/5</f>
        <v>0</v>
      </c>
      <c r="BL65" s="33">
        <v>2400000</v>
      </c>
      <c r="BM65" s="33">
        <v>2400000</v>
      </c>
      <c r="BN65" s="33">
        <v>2400000</v>
      </c>
      <c r="BO65" s="33">
        <v>2400000</v>
      </c>
      <c r="BP65" s="33">
        <f>W54/4</f>
        <v>0</v>
      </c>
      <c r="BQ65" s="33">
        <v>3000000</v>
      </c>
      <c r="BR65" s="33">
        <v>3000000</v>
      </c>
      <c r="BS65" s="33">
        <v>3000000</v>
      </c>
      <c r="BT65" s="33">
        <f>12000000/4</f>
        <v>3000000</v>
      </c>
      <c r="BU65" s="33">
        <f t="shared" si="23"/>
        <v>3000000</v>
      </c>
      <c r="BV65" s="33">
        <f t="shared" si="23"/>
        <v>3000000</v>
      </c>
      <c r="BW65" s="33">
        <f t="shared" si="23"/>
        <v>3000000</v>
      </c>
      <c r="BX65" s="33">
        <f>11400000/5</f>
        <v>2280000</v>
      </c>
      <c r="BY65" s="33">
        <f t="shared" si="24"/>
        <v>2280000</v>
      </c>
      <c r="BZ65" s="33">
        <f t="shared" si="24"/>
        <v>2280000</v>
      </c>
      <c r="CA65" s="33">
        <f t="shared" si="24"/>
        <v>2280000</v>
      </c>
      <c r="CB65" s="33">
        <f t="shared" si="24"/>
        <v>2280000</v>
      </c>
      <c r="CC65" s="33">
        <f t="shared" ref="CC65:CJ65" si="25">8000000/4</f>
        <v>2000000</v>
      </c>
      <c r="CD65" s="33">
        <f t="shared" si="25"/>
        <v>2000000</v>
      </c>
      <c r="CE65" s="33">
        <f t="shared" si="25"/>
        <v>2000000</v>
      </c>
      <c r="CF65" s="33">
        <f t="shared" si="25"/>
        <v>2000000</v>
      </c>
      <c r="CG65" s="33">
        <f t="shared" si="25"/>
        <v>2000000</v>
      </c>
      <c r="CH65" s="33">
        <f t="shared" si="25"/>
        <v>2000000</v>
      </c>
      <c r="CI65" s="33">
        <f t="shared" si="25"/>
        <v>2000000</v>
      </c>
      <c r="CJ65" s="33">
        <f t="shared" si="25"/>
        <v>2000000</v>
      </c>
    </row>
    <row r="66" spans="1:95" hidden="1" x14ac:dyDescent="0.35">
      <c r="B66" t="s">
        <v>8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</row>
    <row r="67" spans="1:95" hidden="1" x14ac:dyDescent="0.35">
      <c r="B67" t="s">
        <v>7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</row>
    <row r="69" spans="1:95" x14ac:dyDescent="0.35">
      <c r="B69" s="31" t="s">
        <v>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T69" s="35"/>
      <c r="U69" s="35"/>
      <c r="V69" s="35"/>
      <c r="W69" s="35"/>
    </row>
    <row r="70" spans="1:95" x14ac:dyDescent="0.35">
      <c r="A70" t="s">
        <v>35</v>
      </c>
      <c r="B70" t="s">
        <v>51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Q70" s="35">
        <v>4701375</v>
      </c>
      <c r="R70" s="35">
        <v>4701375</v>
      </c>
      <c r="S70" s="35">
        <v>4701375</v>
      </c>
      <c r="T70" s="35">
        <v>4701375</v>
      </c>
      <c r="U70" s="35">
        <v>4701375</v>
      </c>
      <c r="V70" s="35">
        <v>4701375</v>
      </c>
      <c r="W70" s="35">
        <v>4701375</v>
      </c>
      <c r="X70" s="35">
        <v>4701375</v>
      </c>
      <c r="Y70" s="35">
        <v>4701375</v>
      </c>
      <c r="Z70" s="35">
        <v>4701375</v>
      </c>
      <c r="AA70" s="35">
        <v>4701375</v>
      </c>
      <c r="AB70" s="35">
        <v>4701375</v>
      </c>
      <c r="AC70" s="35">
        <v>4701375</v>
      </c>
      <c r="AD70" s="35">
        <v>4701375</v>
      </c>
      <c r="AE70" s="35">
        <v>4701375</v>
      </c>
      <c r="AF70" s="35">
        <v>4701375</v>
      </c>
      <c r="AG70" s="35">
        <v>4701375</v>
      </c>
      <c r="AH70" s="35">
        <v>4701375</v>
      </c>
      <c r="AI70" s="35">
        <v>4701375</v>
      </c>
      <c r="AJ70" s="35">
        <v>4701375</v>
      </c>
      <c r="AK70" s="35">
        <v>4701375</v>
      </c>
      <c r="AL70" s="35">
        <v>4701375</v>
      </c>
      <c r="AM70" s="35">
        <v>4701375</v>
      </c>
      <c r="AN70" s="35">
        <v>4701375</v>
      </c>
      <c r="AO70" s="35">
        <v>4701375</v>
      </c>
      <c r="AP70" s="35">
        <v>4701375</v>
      </c>
      <c r="AQ70" s="35">
        <v>4701375</v>
      </c>
      <c r="AR70" s="35">
        <v>4701375</v>
      </c>
      <c r="AS70" s="35">
        <v>4701375</v>
      </c>
      <c r="AT70" s="35">
        <v>4701375</v>
      </c>
      <c r="AU70" s="35">
        <v>4701375</v>
      </c>
      <c r="AV70" s="35">
        <v>4701375</v>
      </c>
      <c r="AW70" s="35">
        <v>4701375</v>
      </c>
      <c r="AX70" s="35">
        <v>4701375</v>
      </c>
      <c r="AY70" s="35">
        <v>4701375</v>
      </c>
      <c r="AZ70" s="35">
        <v>4701375</v>
      </c>
      <c r="BA70" s="35">
        <v>4701375</v>
      </c>
      <c r="BB70" s="35">
        <v>4701375</v>
      </c>
      <c r="BC70" s="35">
        <v>4701375</v>
      </c>
      <c r="BD70" s="35">
        <v>4701375</v>
      </c>
      <c r="BE70" s="35">
        <v>4701375</v>
      </c>
      <c r="BF70" s="35">
        <v>4701375</v>
      </c>
      <c r="BG70" s="35">
        <v>4701375</v>
      </c>
      <c r="BH70" s="35">
        <v>4701375</v>
      </c>
      <c r="BI70" s="50">
        <v>4701375</v>
      </c>
      <c r="BJ70" s="35">
        <v>4701375</v>
      </c>
      <c r="BK70" s="35">
        <v>4701375</v>
      </c>
      <c r="BL70" s="35">
        <v>4701375</v>
      </c>
      <c r="BM70" s="35">
        <v>2686500</v>
      </c>
      <c r="BN70" s="35">
        <v>2686500</v>
      </c>
      <c r="BO70" s="35">
        <v>2686500</v>
      </c>
      <c r="BP70" s="35">
        <v>2686500</v>
      </c>
      <c r="BQ70" s="35">
        <v>2686500</v>
      </c>
      <c r="BR70" s="35">
        <v>2686500</v>
      </c>
      <c r="BS70" s="35">
        <v>2686500</v>
      </c>
      <c r="BT70" s="35">
        <v>2686500</v>
      </c>
      <c r="BU70" s="35">
        <v>2686500</v>
      </c>
      <c r="BV70" s="35">
        <v>2686500</v>
      </c>
      <c r="BW70" s="35">
        <v>2686500</v>
      </c>
      <c r="BX70" s="35">
        <v>2686500</v>
      </c>
      <c r="BY70" s="35">
        <v>2686500</v>
      </c>
      <c r="BZ70" s="35">
        <v>2686500</v>
      </c>
      <c r="CA70" s="35">
        <v>2686500</v>
      </c>
      <c r="CB70" s="35">
        <v>2686500</v>
      </c>
      <c r="CC70" s="35">
        <v>2686500</v>
      </c>
      <c r="CD70" s="35">
        <v>2686500</v>
      </c>
      <c r="CE70" s="35">
        <v>2686500</v>
      </c>
      <c r="CF70" s="35" t="e">
        <f>#REF!</f>
        <v>#REF!</v>
      </c>
      <c r="CG70" s="35" t="e">
        <f>#REF!</f>
        <v>#REF!</v>
      </c>
      <c r="CH70" s="35" t="e">
        <f>#REF!</f>
        <v>#REF!</v>
      </c>
      <c r="CI70" s="35" t="e">
        <f>#REF!</f>
        <v>#REF!</v>
      </c>
      <c r="CJ70" s="35" t="e">
        <f>#REF!</f>
        <v>#REF!</v>
      </c>
    </row>
    <row r="71" spans="1:95" x14ac:dyDescent="0.35">
      <c r="A71" t="s">
        <v>36</v>
      </c>
      <c r="B71" t="s">
        <v>51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Q71" s="35">
        <v>4928235</v>
      </c>
      <c r="R71" s="35">
        <v>4928235</v>
      </c>
      <c r="S71" s="35">
        <v>4928235</v>
      </c>
      <c r="T71" s="35">
        <v>4928235</v>
      </c>
      <c r="U71" s="35">
        <v>4928235</v>
      </c>
      <c r="V71" s="35">
        <v>4928235</v>
      </c>
      <c r="W71" s="35">
        <v>4928235</v>
      </c>
      <c r="X71" s="35">
        <v>4928235</v>
      </c>
      <c r="Y71" s="35">
        <v>4928235</v>
      </c>
      <c r="Z71" s="35">
        <v>4928235</v>
      </c>
      <c r="AA71" s="35">
        <v>4928235</v>
      </c>
      <c r="AB71" s="35">
        <v>4928235</v>
      </c>
      <c r="AC71" s="35">
        <v>4928235</v>
      </c>
      <c r="AD71" s="35">
        <v>4928235</v>
      </c>
      <c r="AE71" s="35">
        <v>4928235</v>
      </c>
      <c r="AF71" s="35">
        <v>4928235</v>
      </c>
      <c r="AG71" s="35">
        <v>4928235</v>
      </c>
      <c r="AH71" s="35">
        <v>4928235</v>
      </c>
      <c r="AI71" s="35">
        <v>4928235</v>
      </c>
      <c r="AJ71" s="35">
        <v>4928235</v>
      </c>
      <c r="AK71" s="35">
        <v>4928235</v>
      </c>
      <c r="AL71" s="35">
        <v>4928235</v>
      </c>
      <c r="AM71" s="35">
        <v>4928235</v>
      </c>
      <c r="AN71" s="35">
        <v>4928235</v>
      </c>
      <c r="AO71" s="35">
        <v>4928235</v>
      </c>
      <c r="AP71" s="35">
        <v>4928235</v>
      </c>
      <c r="AQ71" s="35">
        <v>3790950</v>
      </c>
      <c r="AR71" s="35">
        <v>3790950</v>
      </c>
      <c r="AS71" s="35">
        <v>3790950</v>
      </c>
      <c r="AT71" s="35">
        <v>3790950</v>
      </c>
      <c r="AU71" s="35">
        <v>3790950</v>
      </c>
      <c r="AV71" s="35">
        <v>3790950</v>
      </c>
      <c r="AW71" s="35">
        <v>3790950</v>
      </c>
      <c r="AX71" s="35">
        <v>3790950</v>
      </c>
      <c r="AY71" s="35">
        <v>3790950</v>
      </c>
      <c r="AZ71" s="35">
        <v>3790950</v>
      </c>
      <c r="BA71" s="35">
        <v>3790950</v>
      </c>
      <c r="BB71" s="35">
        <v>3790950</v>
      </c>
      <c r="BC71" s="35">
        <v>3790950</v>
      </c>
      <c r="BD71" s="35">
        <v>3790950</v>
      </c>
      <c r="BE71" s="35">
        <v>3790950</v>
      </c>
      <c r="BF71" s="35">
        <v>2274570</v>
      </c>
      <c r="BG71" s="35">
        <v>2274570</v>
      </c>
      <c r="BH71" s="35">
        <v>2274570</v>
      </c>
      <c r="BI71" s="50">
        <v>2274570</v>
      </c>
      <c r="BJ71" s="35">
        <v>2274570</v>
      </c>
      <c r="BK71" s="35">
        <v>2274570</v>
      </c>
      <c r="BL71" s="35">
        <v>2274570</v>
      </c>
      <c r="BM71" s="35">
        <v>2274570</v>
      </c>
      <c r="BN71" s="35">
        <v>2274570</v>
      </c>
      <c r="BO71" s="35">
        <v>2274570</v>
      </c>
      <c r="BP71" s="35">
        <v>2274570</v>
      </c>
      <c r="BQ71" s="35">
        <v>2274570</v>
      </c>
      <c r="BR71" s="35">
        <v>2274570</v>
      </c>
      <c r="BS71" s="35">
        <v>2274570</v>
      </c>
      <c r="BT71" s="35">
        <v>2274570</v>
      </c>
      <c r="BU71" s="35">
        <v>2274570</v>
      </c>
      <c r="BV71" s="35">
        <v>2274570</v>
      </c>
      <c r="BW71" s="35">
        <v>2274570</v>
      </c>
      <c r="BX71" s="35">
        <v>2274570</v>
      </c>
      <c r="BY71" s="35">
        <v>2274570</v>
      </c>
      <c r="BZ71" s="35">
        <v>2274570</v>
      </c>
      <c r="CA71" s="35">
        <v>2274570</v>
      </c>
      <c r="CB71" s="35">
        <v>2274570</v>
      </c>
      <c r="CC71" s="35">
        <v>2274570</v>
      </c>
      <c r="CD71" s="35">
        <v>2274570</v>
      </c>
      <c r="CE71" s="35">
        <v>2274570</v>
      </c>
      <c r="CF71" s="35" t="e">
        <f>#REF!</f>
        <v>#REF!</v>
      </c>
      <c r="CG71" s="35" t="e">
        <f>#REF!</f>
        <v>#REF!</v>
      </c>
      <c r="CH71" s="35" t="e">
        <f>#REF!</f>
        <v>#REF!</v>
      </c>
      <c r="CI71" s="35" t="e">
        <f>#REF!</f>
        <v>#REF!</v>
      </c>
      <c r="CJ71" s="35" t="e">
        <f>#REF!</f>
        <v>#REF!</v>
      </c>
    </row>
    <row r="72" spans="1:95" x14ac:dyDescent="0.35">
      <c r="A72" s="27"/>
      <c r="B72" s="27" t="s">
        <v>58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45">
        <v>9629610</v>
      </c>
      <c r="R72" s="45">
        <v>9629610</v>
      </c>
      <c r="S72" s="45">
        <v>9629610</v>
      </c>
      <c r="T72" s="45">
        <v>9629610</v>
      </c>
      <c r="U72" s="45">
        <v>9629610</v>
      </c>
      <c r="V72" s="45">
        <v>9629610</v>
      </c>
      <c r="W72" s="45">
        <v>9629610</v>
      </c>
      <c r="X72" s="45">
        <v>9629610</v>
      </c>
      <c r="Y72" s="45">
        <v>9629610</v>
      </c>
      <c r="Z72" s="45">
        <v>9629610</v>
      </c>
      <c r="AA72" s="45">
        <v>9629610</v>
      </c>
      <c r="AB72" s="45">
        <v>9629610</v>
      </c>
      <c r="AC72" s="45">
        <v>9629610</v>
      </c>
      <c r="AD72" s="45">
        <v>9629610</v>
      </c>
      <c r="AE72" s="45">
        <v>9629610</v>
      </c>
      <c r="AF72" s="45">
        <v>9629610</v>
      </c>
      <c r="AG72" s="45">
        <v>9629610</v>
      </c>
      <c r="AH72" s="45">
        <v>9629610</v>
      </c>
      <c r="AI72" s="45">
        <v>9629610</v>
      </c>
      <c r="AJ72" s="45">
        <v>9629610</v>
      </c>
      <c r="AK72" s="48">
        <v>9629610</v>
      </c>
      <c r="AL72" s="45">
        <v>9629610</v>
      </c>
      <c r="AM72" s="45">
        <v>9629610</v>
      </c>
      <c r="AN72" s="45">
        <v>9629610</v>
      </c>
      <c r="AO72" s="45">
        <v>9629610</v>
      </c>
      <c r="AP72" s="45">
        <v>9629610</v>
      </c>
      <c r="AQ72" s="45">
        <v>8492325</v>
      </c>
      <c r="AR72" s="45">
        <v>8492325</v>
      </c>
      <c r="AS72" s="45">
        <v>8492325</v>
      </c>
      <c r="AT72" s="45">
        <v>8492325</v>
      </c>
      <c r="AU72" s="45">
        <v>8492325</v>
      </c>
      <c r="AV72" s="45">
        <v>8492325</v>
      </c>
      <c r="AW72" s="45">
        <v>8492325</v>
      </c>
      <c r="AX72" s="45">
        <v>8492325</v>
      </c>
      <c r="AY72" s="45">
        <v>8492325</v>
      </c>
      <c r="AZ72" s="45">
        <v>8492325</v>
      </c>
      <c r="BA72" s="45">
        <v>8492325</v>
      </c>
      <c r="BB72" s="45">
        <v>8492325</v>
      </c>
      <c r="BC72" s="45">
        <v>8492325</v>
      </c>
      <c r="BD72" s="45">
        <v>8492325</v>
      </c>
      <c r="BE72" s="45">
        <v>8492325</v>
      </c>
      <c r="BF72" s="45">
        <v>6975945</v>
      </c>
      <c r="BG72" s="45">
        <v>6975945</v>
      </c>
      <c r="BH72" s="45">
        <v>6975945</v>
      </c>
      <c r="BI72" s="51">
        <v>6975945</v>
      </c>
      <c r="BJ72" s="45">
        <v>6975945</v>
      </c>
      <c r="BK72" s="45">
        <v>6975945</v>
      </c>
      <c r="BL72" s="45">
        <v>6975945</v>
      </c>
      <c r="BM72" s="45">
        <v>4961070</v>
      </c>
      <c r="BN72" s="45">
        <v>4961070</v>
      </c>
      <c r="BO72" s="45">
        <v>4961070</v>
      </c>
      <c r="BP72" s="45">
        <v>4961070</v>
      </c>
      <c r="BQ72" s="45">
        <v>4961070</v>
      </c>
      <c r="BR72" s="45">
        <v>4961070</v>
      </c>
      <c r="BS72" s="45">
        <v>4961070</v>
      </c>
      <c r="BT72" s="45">
        <v>4961070</v>
      </c>
      <c r="BU72" s="45">
        <v>4961070</v>
      </c>
      <c r="BV72" s="45">
        <v>4961070</v>
      </c>
      <c r="BW72" s="45">
        <v>4961070</v>
      </c>
      <c r="BX72" s="45">
        <v>4961070</v>
      </c>
      <c r="BY72" s="45">
        <v>4961070</v>
      </c>
      <c r="BZ72" s="45">
        <v>4961070</v>
      </c>
      <c r="CA72" s="45">
        <v>4961070</v>
      </c>
      <c r="CB72" s="45">
        <v>4961070</v>
      </c>
      <c r="CC72" s="45">
        <v>4961070</v>
      </c>
      <c r="CD72" s="45">
        <v>4961070</v>
      </c>
      <c r="CE72" s="45">
        <v>4961070</v>
      </c>
      <c r="CF72" s="35" t="e">
        <f t="shared" ref="CF72:CJ72" si="26">SUM(CF70:CF71)</f>
        <v>#REF!</v>
      </c>
      <c r="CG72" s="35" t="e">
        <f t="shared" si="26"/>
        <v>#REF!</v>
      </c>
      <c r="CH72" s="35" t="e">
        <f t="shared" si="26"/>
        <v>#REF!</v>
      </c>
      <c r="CI72" s="35" t="e">
        <f t="shared" si="26"/>
        <v>#REF!</v>
      </c>
      <c r="CJ72" s="35" t="e">
        <f t="shared" si="26"/>
        <v>#REF!</v>
      </c>
    </row>
    <row r="73" spans="1:95" x14ac:dyDescent="0.35">
      <c r="A73" t="s">
        <v>35</v>
      </c>
      <c r="B73" t="s">
        <v>56</v>
      </c>
      <c r="T73" s="35">
        <f>Q70*0.99</f>
        <v>4654361.25</v>
      </c>
      <c r="U73" s="35">
        <f>R70*0.99</f>
        <v>4654361.25</v>
      </c>
      <c r="V73" s="35">
        <f t="shared" ref="V73:AK74" si="27">S70*0.99</f>
        <v>4654361.25</v>
      </c>
      <c r="W73" s="35">
        <f t="shared" si="27"/>
        <v>4654361.25</v>
      </c>
      <c r="X73" s="35">
        <f t="shared" si="27"/>
        <v>4654361.25</v>
      </c>
      <c r="Y73" s="35">
        <f t="shared" si="27"/>
        <v>4654361.25</v>
      </c>
      <c r="Z73" s="35">
        <f t="shared" si="27"/>
        <v>4654361.25</v>
      </c>
      <c r="AA73" s="35">
        <f t="shared" si="27"/>
        <v>4654361.25</v>
      </c>
      <c r="AB73" s="35">
        <f t="shared" si="27"/>
        <v>4654361.25</v>
      </c>
      <c r="AC73" s="35">
        <f t="shared" si="27"/>
        <v>4654361.25</v>
      </c>
      <c r="AD73" s="35">
        <f t="shared" si="27"/>
        <v>4654361.25</v>
      </c>
      <c r="AE73" s="35">
        <f t="shared" si="27"/>
        <v>4654361.25</v>
      </c>
      <c r="AF73" s="35">
        <f t="shared" si="27"/>
        <v>4654361.25</v>
      </c>
      <c r="AG73" s="35">
        <f t="shared" si="27"/>
        <v>4654361.25</v>
      </c>
      <c r="AH73" s="35">
        <f t="shared" si="27"/>
        <v>4654361.25</v>
      </c>
      <c r="AI73" s="35">
        <f t="shared" si="27"/>
        <v>4654361.25</v>
      </c>
      <c r="AJ73" s="35">
        <f t="shared" si="27"/>
        <v>4654361.25</v>
      </c>
      <c r="AK73" s="35">
        <f t="shared" si="27"/>
        <v>4654361.25</v>
      </c>
      <c r="AL73" s="35">
        <f t="shared" ref="AL73:BA74" si="28">AI70*0.99</f>
        <v>4654361.25</v>
      </c>
      <c r="AM73" s="35">
        <f t="shared" si="28"/>
        <v>4654361.25</v>
      </c>
      <c r="AN73" s="35">
        <f t="shared" si="28"/>
        <v>4654361.25</v>
      </c>
      <c r="AO73" s="35">
        <f t="shared" si="28"/>
        <v>4654361.25</v>
      </c>
      <c r="AP73" s="35">
        <f t="shared" si="28"/>
        <v>4654361.25</v>
      </c>
      <c r="AQ73" s="35">
        <f t="shared" si="28"/>
        <v>4654361.25</v>
      </c>
      <c r="AR73" s="35">
        <f t="shared" si="28"/>
        <v>4654361.25</v>
      </c>
      <c r="AS73" s="35">
        <f t="shared" si="28"/>
        <v>4654361.25</v>
      </c>
      <c r="AT73" s="35">
        <f t="shared" si="28"/>
        <v>4654361.25</v>
      </c>
      <c r="AU73" s="35">
        <f t="shared" si="28"/>
        <v>4654361.25</v>
      </c>
      <c r="AV73" s="35">
        <f t="shared" si="28"/>
        <v>4654361.25</v>
      </c>
      <c r="AW73" s="35">
        <f t="shared" si="28"/>
        <v>4654361.25</v>
      </c>
      <c r="AX73" s="35">
        <f t="shared" si="28"/>
        <v>4654361.25</v>
      </c>
      <c r="AY73" s="35">
        <f t="shared" si="28"/>
        <v>4654361.25</v>
      </c>
      <c r="AZ73" s="35">
        <f t="shared" si="28"/>
        <v>4654361.25</v>
      </c>
      <c r="BA73" s="35">
        <f t="shared" si="28"/>
        <v>4654361.25</v>
      </c>
      <c r="BB73" s="35">
        <f t="shared" ref="BB73:BQ74" si="29">AY70*0.99</f>
        <v>4654361.25</v>
      </c>
      <c r="BC73" s="35">
        <f t="shared" si="29"/>
        <v>4654361.25</v>
      </c>
      <c r="BD73" s="35">
        <f t="shared" si="29"/>
        <v>4654361.25</v>
      </c>
      <c r="BE73" s="35">
        <f t="shared" si="29"/>
        <v>4654361.25</v>
      </c>
      <c r="BF73" s="35">
        <f t="shared" si="29"/>
        <v>4654361.25</v>
      </c>
      <c r="BG73" s="35">
        <f t="shared" si="29"/>
        <v>4654361.25</v>
      </c>
      <c r="BH73" s="35">
        <f t="shared" si="29"/>
        <v>4654361.25</v>
      </c>
      <c r="BI73" s="35">
        <f t="shared" si="29"/>
        <v>4654361.25</v>
      </c>
      <c r="BJ73" s="35">
        <f t="shared" si="29"/>
        <v>4654361.25</v>
      </c>
      <c r="BK73" s="35">
        <f t="shared" si="29"/>
        <v>4654361.25</v>
      </c>
      <c r="BL73" s="35">
        <f t="shared" si="29"/>
        <v>4654361.25</v>
      </c>
      <c r="BM73" s="35">
        <f t="shared" si="29"/>
        <v>4654361.25</v>
      </c>
      <c r="BN73" s="35">
        <f t="shared" si="29"/>
        <v>4654361.25</v>
      </c>
      <c r="BO73" s="35">
        <f t="shared" si="29"/>
        <v>4654361.25</v>
      </c>
      <c r="BP73" s="35">
        <f t="shared" si="29"/>
        <v>2659635</v>
      </c>
      <c r="BQ73" s="35">
        <f t="shared" si="29"/>
        <v>2659635</v>
      </c>
      <c r="BR73" s="35">
        <f t="shared" ref="BR73:CG74" si="30">BO70*0.99</f>
        <v>2659635</v>
      </c>
      <c r="BS73" s="35">
        <f t="shared" si="30"/>
        <v>2659635</v>
      </c>
      <c r="BT73" s="35">
        <f t="shared" si="30"/>
        <v>2659635</v>
      </c>
      <c r="BU73" s="35">
        <f t="shared" si="30"/>
        <v>2659635</v>
      </c>
      <c r="BV73" s="35">
        <f t="shared" si="30"/>
        <v>2659635</v>
      </c>
      <c r="BW73" s="35">
        <f t="shared" si="30"/>
        <v>2659635</v>
      </c>
      <c r="BX73" s="35">
        <f t="shared" si="30"/>
        <v>2659635</v>
      </c>
      <c r="BY73" s="35">
        <f t="shared" si="30"/>
        <v>2659635</v>
      </c>
      <c r="BZ73" s="35">
        <f t="shared" si="30"/>
        <v>2659635</v>
      </c>
      <c r="CA73" s="35">
        <f t="shared" si="30"/>
        <v>2659635</v>
      </c>
      <c r="CB73" s="35">
        <f t="shared" si="30"/>
        <v>2659635</v>
      </c>
      <c r="CC73" s="35">
        <f t="shared" si="30"/>
        <v>2659635</v>
      </c>
      <c r="CD73" s="35">
        <f t="shared" si="30"/>
        <v>2659635</v>
      </c>
      <c r="CE73" s="35">
        <f t="shared" si="30"/>
        <v>2659635</v>
      </c>
      <c r="CF73" s="35">
        <f t="shared" si="30"/>
        <v>2659635</v>
      </c>
      <c r="CG73" s="35">
        <f t="shared" si="30"/>
        <v>2659635</v>
      </c>
      <c r="CH73" s="35">
        <f t="shared" ref="CH73:CJ74" si="31">CE70*0.99</f>
        <v>2659635</v>
      </c>
      <c r="CI73" s="35" t="e">
        <f t="shared" si="31"/>
        <v>#REF!</v>
      </c>
      <c r="CJ73" s="35" t="e">
        <f t="shared" si="31"/>
        <v>#REF!</v>
      </c>
    </row>
    <row r="74" spans="1:95" x14ac:dyDescent="0.35">
      <c r="A74" t="s">
        <v>36</v>
      </c>
      <c r="B74" t="s">
        <v>56</v>
      </c>
      <c r="T74" s="35">
        <f>Q71*0.99</f>
        <v>4878952.6500000004</v>
      </c>
      <c r="U74" s="35">
        <f>R71*0.99</f>
        <v>4878952.6500000004</v>
      </c>
      <c r="V74" s="35">
        <f t="shared" si="27"/>
        <v>4878952.6500000004</v>
      </c>
      <c r="W74" s="35">
        <f t="shared" si="27"/>
        <v>4878952.6500000004</v>
      </c>
      <c r="X74" s="35">
        <f t="shared" si="27"/>
        <v>4878952.6500000004</v>
      </c>
      <c r="Y74" s="35">
        <f t="shared" si="27"/>
        <v>4878952.6500000004</v>
      </c>
      <c r="Z74" s="35">
        <f t="shared" si="27"/>
        <v>4878952.6500000004</v>
      </c>
      <c r="AA74" s="35">
        <f t="shared" si="27"/>
        <v>4878952.6500000004</v>
      </c>
      <c r="AB74" s="35">
        <f t="shared" si="27"/>
        <v>4878952.6500000004</v>
      </c>
      <c r="AC74" s="35">
        <f t="shared" si="27"/>
        <v>4878952.6500000004</v>
      </c>
      <c r="AD74" s="35">
        <f t="shared" si="27"/>
        <v>4878952.6500000004</v>
      </c>
      <c r="AE74" s="35">
        <f t="shared" si="27"/>
        <v>4878952.6500000004</v>
      </c>
      <c r="AF74" s="35">
        <f t="shared" si="27"/>
        <v>4878952.6500000004</v>
      </c>
      <c r="AG74" s="35">
        <f t="shared" si="27"/>
        <v>4878952.6500000004</v>
      </c>
      <c r="AH74" s="35">
        <f t="shared" si="27"/>
        <v>4878952.6500000004</v>
      </c>
      <c r="AI74" s="35">
        <f t="shared" si="27"/>
        <v>4878952.6500000004</v>
      </c>
      <c r="AJ74" s="35">
        <f t="shared" si="27"/>
        <v>4878952.6500000004</v>
      </c>
      <c r="AK74" s="35">
        <f t="shared" si="27"/>
        <v>4878952.6500000004</v>
      </c>
      <c r="AL74" s="35">
        <f t="shared" si="28"/>
        <v>4878952.6500000004</v>
      </c>
      <c r="AM74" s="35">
        <f t="shared" si="28"/>
        <v>4878952.6500000004</v>
      </c>
      <c r="AN74" s="35">
        <f t="shared" si="28"/>
        <v>4878952.6500000004</v>
      </c>
      <c r="AO74" s="35">
        <f t="shared" si="28"/>
        <v>4878952.6500000004</v>
      </c>
      <c r="AP74" s="35">
        <f t="shared" si="28"/>
        <v>4878952.6500000004</v>
      </c>
      <c r="AQ74" s="35">
        <f t="shared" si="28"/>
        <v>4878952.6500000004</v>
      </c>
      <c r="AR74" s="35">
        <f t="shared" si="28"/>
        <v>4878952.6500000004</v>
      </c>
      <c r="AS74" s="35">
        <f t="shared" si="28"/>
        <v>4878952.6500000004</v>
      </c>
      <c r="AT74" s="35">
        <f t="shared" si="28"/>
        <v>3753040.5</v>
      </c>
      <c r="AU74" s="35">
        <f t="shared" si="28"/>
        <v>3753040.5</v>
      </c>
      <c r="AV74" s="35">
        <f t="shared" si="28"/>
        <v>3753040.5</v>
      </c>
      <c r="AW74" s="35">
        <f t="shared" si="28"/>
        <v>3753040.5</v>
      </c>
      <c r="AX74" s="35">
        <f t="shared" si="28"/>
        <v>3753040.5</v>
      </c>
      <c r="AY74" s="35">
        <f t="shared" si="28"/>
        <v>3753040.5</v>
      </c>
      <c r="AZ74" s="35">
        <f t="shared" si="28"/>
        <v>3753040.5</v>
      </c>
      <c r="BA74" s="35">
        <f t="shared" si="28"/>
        <v>3753040.5</v>
      </c>
      <c r="BB74" s="35">
        <f t="shared" si="29"/>
        <v>3753040.5</v>
      </c>
      <c r="BC74" s="35">
        <f t="shared" si="29"/>
        <v>3753040.5</v>
      </c>
      <c r="BD74" s="35">
        <f t="shared" si="29"/>
        <v>3753040.5</v>
      </c>
      <c r="BE74" s="35">
        <f t="shared" si="29"/>
        <v>3753040.5</v>
      </c>
      <c r="BF74" s="35">
        <f t="shared" si="29"/>
        <v>3753040.5</v>
      </c>
      <c r="BG74" s="35">
        <f t="shared" si="29"/>
        <v>3753040.5</v>
      </c>
      <c r="BH74" s="35">
        <f t="shared" si="29"/>
        <v>3753040.5</v>
      </c>
      <c r="BI74" s="35">
        <f t="shared" si="29"/>
        <v>2251824.2999999998</v>
      </c>
      <c r="BJ74" s="35">
        <f t="shared" si="29"/>
        <v>2251824.2999999998</v>
      </c>
      <c r="BK74" s="35">
        <f t="shared" si="29"/>
        <v>2251824.2999999998</v>
      </c>
      <c r="BL74" s="35">
        <f t="shared" si="29"/>
        <v>2251824.2999999998</v>
      </c>
      <c r="BM74" s="35">
        <f t="shared" si="29"/>
        <v>2251824.2999999998</v>
      </c>
      <c r="BN74" s="35">
        <f t="shared" si="29"/>
        <v>2251824.2999999998</v>
      </c>
      <c r="BO74" s="35">
        <f t="shared" si="29"/>
        <v>2251824.2999999998</v>
      </c>
      <c r="BP74" s="35">
        <f t="shared" si="29"/>
        <v>2251824.2999999998</v>
      </c>
      <c r="BQ74" s="35">
        <f t="shared" si="29"/>
        <v>2251824.2999999998</v>
      </c>
      <c r="BR74" s="35">
        <f t="shared" si="30"/>
        <v>2251824.2999999998</v>
      </c>
      <c r="BS74" s="35">
        <f t="shared" si="30"/>
        <v>2251824.2999999998</v>
      </c>
      <c r="BT74" s="35">
        <f t="shared" si="30"/>
        <v>2251824.2999999998</v>
      </c>
      <c r="BU74" s="35">
        <f t="shared" si="30"/>
        <v>2251824.2999999998</v>
      </c>
      <c r="BV74" s="35">
        <f t="shared" si="30"/>
        <v>2251824.2999999998</v>
      </c>
      <c r="BW74" s="35">
        <f t="shared" si="30"/>
        <v>2251824.2999999998</v>
      </c>
      <c r="BX74" s="35">
        <f t="shared" si="30"/>
        <v>2251824.2999999998</v>
      </c>
      <c r="BY74" s="35">
        <f t="shared" si="30"/>
        <v>2251824.2999999998</v>
      </c>
      <c r="BZ74" s="35">
        <f t="shared" si="30"/>
        <v>2251824.2999999998</v>
      </c>
      <c r="CA74" s="35">
        <f t="shared" si="30"/>
        <v>2251824.2999999998</v>
      </c>
      <c r="CB74" s="35">
        <f t="shared" si="30"/>
        <v>2251824.2999999998</v>
      </c>
      <c r="CC74" s="35">
        <f t="shared" si="30"/>
        <v>2251824.2999999998</v>
      </c>
      <c r="CD74" s="35">
        <f t="shared" si="30"/>
        <v>2251824.2999999998</v>
      </c>
      <c r="CE74" s="35">
        <f t="shared" si="30"/>
        <v>2251824.2999999998</v>
      </c>
      <c r="CF74" s="35">
        <f t="shared" si="30"/>
        <v>2251824.2999999998</v>
      </c>
      <c r="CG74" s="35">
        <f t="shared" si="30"/>
        <v>2251824.2999999998</v>
      </c>
      <c r="CH74" s="35">
        <f t="shared" si="31"/>
        <v>2251824.2999999998</v>
      </c>
      <c r="CI74" s="35" t="e">
        <f t="shared" si="31"/>
        <v>#REF!</v>
      </c>
      <c r="CJ74" s="35" t="e">
        <f t="shared" si="31"/>
        <v>#REF!</v>
      </c>
    </row>
    <row r="76" spans="1:95" x14ac:dyDescent="0.35">
      <c r="A76" t="s">
        <v>35</v>
      </c>
      <c r="B76" t="s">
        <v>77</v>
      </c>
      <c r="Q76" s="6">
        <f>Q70/$F$42</f>
        <v>9.0823668384879728</v>
      </c>
      <c r="R76" s="6">
        <f t="shared" ref="R76:CC76" si="32">R70/$F$42</f>
        <v>9.0823668384879728</v>
      </c>
      <c r="S76" s="6">
        <f t="shared" si="32"/>
        <v>9.0823668384879728</v>
      </c>
      <c r="T76" s="6">
        <f t="shared" si="32"/>
        <v>9.0823668384879728</v>
      </c>
      <c r="U76" s="6">
        <f t="shared" si="32"/>
        <v>9.0823668384879728</v>
      </c>
      <c r="V76" s="6">
        <f t="shared" si="32"/>
        <v>9.0823668384879728</v>
      </c>
      <c r="W76" s="6">
        <f t="shared" si="32"/>
        <v>9.0823668384879728</v>
      </c>
      <c r="X76" s="6">
        <f t="shared" si="32"/>
        <v>9.0823668384879728</v>
      </c>
      <c r="Y76" s="6">
        <f t="shared" si="32"/>
        <v>9.0823668384879728</v>
      </c>
      <c r="Z76" s="6">
        <f t="shared" si="32"/>
        <v>9.0823668384879728</v>
      </c>
      <c r="AA76" s="6">
        <f t="shared" si="32"/>
        <v>9.0823668384879728</v>
      </c>
      <c r="AB76" s="6">
        <f t="shared" si="32"/>
        <v>9.0823668384879728</v>
      </c>
      <c r="AC76" s="6">
        <f t="shared" si="32"/>
        <v>9.0823668384879728</v>
      </c>
      <c r="AD76" s="6">
        <f t="shared" si="32"/>
        <v>9.0823668384879728</v>
      </c>
      <c r="AE76" s="6">
        <f t="shared" si="32"/>
        <v>9.0823668384879728</v>
      </c>
      <c r="AF76" s="6">
        <f t="shared" si="32"/>
        <v>9.0823668384879728</v>
      </c>
      <c r="AG76" s="6">
        <f t="shared" si="32"/>
        <v>9.0823668384879728</v>
      </c>
      <c r="AH76" s="6">
        <f t="shared" si="32"/>
        <v>9.0823668384879728</v>
      </c>
      <c r="AI76" s="6">
        <f t="shared" si="32"/>
        <v>9.0823668384879728</v>
      </c>
      <c r="AJ76" s="6">
        <f t="shared" si="32"/>
        <v>9.0823668384879728</v>
      </c>
      <c r="AK76" s="6">
        <f t="shared" si="32"/>
        <v>9.0823668384879728</v>
      </c>
      <c r="AL76" s="6">
        <f t="shared" si="32"/>
        <v>9.0823668384879728</v>
      </c>
      <c r="AM76" s="6">
        <f t="shared" si="32"/>
        <v>9.0823668384879728</v>
      </c>
      <c r="AN76" s="6">
        <f t="shared" si="32"/>
        <v>9.0823668384879728</v>
      </c>
      <c r="AO76" s="6">
        <f t="shared" si="32"/>
        <v>9.0823668384879728</v>
      </c>
      <c r="AP76" s="6">
        <f t="shared" si="32"/>
        <v>9.0823668384879728</v>
      </c>
      <c r="AQ76" s="6">
        <f t="shared" si="32"/>
        <v>9.0823668384879728</v>
      </c>
      <c r="AR76" s="6">
        <f t="shared" si="32"/>
        <v>9.0823668384879728</v>
      </c>
      <c r="AS76" s="6">
        <f t="shared" si="32"/>
        <v>9.0823668384879728</v>
      </c>
      <c r="AT76" s="6">
        <f t="shared" si="32"/>
        <v>9.0823668384879728</v>
      </c>
      <c r="AU76" s="6">
        <f t="shared" si="32"/>
        <v>9.0823668384879728</v>
      </c>
      <c r="AV76" s="6">
        <f t="shared" si="32"/>
        <v>9.0823668384879728</v>
      </c>
      <c r="AW76" s="6">
        <f t="shared" si="32"/>
        <v>9.0823668384879728</v>
      </c>
      <c r="AX76" s="6">
        <f t="shared" si="32"/>
        <v>9.0823668384879728</v>
      </c>
      <c r="AY76" s="6">
        <f t="shared" si="32"/>
        <v>9.0823668384879728</v>
      </c>
      <c r="AZ76" s="6">
        <f t="shared" si="32"/>
        <v>9.0823668384879728</v>
      </c>
      <c r="BA76" s="6">
        <f t="shared" si="32"/>
        <v>9.0823668384879728</v>
      </c>
      <c r="BB76" s="6">
        <f t="shared" si="32"/>
        <v>9.0823668384879728</v>
      </c>
      <c r="BC76" s="6">
        <f t="shared" si="32"/>
        <v>9.0823668384879728</v>
      </c>
      <c r="BD76" s="6">
        <f t="shared" si="32"/>
        <v>9.0823668384879728</v>
      </c>
      <c r="BE76" s="6">
        <f t="shared" si="32"/>
        <v>9.0823668384879728</v>
      </c>
      <c r="BF76" s="6">
        <f t="shared" si="32"/>
        <v>9.0823668384879728</v>
      </c>
      <c r="BG76" s="6">
        <f t="shared" si="32"/>
        <v>9.0823668384879728</v>
      </c>
      <c r="BH76" s="6">
        <f t="shared" si="32"/>
        <v>9.0823668384879728</v>
      </c>
      <c r="BI76" s="6">
        <f t="shared" si="32"/>
        <v>9.0823668384879728</v>
      </c>
      <c r="BJ76" s="6">
        <f t="shared" si="32"/>
        <v>9.0823668384879728</v>
      </c>
      <c r="BK76" s="6">
        <f t="shared" si="32"/>
        <v>9.0823668384879728</v>
      </c>
      <c r="BL76" s="6">
        <f t="shared" si="32"/>
        <v>9.0823668384879728</v>
      </c>
      <c r="BM76" s="6">
        <f t="shared" si="32"/>
        <v>5.1899239077074135</v>
      </c>
      <c r="BN76" s="6">
        <f t="shared" si="32"/>
        <v>5.1899239077074135</v>
      </c>
      <c r="BO76" s="6">
        <f t="shared" si="32"/>
        <v>5.1899239077074135</v>
      </c>
      <c r="BP76" s="6">
        <f t="shared" si="32"/>
        <v>5.1899239077074135</v>
      </c>
      <c r="BQ76" s="6">
        <f t="shared" si="32"/>
        <v>5.1899239077074135</v>
      </c>
      <c r="BR76" s="6">
        <f t="shared" si="32"/>
        <v>5.1899239077074135</v>
      </c>
      <c r="BS76" s="6">
        <f t="shared" si="32"/>
        <v>5.1899239077074135</v>
      </c>
      <c r="BT76" s="6">
        <f t="shared" si="32"/>
        <v>5.1899239077074135</v>
      </c>
      <c r="BU76" s="6">
        <f t="shared" si="32"/>
        <v>5.1899239077074135</v>
      </c>
      <c r="BV76" s="6">
        <f t="shared" si="32"/>
        <v>5.1899239077074135</v>
      </c>
      <c r="BW76" s="6">
        <f t="shared" si="32"/>
        <v>5.1899239077074135</v>
      </c>
      <c r="BX76" s="6">
        <f t="shared" si="32"/>
        <v>5.1899239077074135</v>
      </c>
      <c r="BY76" s="6">
        <f t="shared" si="32"/>
        <v>5.1899239077074135</v>
      </c>
      <c r="BZ76" s="6">
        <f t="shared" si="32"/>
        <v>5.1899239077074135</v>
      </c>
      <c r="CA76" s="6">
        <f t="shared" si="32"/>
        <v>5.1899239077074135</v>
      </c>
      <c r="CB76" s="6">
        <f t="shared" si="32"/>
        <v>5.1899239077074135</v>
      </c>
      <c r="CC76" s="6">
        <f t="shared" si="32"/>
        <v>5.1899239077074135</v>
      </c>
      <c r="CD76" s="6">
        <f t="shared" ref="CD76:CE76" si="33">CD70/$F$42</f>
        <v>5.1899239077074135</v>
      </c>
      <c r="CE76" s="6">
        <f t="shared" si="33"/>
        <v>5.1899239077074135</v>
      </c>
      <c r="CN76">
        <f t="shared" ref="CN76:CQ76" si="34">CN72/$F$42</f>
        <v>0</v>
      </c>
      <c r="CO76">
        <f t="shared" si="34"/>
        <v>0</v>
      </c>
      <c r="CP76">
        <f t="shared" si="34"/>
        <v>0</v>
      </c>
      <c r="CQ76">
        <f t="shared" si="34"/>
        <v>0</v>
      </c>
    </row>
    <row r="77" spans="1:95" x14ac:dyDescent="0.35">
      <c r="B77" t="s">
        <v>78</v>
      </c>
      <c r="Q77" s="6">
        <f>Q70/$G$42</f>
        <v>6.3512457044673543</v>
      </c>
      <c r="R77" s="6">
        <f t="shared" ref="R77:CC77" si="35">R70/$G$42</f>
        <v>6.3512457044673543</v>
      </c>
      <c r="S77" s="6">
        <f t="shared" si="35"/>
        <v>6.3512457044673543</v>
      </c>
      <c r="T77" s="6">
        <f t="shared" si="35"/>
        <v>6.3512457044673543</v>
      </c>
      <c r="U77" s="6">
        <f t="shared" si="35"/>
        <v>6.3512457044673543</v>
      </c>
      <c r="V77" s="6">
        <f t="shared" si="35"/>
        <v>6.3512457044673543</v>
      </c>
      <c r="W77" s="6">
        <f t="shared" si="35"/>
        <v>6.3512457044673543</v>
      </c>
      <c r="X77" s="6">
        <f t="shared" si="35"/>
        <v>6.3512457044673543</v>
      </c>
      <c r="Y77" s="6">
        <f t="shared" si="35"/>
        <v>6.3512457044673543</v>
      </c>
      <c r="Z77" s="6">
        <f t="shared" si="35"/>
        <v>6.3512457044673543</v>
      </c>
      <c r="AA77" s="6">
        <f t="shared" si="35"/>
        <v>6.3512457044673543</v>
      </c>
      <c r="AB77" s="6">
        <f t="shared" si="35"/>
        <v>6.3512457044673543</v>
      </c>
      <c r="AC77" s="6">
        <f t="shared" si="35"/>
        <v>6.3512457044673543</v>
      </c>
      <c r="AD77" s="6">
        <f t="shared" si="35"/>
        <v>6.3512457044673543</v>
      </c>
      <c r="AE77" s="6">
        <f t="shared" si="35"/>
        <v>6.3512457044673543</v>
      </c>
      <c r="AF77" s="6">
        <f t="shared" si="35"/>
        <v>6.3512457044673543</v>
      </c>
      <c r="AG77" s="6">
        <f t="shared" si="35"/>
        <v>6.3512457044673543</v>
      </c>
      <c r="AH77" s="6">
        <f t="shared" si="35"/>
        <v>6.3512457044673543</v>
      </c>
      <c r="AI77" s="6">
        <f t="shared" si="35"/>
        <v>6.3512457044673543</v>
      </c>
      <c r="AJ77" s="6">
        <f t="shared" si="35"/>
        <v>6.3512457044673543</v>
      </c>
      <c r="AK77" s="6">
        <f t="shared" si="35"/>
        <v>6.3512457044673543</v>
      </c>
      <c r="AL77" s="6">
        <f t="shared" si="35"/>
        <v>6.3512457044673543</v>
      </c>
      <c r="AM77" s="6">
        <f t="shared" si="35"/>
        <v>6.3512457044673543</v>
      </c>
      <c r="AN77" s="6">
        <f t="shared" si="35"/>
        <v>6.3512457044673543</v>
      </c>
      <c r="AO77" s="6">
        <f t="shared" si="35"/>
        <v>6.3512457044673543</v>
      </c>
      <c r="AP77" s="6">
        <f t="shared" si="35"/>
        <v>6.3512457044673543</v>
      </c>
      <c r="AQ77" s="6">
        <f t="shared" si="35"/>
        <v>6.3512457044673543</v>
      </c>
      <c r="AR77" s="6">
        <f t="shared" si="35"/>
        <v>6.3512457044673543</v>
      </c>
      <c r="AS77" s="6">
        <f t="shared" si="35"/>
        <v>6.3512457044673543</v>
      </c>
      <c r="AT77" s="6">
        <f t="shared" si="35"/>
        <v>6.3512457044673543</v>
      </c>
      <c r="AU77" s="6">
        <f t="shared" si="35"/>
        <v>6.3512457044673543</v>
      </c>
      <c r="AV77" s="6">
        <f t="shared" si="35"/>
        <v>6.3512457044673543</v>
      </c>
      <c r="AW77" s="6">
        <f t="shared" si="35"/>
        <v>6.3512457044673543</v>
      </c>
      <c r="AX77" s="6">
        <f t="shared" si="35"/>
        <v>6.3512457044673543</v>
      </c>
      <c r="AY77" s="6">
        <f t="shared" si="35"/>
        <v>6.3512457044673543</v>
      </c>
      <c r="AZ77" s="6">
        <f t="shared" si="35"/>
        <v>6.3512457044673543</v>
      </c>
      <c r="BA77" s="6">
        <f t="shared" si="35"/>
        <v>6.3512457044673543</v>
      </c>
      <c r="BB77" s="6">
        <f t="shared" si="35"/>
        <v>6.3512457044673543</v>
      </c>
      <c r="BC77" s="6">
        <f t="shared" si="35"/>
        <v>6.3512457044673543</v>
      </c>
      <c r="BD77" s="6">
        <f t="shared" si="35"/>
        <v>6.3512457044673543</v>
      </c>
      <c r="BE77" s="6">
        <f t="shared" si="35"/>
        <v>6.3512457044673543</v>
      </c>
      <c r="BF77" s="6">
        <f t="shared" si="35"/>
        <v>6.3512457044673543</v>
      </c>
      <c r="BG77" s="6">
        <f t="shared" si="35"/>
        <v>6.3512457044673543</v>
      </c>
      <c r="BH77" s="6">
        <f t="shared" si="35"/>
        <v>6.3512457044673543</v>
      </c>
      <c r="BI77" s="6">
        <f t="shared" si="35"/>
        <v>6.3512457044673543</v>
      </c>
      <c r="BJ77" s="6">
        <f t="shared" si="35"/>
        <v>6.3512457044673543</v>
      </c>
      <c r="BK77" s="6">
        <f t="shared" si="35"/>
        <v>6.3512457044673543</v>
      </c>
      <c r="BL77" s="6">
        <f t="shared" si="35"/>
        <v>6.3512457044673543</v>
      </c>
      <c r="BM77" s="6">
        <f t="shared" si="35"/>
        <v>3.6292832596956308</v>
      </c>
      <c r="BN77" s="6">
        <f t="shared" si="35"/>
        <v>3.6292832596956308</v>
      </c>
      <c r="BO77" s="6">
        <f t="shared" si="35"/>
        <v>3.6292832596956308</v>
      </c>
      <c r="BP77" s="6">
        <f t="shared" si="35"/>
        <v>3.6292832596956308</v>
      </c>
      <c r="BQ77" s="6">
        <f t="shared" si="35"/>
        <v>3.6292832596956308</v>
      </c>
      <c r="BR77" s="6">
        <f t="shared" si="35"/>
        <v>3.6292832596956308</v>
      </c>
      <c r="BS77" s="6">
        <f t="shared" si="35"/>
        <v>3.6292832596956308</v>
      </c>
      <c r="BT77" s="6">
        <f t="shared" si="35"/>
        <v>3.6292832596956308</v>
      </c>
      <c r="BU77" s="6">
        <f t="shared" si="35"/>
        <v>3.6292832596956308</v>
      </c>
      <c r="BV77" s="6">
        <f t="shared" si="35"/>
        <v>3.6292832596956308</v>
      </c>
      <c r="BW77" s="6">
        <f t="shared" si="35"/>
        <v>3.6292832596956308</v>
      </c>
      <c r="BX77" s="6">
        <f t="shared" si="35"/>
        <v>3.6292832596956308</v>
      </c>
      <c r="BY77" s="6">
        <f t="shared" si="35"/>
        <v>3.6292832596956308</v>
      </c>
      <c r="BZ77" s="6">
        <f t="shared" si="35"/>
        <v>3.6292832596956308</v>
      </c>
      <c r="CA77" s="6">
        <f t="shared" si="35"/>
        <v>3.6292832596956308</v>
      </c>
      <c r="CB77" s="6">
        <f t="shared" si="35"/>
        <v>3.6292832596956308</v>
      </c>
      <c r="CC77" s="6">
        <f t="shared" si="35"/>
        <v>3.6292832596956308</v>
      </c>
      <c r="CD77" s="6">
        <f t="shared" ref="CD77:CE77" si="36">CD70/$G$42</f>
        <v>3.6292832596956308</v>
      </c>
      <c r="CE77" s="6">
        <f t="shared" si="36"/>
        <v>3.6292832596956308</v>
      </c>
      <c r="CN77">
        <f t="shared" ref="CN77:CQ77" si="37">CN72/$G$42</f>
        <v>0</v>
      </c>
      <c r="CO77">
        <f t="shared" si="37"/>
        <v>0</v>
      </c>
      <c r="CP77">
        <f t="shared" si="37"/>
        <v>0</v>
      </c>
      <c r="CQ77">
        <f t="shared" si="37"/>
        <v>0</v>
      </c>
    </row>
    <row r="78" spans="1:95" x14ac:dyDescent="0.35">
      <c r="B78" t="s">
        <v>79</v>
      </c>
      <c r="Q78" s="6">
        <f>Q70/$H$42</f>
        <v>3.4726696735395195</v>
      </c>
      <c r="R78" s="6">
        <f t="shared" ref="R78:CC78" si="38">R70/$H$42</f>
        <v>3.4726696735395195</v>
      </c>
      <c r="S78" s="6">
        <f t="shared" si="38"/>
        <v>3.4726696735395195</v>
      </c>
      <c r="T78" s="6">
        <f t="shared" si="38"/>
        <v>3.4726696735395195</v>
      </c>
      <c r="U78" s="6">
        <f t="shared" si="38"/>
        <v>3.4726696735395195</v>
      </c>
      <c r="V78" s="6">
        <f t="shared" si="38"/>
        <v>3.4726696735395195</v>
      </c>
      <c r="W78" s="6">
        <f t="shared" si="38"/>
        <v>3.4726696735395195</v>
      </c>
      <c r="X78" s="6">
        <f t="shared" si="38"/>
        <v>3.4726696735395195</v>
      </c>
      <c r="Y78" s="6">
        <f t="shared" si="38"/>
        <v>3.4726696735395195</v>
      </c>
      <c r="Z78" s="6">
        <f t="shared" si="38"/>
        <v>3.4726696735395195</v>
      </c>
      <c r="AA78" s="6">
        <f t="shared" si="38"/>
        <v>3.4726696735395195</v>
      </c>
      <c r="AB78" s="6">
        <f t="shared" si="38"/>
        <v>3.4726696735395195</v>
      </c>
      <c r="AC78" s="6">
        <f t="shared" si="38"/>
        <v>3.4726696735395195</v>
      </c>
      <c r="AD78" s="6">
        <f t="shared" si="38"/>
        <v>3.4726696735395195</v>
      </c>
      <c r="AE78" s="6">
        <f t="shared" si="38"/>
        <v>3.4726696735395195</v>
      </c>
      <c r="AF78" s="6">
        <f t="shared" si="38"/>
        <v>3.4726696735395195</v>
      </c>
      <c r="AG78" s="6">
        <f t="shared" si="38"/>
        <v>3.4726696735395195</v>
      </c>
      <c r="AH78" s="6">
        <f t="shared" si="38"/>
        <v>3.4726696735395195</v>
      </c>
      <c r="AI78" s="6">
        <f t="shared" si="38"/>
        <v>3.4726696735395195</v>
      </c>
      <c r="AJ78" s="6">
        <f t="shared" si="38"/>
        <v>3.4726696735395195</v>
      </c>
      <c r="AK78" s="6">
        <f t="shared" si="38"/>
        <v>3.4726696735395195</v>
      </c>
      <c r="AL78" s="6">
        <f t="shared" si="38"/>
        <v>3.4726696735395195</v>
      </c>
      <c r="AM78" s="6">
        <f t="shared" si="38"/>
        <v>3.4726696735395195</v>
      </c>
      <c r="AN78" s="6">
        <f t="shared" si="38"/>
        <v>3.4726696735395195</v>
      </c>
      <c r="AO78" s="6">
        <f t="shared" si="38"/>
        <v>3.4726696735395195</v>
      </c>
      <c r="AP78" s="6">
        <f t="shared" si="38"/>
        <v>3.4726696735395195</v>
      </c>
      <c r="AQ78" s="6">
        <f t="shared" si="38"/>
        <v>3.4726696735395195</v>
      </c>
      <c r="AR78" s="6">
        <f t="shared" si="38"/>
        <v>3.4726696735395195</v>
      </c>
      <c r="AS78" s="6">
        <f t="shared" si="38"/>
        <v>3.4726696735395195</v>
      </c>
      <c r="AT78" s="6">
        <f t="shared" si="38"/>
        <v>3.4726696735395195</v>
      </c>
      <c r="AU78" s="6">
        <f t="shared" si="38"/>
        <v>3.4726696735395195</v>
      </c>
      <c r="AV78" s="6">
        <f t="shared" si="38"/>
        <v>3.4726696735395195</v>
      </c>
      <c r="AW78" s="6">
        <f t="shared" si="38"/>
        <v>3.4726696735395195</v>
      </c>
      <c r="AX78" s="6">
        <f t="shared" si="38"/>
        <v>3.4726696735395195</v>
      </c>
      <c r="AY78" s="6">
        <f t="shared" si="38"/>
        <v>3.4726696735395195</v>
      </c>
      <c r="AZ78" s="6">
        <f t="shared" si="38"/>
        <v>3.4726696735395195</v>
      </c>
      <c r="BA78" s="6">
        <f t="shared" si="38"/>
        <v>3.4726696735395195</v>
      </c>
      <c r="BB78" s="6">
        <f t="shared" si="38"/>
        <v>3.4726696735395195</v>
      </c>
      <c r="BC78" s="6">
        <f t="shared" si="38"/>
        <v>3.4726696735395195</v>
      </c>
      <c r="BD78" s="6">
        <f t="shared" si="38"/>
        <v>3.4726696735395195</v>
      </c>
      <c r="BE78" s="6">
        <f t="shared" si="38"/>
        <v>3.4726696735395195</v>
      </c>
      <c r="BF78" s="6">
        <f t="shared" si="38"/>
        <v>3.4726696735395195</v>
      </c>
      <c r="BG78" s="6">
        <f t="shared" si="38"/>
        <v>3.4726696735395195</v>
      </c>
      <c r="BH78" s="6">
        <f t="shared" si="38"/>
        <v>3.4726696735395195</v>
      </c>
      <c r="BI78" s="6">
        <f t="shared" si="38"/>
        <v>3.4726696735395195</v>
      </c>
      <c r="BJ78" s="6">
        <f t="shared" si="38"/>
        <v>3.4726696735395195</v>
      </c>
      <c r="BK78" s="6">
        <f t="shared" si="38"/>
        <v>3.4726696735395195</v>
      </c>
      <c r="BL78" s="6">
        <f t="shared" si="38"/>
        <v>3.4726696735395195</v>
      </c>
      <c r="BM78" s="6">
        <f t="shared" si="38"/>
        <v>1.9843826705940111</v>
      </c>
      <c r="BN78" s="6">
        <f t="shared" si="38"/>
        <v>1.9843826705940111</v>
      </c>
      <c r="BO78" s="6">
        <f t="shared" si="38"/>
        <v>1.9843826705940111</v>
      </c>
      <c r="BP78" s="6">
        <f t="shared" si="38"/>
        <v>1.9843826705940111</v>
      </c>
      <c r="BQ78" s="6">
        <f t="shared" si="38"/>
        <v>1.9843826705940111</v>
      </c>
      <c r="BR78" s="6">
        <f t="shared" si="38"/>
        <v>1.9843826705940111</v>
      </c>
      <c r="BS78" s="6">
        <f t="shared" si="38"/>
        <v>1.9843826705940111</v>
      </c>
      <c r="BT78" s="6">
        <f t="shared" si="38"/>
        <v>1.9843826705940111</v>
      </c>
      <c r="BU78" s="6">
        <f t="shared" si="38"/>
        <v>1.9843826705940111</v>
      </c>
      <c r="BV78" s="6">
        <f t="shared" si="38"/>
        <v>1.9843826705940111</v>
      </c>
      <c r="BW78" s="6">
        <f t="shared" si="38"/>
        <v>1.9843826705940111</v>
      </c>
      <c r="BX78" s="6">
        <f t="shared" si="38"/>
        <v>1.9843826705940111</v>
      </c>
      <c r="BY78" s="6">
        <f t="shared" si="38"/>
        <v>1.9843826705940111</v>
      </c>
      <c r="BZ78" s="6">
        <f t="shared" si="38"/>
        <v>1.9843826705940111</v>
      </c>
      <c r="CA78" s="6">
        <f t="shared" si="38"/>
        <v>1.9843826705940111</v>
      </c>
      <c r="CB78" s="6">
        <f t="shared" si="38"/>
        <v>1.9843826705940111</v>
      </c>
      <c r="CC78" s="6">
        <f t="shared" si="38"/>
        <v>1.9843826705940111</v>
      </c>
      <c r="CD78" s="6">
        <f t="shared" ref="CD78:CE78" si="39">CD70/$H$42</f>
        <v>1.9843826705940111</v>
      </c>
      <c r="CE78" s="6">
        <f t="shared" si="39"/>
        <v>1.9843826705940111</v>
      </c>
      <c r="CN78">
        <f t="shared" ref="CN78:CQ78" si="40">CN72/$H$42</f>
        <v>0</v>
      </c>
      <c r="CO78">
        <f t="shared" si="40"/>
        <v>0</v>
      </c>
      <c r="CP78">
        <f t="shared" si="40"/>
        <v>0</v>
      </c>
      <c r="CQ78">
        <f t="shared" si="40"/>
        <v>0</v>
      </c>
    </row>
    <row r="79" spans="1:95" x14ac:dyDescent="0.35">
      <c r="A79" t="s">
        <v>36</v>
      </c>
      <c r="B79" t="s">
        <v>77</v>
      </c>
      <c r="Q79" s="6">
        <f>Q71/$F$43</f>
        <v>12.320811514754816</v>
      </c>
      <c r="R79" s="6">
        <f t="shared" ref="R79:CC79" si="41">R71/$F$43</f>
        <v>12.320811514754816</v>
      </c>
      <c r="S79" s="6">
        <f t="shared" si="41"/>
        <v>12.320811514754816</v>
      </c>
      <c r="T79" s="6">
        <f t="shared" si="41"/>
        <v>12.320811514754816</v>
      </c>
      <c r="U79" s="6">
        <f t="shared" si="41"/>
        <v>12.320811514754816</v>
      </c>
      <c r="V79" s="6">
        <f t="shared" si="41"/>
        <v>12.320811514754816</v>
      </c>
      <c r="W79" s="6">
        <f t="shared" si="41"/>
        <v>12.320811514754816</v>
      </c>
      <c r="X79" s="6">
        <f t="shared" si="41"/>
        <v>12.320811514754816</v>
      </c>
      <c r="Y79" s="6">
        <f t="shared" si="41"/>
        <v>12.320811514754816</v>
      </c>
      <c r="Z79" s="6">
        <f t="shared" si="41"/>
        <v>12.320811514754816</v>
      </c>
      <c r="AA79" s="6">
        <f t="shared" si="41"/>
        <v>12.320811514754816</v>
      </c>
      <c r="AB79" s="6">
        <f t="shared" si="41"/>
        <v>12.320811514754816</v>
      </c>
      <c r="AC79" s="6">
        <f t="shared" si="41"/>
        <v>12.320811514754816</v>
      </c>
      <c r="AD79" s="6">
        <f t="shared" si="41"/>
        <v>12.320811514754816</v>
      </c>
      <c r="AE79" s="6">
        <f t="shared" si="41"/>
        <v>12.320811514754816</v>
      </c>
      <c r="AF79" s="6">
        <f t="shared" si="41"/>
        <v>12.320811514754816</v>
      </c>
      <c r="AG79" s="6">
        <f t="shared" si="41"/>
        <v>12.320811514754816</v>
      </c>
      <c r="AH79" s="6">
        <f t="shared" si="41"/>
        <v>12.320811514754816</v>
      </c>
      <c r="AI79" s="6">
        <f t="shared" si="41"/>
        <v>12.320811514754816</v>
      </c>
      <c r="AJ79" s="6">
        <f t="shared" si="41"/>
        <v>12.320811514754816</v>
      </c>
      <c r="AK79" s="6">
        <f t="shared" si="41"/>
        <v>12.320811514754816</v>
      </c>
      <c r="AL79" s="6">
        <f t="shared" si="41"/>
        <v>12.320811514754816</v>
      </c>
      <c r="AM79" s="6">
        <f t="shared" si="41"/>
        <v>12.320811514754816</v>
      </c>
      <c r="AN79" s="6">
        <f t="shared" si="41"/>
        <v>12.320811514754816</v>
      </c>
      <c r="AO79" s="6">
        <f t="shared" si="41"/>
        <v>12.320811514754816</v>
      </c>
      <c r="AP79" s="6">
        <f t="shared" si="41"/>
        <v>12.320811514754816</v>
      </c>
      <c r="AQ79" s="6">
        <f t="shared" si="41"/>
        <v>9.4775473190421646</v>
      </c>
      <c r="AR79" s="6">
        <f t="shared" si="41"/>
        <v>9.4775473190421646</v>
      </c>
      <c r="AS79" s="6">
        <f t="shared" si="41"/>
        <v>9.4775473190421646</v>
      </c>
      <c r="AT79" s="6">
        <f t="shared" si="41"/>
        <v>9.4775473190421646</v>
      </c>
      <c r="AU79" s="6">
        <f t="shared" si="41"/>
        <v>9.4775473190421646</v>
      </c>
      <c r="AV79" s="6">
        <f t="shared" si="41"/>
        <v>9.4775473190421646</v>
      </c>
      <c r="AW79" s="6">
        <f t="shared" si="41"/>
        <v>9.4775473190421646</v>
      </c>
      <c r="AX79" s="6">
        <f t="shared" si="41"/>
        <v>9.4775473190421646</v>
      </c>
      <c r="AY79" s="6">
        <f t="shared" si="41"/>
        <v>9.4775473190421646</v>
      </c>
      <c r="AZ79" s="6">
        <f t="shared" si="41"/>
        <v>9.4775473190421646</v>
      </c>
      <c r="BA79" s="6">
        <f t="shared" si="41"/>
        <v>9.4775473190421646</v>
      </c>
      <c r="BB79" s="6">
        <f t="shared" si="41"/>
        <v>9.4775473190421646</v>
      </c>
      <c r="BC79" s="6">
        <f t="shared" si="41"/>
        <v>9.4775473190421646</v>
      </c>
      <c r="BD79" s="6">
        <f t="shared" si="41"/>
        <v>9.4775473190421646</v>
      </c>
      <c r="BE79" s="6">
        <f t="shared" si="41"/>
        <v>9.4775473190421646</v>
      </c>
      <c r="BF79" s="6">
        <f t="shared" si="41"/>
        <v>5.6865283914252993</v>
      </c>
      <c r="BG79" s="6">
        <f t="shared" si="41"/>
        <v>5.6865283914252993</v>
      </c>
      <c r="BH79" s="6">
        <f t="shared" si="41"/>
        <v>5.6865283914252993</v>
      </c>
      <c r="BI79" s="6">
        <f t="shared" si="41"/>
        <v>5.6865283914252993</v>
      </c>
      <c r="BJ79" s="6">
        <f t="shared" si="41"/>
        <v>5.6865283914252993</v>
      </c>
      <c r="BK79" s="6">
        <f t="shared" si="41"/>
        <v>5.6865283914252993</v>
      </c>
      <c r="BL79" s="6">
        <f t="shared" si="41"/>
        <v>5.6865283914252993</v>
      </c>
      <c r="BM79" s="6">
        <f t="shared" si="41"/>
        <v>5.6865283914252993</v>
      </c>
      <c r="BN79" s="6">
        <f t="shared" si="41"/>
        <v>5.6865283914252993</v>
      </c>
      <c r="BO79" s="6">
        <f t="shared" si="41"/>
        <v>5.6865283914252993</v>
      </c>
      <c r="BP79" s="6">
        <f t="shared" si="41"/>
        <v>5.6865283914252993</v>
      </c>
      <c r="BQ79" s="6">
        <f t="shared" si="41"/>
        <v>5.6865283914252993</v>
      </c>
      <c r="BR79" s="6">
        <f t="shared" si="41"/>
        <v>5.6865283914252993</v>
      </c>
      <c r="BS79" s="6">
        <f t="shared" si="41"/>
        <v>5.6865283914252993</v>
      </c>
      <c r="BT79" s="6">
        <f t="shared" si="41"/>
        <v>5.6865283914252993</v>
      </c>
      <c r="BU79" s="6">
        <f t="shared" si="41"/>
        <v>5.6865283914252993</v>
      </c>
      <c r="BV79" s="6">
        <f t="shared" si="41"/>
        <v>5.6865283914252993</v>
      </c>
      <c r="BW79" s="6">
        <f t="shared" si="41"/>
        <v>5.6865283914252993</v>
      </c>
      <c r="BX79" s="6">
        <f t="shared" si="41"/>
        <v>5.6865283914252993</v>
      </c>
      <c r="BY79" s="6">
        <f t="shared" si="41"/>
        <v>5.6865283914252993</v>
      </c>
      <c r="BZ79" s="6">
        <f t="shared" si="41"/>
        <v>5.6865283914252993</v>
      </c>
      <c r="CA79" s="6">
        <f t="shared" si="41"/>
        <v>5.6865283914252993</v>
      </c>
      <c r="CB79" s="6">
        <f t="shared" si="41"/>
        <v>5.6865283914252993</v>
      </c>
      <c r="CC79" s="6">
        <f t="shared" si="41"/>
        <v>5.6865283914252993</v>
      </c>
      <c r="CD79" s="6">
        <f t="shared" ref="CD79:CE79" si="42">CD71/$F$43</f>
        <v>5.6865283914252993</v>
      </c>
      <c r="CE79" s="6">
        <f t="shared" si="42"/>
        <v>5.6865283914252993</v>
      </c>
      <c r="CN79">
        <f t="shared" ref="CN79:CQ79" si="43">CN73/$F$43</f>
        <v>0</v>
      </c>
      <c r="CO79">
        <f t="shared" si="43"/>
        <v>0</v>
      </c>
      <c r="CP79">
        <f t="shared" si="43"/>
        <v>0</v>
      </c>
      <c r="CQ79">
        <f t="shared" si="43"/>
        <v>0</v>
      </c>
    </row>
    <row r="80" spans="1:95" x14ac:dyDescent="0.35">
      <c r="B80" t="s">
        <v>78</v>
      </c>
      <c r="Q80" s="6">
        <f>Q71/$G$43</f>
        <v>7.0004610879288718</v>
      </c>
      <c r="R80" s="6">
        <f t="shared" ref="R80:CC80" si="44">R71/$G$43</f>
        <v>7.0004610879288718</v>
      </c>
      <c r="S80" s="6">
        <f t="shared" si="44"/>
        <v>7.0004610879288718</v>
      </c>
      <c r="T80" s="6">
        <f t="shared" si="44"/>
        <v>7.0004610879288718</v>
      </c>
      <c r="U80" s="6">
        <f t="shared" si="44"/>
        <v>7.0004610879288718</v>
      </c>
      <c r="V80" s="6">
        <f t="shared" si="44"/>
        <v>7.0004610879288718</v>
      </c>
      <c r="W80" s="6">
        <f t="shared" si="44"/>
        <v>7.0004610879288718</v>
      </c>
      <c r="X80" s="6">
        <f t="shared" si="44"/>
        <v>7.0004610879288718</v>
      </c>
      <c r="Y80" s="6">
        <f t="shared" si="44"/>
        <v>7.0004610879288718</v>
      </c>
      <c r="Z80" s="6">
        <f t="shared" si="44"/>
        <v>7.0004610879288718</v>
      </c>
      <c r="AA80" s="6">
        <f t="shared" si="44"/>
        <v>7.0004610879288718</v>
      </c>
      <c r="AB80" s="6">
        <f t="shared" si="44"/>
        <v>7.0004610879288718</v>
      </c>
      <c r="AC80" s="6">
        <f t="shared" si="44"/>
        <v>7.0004610879288718</v>
      </c>
      <c r="AD80" s="6">
        <f t="shared" si="44"/>
        <v>7.0004610879288718</v>
      </c>
      <c r="AE80" s="6">
        <f t="shared" si="44"/>
        <v>7.0004610879288718</v>
      </c>
      <c r="AF80" s="6">
        <f t="shared" si="44"/>
        <v>7.0004610879288718</v>
      </c>
      <c r="AG80" s="6">
        <f t="shared" si="44"/>
        <v>7.0004610879288718</v>
      </c>
      <c r="AH80" s="6">
        <f t="shared" si="44"/>
        <v>7.0004610879288718</v>
      </c>
      <c r="AI80" s="6">
        <f t="shared" si="44"/>
        <v>7.0004610879288718</v>
      </c>
      <c r="AJ80" s="6">
        <f t="shared" si="44"/>
        <v>7.0004610879288718</v>
      </c>
      <c r="AK80" s="6">
        <f t="shared" si="44"/>
        <v>7.0004610879288718</v>
      </c>
      <c r="AL80" s="6">
        <f t="shared" si="44"/>
        <v>7.0004610879288718</v>
      </c>
      <c r="AM80" s="6">
        <f t="shared" si="44"/>
        <v>7.0004610879288718</v>
      </c>
      <c r="AN80" s="6">
        <f t="shared" si="44"/>
        <v>7.0004610879288718</v>
      </c>
      <c r="AO80" s="6">
        <f t="shared" si="44"/>
        <v>7.0004610879288718</v>
      </c>
      <c r="AP80" s="6">
        <f t="shared" si="44"/>
        <v>7.0004610879288718</v>
      </c>
      <c r="AQ80" s="6">
        <f t="shared" si="44"/>
        <v>5.3849700676375933</v>
      </c>
      <c r="AR80" s="6">
        <f t="shared" si="44"/>
        <v>5.3849700676375933</v>
      </c>
      <c r="AS80" s="6">
        <f t="shared" si="44"/>
        <v>5.3849700676375933</v>
      </c>
      <c r="AT80" s="6">
        <f t="shared" si="44"/>
        <v>5.3849700676375933</v>
      </c>
      <c r="AU80" s="6">
        <f t="shared" si="44"/>
        <v>5.3849700676375933</v>
      </c>
      <c r="AV80" s="6">
        <f t="shared" si="44"/>
        <v>5.3849700676375933</v>
      </c>
      <c r="AW80" s="6">
        <f t="shared" si="44"/>
        <v>5.3849700676375933</v>
      </c>
      <c r="AX80" s="6">
        <f t="shared" si="44"/>
        <v>5.3849700676375933</v>
      </c>
      <c r="AY80" s="6">
        <f t="shared" si="44"/>
        <v>5.3849700676375933</v>
      </c>
      <c r="AZ80" s="6">
        <f t="shared" si="44"/>
        <v>5.3849700676375933</v>
      </c>
      <c r="BA80" s="6">
        <f t="shared" si="44"/>
        <v>5.3849700676375933</v>
      </c>
      <c r="BB80" s="6">
        <f t="shared" si="44"/>
        <v>5.3849700676375933</v>
      </c>
      <c r="BC80" s="6">
        <f t="shared" si="44"/>
        <v>5.3849700676375933</v>
      </c>
      <c r="BD80" s="6">
        <f t="shared" si="44"/>
        <v>5.3849700676375933</v>
      </c>
      <c r="BE80" s="6">
        <f t="shared" si="44"/>
        <v>5.3849700676375933</v>
      </c>
      <c r="BF80" s="6">
        <f t="shared" si="44"/>
        <v>3.2309820405825564</v>
      </c>
      <c r="BG80" s="6">
        <f t="shared" si="44"/>
        <v>3.2309820405825564</v>
      </c>
      <c r="BH80" s="6">
        <f t="shared" si="44"/>
        <v>3.2309820405825564</v>
      </c>
      <c r="BI80" s="6">
        <f t="shared" si="44"/>
        <v>3.2309820405825564</v>
      </c>
      <c r="BJ80" s="6">
        <f t="shared" si="44"/>
        <v>3.2309820405825564</v>
      </c>
      <c r="BK80" s="6">
        <f t="shared" si="44"/>
        <v>3.2309820405825564</v>
      </c>
      <c r="BL80" s="6">
        <f t="shared" si="44"/>
        <v>3.2309820405825564</v>
      </c>
      <c r="BM80" s="6">
        <f t="shared" si="44"/>
        <v>3.2309820405825564</v>
      </c>
      <c r="BN80" s="6">
        <f t="shared" si="44"/>
        <v>3.2309820405825564</v>
      </c>
      <c r="BO80" s="6">
        <f t="shared" si="44"/>
        <v>3.2309820405825564</v>
      </c>
      <c r="BP80" s="6">
        <f t="shared" si="44"/>
        <v>3.2309820405825564</v>
      </c>
      <c r="BQ80" s="6">
        <f t="shared" si="44"/>
        <v>3.2309820405825564</v>
      </c>
      <c r="BR80" s="6">
        <f t="shared" si="44"/>
        <v>3.2309820405825564</v>
      </c>
      <c r="BS80" s="6">
        <f t="shared" si="44"/>
        <v>3.2309820405825564</v>
      </c>
      <c r="BT80" s="6">
        <f t="shared" si="44"/>
        <v>3.2309820405825564</v>
      </c>
      <c r="BU80" s="6">
        <f t="shared" si="44"/>
        <v>3.2309820405825564</v>
      </c>
      <c r="BV80" s="6">
        <f t="shared" si="44"/>
        <v>3.2309820405825564</v>
      </c>
      <c r="BW80" s="6">
        <f t="shared" si="44"/>
        <v>3.2309820405825564</v>
      </c>
      <c r="BX80" s="6">
        <f t="shared" si="44"/>
        <v>3.2309820405825564</v>
      </c>
      <c r="BY80" s="6">
        <f t="shared" si="44"/>
        <v>3.2309820405825564</v>
      </c>
      <c r="BZ80" s="6">
        <f t="shared" si="44"/>
        <v>3.2309820405825564</v>
      </c>
      <c r="CA80" s="6">
        <f t="shared" si="44"/>
        <v>3.2309820405825564</v>
      </c>
      <c r="CB80" s="6">
        <f t="shared" si="44"/>
        <v>3.2309820405825564</v>
      </c>
      <c r="CC80" s="6">
        <f t="shared" si="44"/>
        <v>3.2309820405825564</v>
      </c>
      <c r="CD80" s="6">
        <f t="shared" ref="CD80:CE80" si="45">CD71/$G$43</f>
        <v>3.2309820405825564</v>
      </c>
      <c r="CE80" s="6">
        <f t="shared" si="45"/>
        <v>3.2309820405825564</v>
      </c>
      <c r="CN80">
        <f t="shared" ref="CN80:CQ80" si="46">CN73/$G$43</f>
        <v>0</v>
      </c>
      <c r="CO80">
        <f t="shared" si="46"/>
        <v>0</v>
      </c>
      <c r="CP80">
        <f t="shared" si="46"/>
        <v>0</v>
      </c>
      <c r="CQ80">
        <f t="shared" si="46"/>
        <v>0</v>
      </c>
    </row>
    <row r="81" spans="2:95" x14ac:dyDescent="0.35">
      <c r="B81" t="s">
        <v>79</v>
      </c>
      <c r="Q81" s="6">
        <f>Q71/$H$43</f>
        <v>2.5649689426171389</v>
      </c>
      <c r="R81" s="6">
        <f t="shared" ref="R81:CC81" si="47">R71/$H$43</f>
        <v>2.5649689426171389</v>
      </c>
      <c r="S81" s="6">
        <f t="shared" si="47"/>
        <v>2.5649689426171389</v>
      </c>
      <c r="T81" s="6">
        <f t="shared" si="47"/>
        <v>2.5649689426171389</v>
      </c>
      <c r="U81" s="6">
        <f t="shared" si="47"/>
        <v>2.5649689426171389</v>
      </c>
      <c r="V81" s="6">
        <f t="shared" si="47"/>
        <v>2.5649689426171389</v>
      </c>
      <c r="W81" s="6">
        <f t="shared" si="47"/>
        <v>2.5649689426171389</v>
      </c>
      <c r="X81" s="6">
        <f t="shared" si="47"/>
        <v>2.5649689426171389</v>
      </c>
      <c r="Y81" s="6">
        <f t="shared" si="47"/>
        <v>2.5649689426171389</v>
      </c>
      <c r="Z81" s="6">
        <f t="shared" si="47"/>
        <v>2.5649689426171389</v>
      </c>
      <c r="AA81" s="6">
        <f t="shared" si="47"/>
        <v>2.5649689426171389</v>
      </c>
      <c r="AB81" s="6">
        <f t="shared" si="47"/>
        <v>2.5649689426171389</v>
      </c>
      <c r="AC81" s="6">
        <f t="shared" si="47"/>
        <v>2.5649689426171389</v>
      </c>
      <c r="AD81" s="6">
        <f t="shared" si="47"/>
        <v>2.5649689426171389</v>
      </c>
      <c r="AE81" s="6">
        <f t="shared" si="47"/>
        <v>2.5649689426171389</v>
      </c>
      <c r="AF81" s="6">
        <f t="shared" si="47"/>
        <v>2.5649689426171389</v>
      </c>
      <c r="AG81" s="6">
        <f t="shared" si="47"/>
        <v>2.5649689426171389</v>
      </c>
      <c r="AH81" s="6">
        <f t="shared" si="47"/>
        <v>2.5649689426171389</v>
      </c>
      <c r="AI81" s="6">
        <f t="shared" si="47"/>
        <v>2.5649689426171389</v>
      </c>
      <c r="AJ81" s="6">
        <f t="shared" si="47"/>
        <v>2.5649689426171389</v>
      </c>
      <c r="AK81" s="6">
        <f t="shared" si="47"/>
        <v>2.5649689426171389</v>
      </c>
      <c r="AL81" s="6">
        <f t="shared" si="47"/>
        <v>2.5649689426171389</v>
      </c>
      <c r="AM81" s="6">
        <f t="shared" si="47"/>
        <v>2.5649689426171389</v>
      </c>
      <c r="AN81" s="6">
        <f t="shared" si="47"/>
        <v>2.5649689426171389</v>
      </c>
      <c r="AO81" s="6">
        <f t="shared" si="47"/>
        <v>2.5649689426171389</v>
      </c>
      <c r="AP81" s="6">
        <f t="shared" si="47"/>
        <v>2.5649689426171389</v>
      </c>
      <c r="AQ81" s="6">
        <f t="shared" si="47"/>
        <v>1.9730530327824145</v>
      </c>
      <c r="AR81" s="6">
        <f t="shared" si="47"/>
        <v>1.9730530327824145</v>
      </c>
      <c r="AS81" s="6">
        <f t="shared" si="47"/>
        <v>1.9730530327824145</v>
      </c>
      <c r="AT81" s="6">
        <f t="shared" si="47"/>
        <v>1.9730530327824145</v>
      </c>
      <c r="AU81" s="6">
        <f t="shared" si="47"/>
        <v>1.9730530327824145</v>
      </c>
      <c r="AV81" s="6">
        <f t="shared" si="47"/>
        <v>1.9730530327824145</v>
      </c>
      <c r="AW81" s="6">
        <f t="shared" si="47"/>
        <v>1.9730530327824145</v>
      </c>
      <c r="AX81" s="6">
        <f t="shared" si="47"/>
        <v>1.9730530327824145</v>
      </c>
      <c r="AY81" s="6">
        <f t="shared" si="47"/>
        <v>1.9730530327824145</v>
      </c>
      <c r="AZ81" s="6">
        <f t="shared" si="47"/>
        <v>1.9730530327824145</v>
      </c>
      <c r="BA81" s="6">
        <f t="shared" si="47"/>
        <v>1.9730530327824145</v>
      </c>
      <c r="BB81" s="6">
        <f t="shared" si="47"/>
        <v>1.9730530327824145</v>
      </c>
      <c r="BC81" s="6">
        <f t="shared" si="47"/>
        <v>1.9730530327824145</v>
      </c>
      <c r="BD81" s="6">
        <f t="shared" si="47"/>
        <v>1.9730530327824145</v>
      </c>
      <c r="BE81" s="6">
        <f t="shared" si="47"/>
        <v>1.9730530327824145</v>
      </c>
      <c r="BF81" s="6">
        <f t="shared" si="47"/>
        <v>1.1838318196694486</v>
      </c>
      <c r="BG81" s="6">
        <f t="shared" si="47"/>
        <v>1.1838318196694486</v>
      </c>
      <c r="BH81" s="6">
        <f t="shared" si="47"/>
        <v>1.1838318196694486</v>
      </c>
      <c r="BI81" s="6">
        <f t="shared" si="47"/>
        <v>1.1838318196694486</v>
      </c>
      <c r="BJ81" s="6">
        <f t="shared" si="47"/>
        <v>1.1838318196694486</v>
      </c>
      <c r="BK81" s="6">
        <f t="shared" si="47"/>
        <v>1.1838318196694486</v>
      </c>
      <c r="BL81" s="6">
        <f t="shared" si="47"/>
        <v>1.1838318196694486</v>
      </c>
      <c r="BM81" s="6">
        <f t="shared" si="47"/>
        <v>1.1838318196694486</v>
      </c>
      <c r="BN81" s="6">
        <f t="shared" si="47"/>
        <v>1.1838318196694486</v>
      </c>
      <c r="BO81" s="6">
        <f t="shared" si="47"/>
        <v>1.1838318196694486</v>
      </c>
      <c r="BP81" s="6">
        <f t="shared" si="47"/>
        <v>1.1838318196694486</v>
      </c>
      <c r="BQ81" s="6">
        <f t="shared" si="47"/>
        <v>1.1838318196694486</v>
      </c>
      <c r="BR81" s="6">
        <f t="shared" si="47"/>
        <v>1.1838318196694486</v>
      </c>
      <c r="BS81" s="6">
        <f t="shared" si="47"/>
        <v>1.1838318196694486</v>
      </c>
      <c r="BT81" s="6">
        <f t="shared" si="47"/>
        <v>1.1838318196694486</v>
      </c>
      <c r="BU81" s="6">
        <f t="shared" si="47"/>
        <v>1.1838318196694486</v>
      </c>
      <c r="BV81" s="6">
        <f t="shared" si="47"/>
        <v>1.1838318196694486</v>
      </c>
      <c r="BW81" s="6">
        <f t="shared" si="47"/>
        <v>1.1838318196694486</v>
      </c>
      <c r="BX81" s="6">
        <f t="shared" si="47"/>
        <v>1.1838318196694486</v>
      </c>
      <c r="BY81" s="6">
        <f t="shared" si="47"/>
        <v>1.1838318196694486</v>
      </c>
      <c r="BZ81" s="6">
        <f t="shared" si="47"/>
        <v>1.1838318196694486</v>
      </c>
      <c r="CA81" s="6">
        <f t="shared" si="47"/>
        <v>1.1838318196694486</v>
      </c>
      <c r="CB81" s="6">
        <f t="shared" si="47"/>
        <v>1.1838318196694486</v>
      </c>
      <c r="CC81" s="6">
        <f t="shared" si="47"/>
        <v>1.1838318196694486</v>
      </c>
      <c r="CD81" s="6">
        <f t="shared" ref="CD81:CE81" si="48">CD71/$H$43</f>
        <v>1.1838318196694486</v>
      </c>
      <c r="CE81" s="6">
        <f t="shared" si="48"/>
        <v>1.1838318196694486</v>
      </c>
      <c r="CN81">
        <f t="shared" ref="CN81:CQ81" si="49">CN73/$H$43</f>
        <v>0</v>
      </c>
      <c r="CO81">
        <f t="shared" si="49"/>
        <v>0</v>
      </c>
      <c r="CP81">
        <f t="shared" si="49"/>
        <v>0</v>
      </c>
      <c r="CQ81">
        <f t="shared" si="49"/>
        <v>0</v>
      </c>
    </row>
    <row r="82" spans="2:95" x14ac:dyDescent="0.35">
      <c r="P82" s="59" t="s">
        <v>20</v>
      </c>
      <c r="Q82" s="58">
        <v>15</v>
      </c>
      <c r="R82" s="58">
        <v>16</v>
      </c>
      <c r="S82" s="58">
        <v>17</v>
      </c>
      <c r="T82" s="58">
        <v>18</v>
      </c>
      <c r="U82" s="58">
        <v>19</v>
      </c>
      <c r="V82" s="58">
        <v>20</v>
      </c>
      <c r="W82" s="58">
        <v>21</v>
      </c>
      <c r="X82" s="58">
        <v>22</v>
      </c>
      <c r="Y82" s="58">
        <v>23</v>
      </c>
      <c r="Z82" s="58">
        <v>24</v>
      </c>
      <c r="AA82" s="58">
        <v>25</v>
      </c>
      <c r="AB82" s="58">
        <v>26</v>
      </c>
      <c r="AC82" s="58">
        <v>27</v>
      </c>
      <c r="AD82" s="58">
        <v>28</v>
      </c>
      <c r="AE82" s="58">
        <v>29</v>
      </c>
      <c r="AF82" s="58">
        <v>30</v>
      </c>
      <c r="AG82" s="58">
        <v>31</v>
      </c>
      <c r="AH82" s="58">
        <v>32</v>
      </c>
      <c r="AI82" s="58">
        <v>33</v>
      </c>
      <c r="AJ82" s="58">
        <v>34</v>
      </c>
      <c r="AK82" s="58">
        <v>35</v>
      </c>
      <c r="AL82" s="58">
        <v>36</v>
      </c>
      <c r="AM82" s="58">
        <v>37</v>
      </c>
      <c r="AN82" s="58">
        <v>38</v>
      </c>
      <c r="AO82" s="58">
        <v>39</v>
      </c>
      <c r="AP82" s="58">
        <v>40</v>
      </c>
      <c r="AQ82" s="58">
        <v>41</v>
      </c>
      <c r="AR82" s="58">
        <v>42</v>
      </c>
      <c r="AS82" s="58">
        <v>43</v>
      </c>
      <c r="AT82" s="58">
        <v>44</v>
      </c>
      <c r="AU82" s="58">
        <v>45</v>
      </c>
      <c r="AV82" s="58">
        <v>46</v>
      </c>
      <c r="AW82" s="58">
        <v>47</v>
      </c>
      <c r="AX82" s="58">
        <v>48</v>
      </c>
      <c r="AY82" s="58">
        <v>49</v>
      </c>
      <c r="AZ82" s="58">
        <v>50</v>
      </c>
      <c r="BA82" s="58">
        <v>51</v>
      </c>
      <c r="BB82" s="58">
        <v>52</v>
      </c>
      <c r="BC82" s="58">
        <v>1</v>
      </c>
      <c r="BD82" s="58">
        <v>2</v>
      </c>
      <c r="BE82" s="58">
        <v>3</v>
      </c>
      <c r="BF82" s="58">
        <v>4</v>
      </c>
      <c r="BG82" s="58">
        <v>5</v>
      </c>
      <c r="BH82" s="58">
        <v>6</v>
      </c>
      <c r="BI82" s="58">
        <v>7</v>
      </c>
      <c r="BJ82" s="58">
        <v>8</v>
      </c>
      <c r="BK82" s="58">
        <v>9</v>
      </c>
      <c r="BL82" s="58">
        <v>10</v>
      </c>
      <c r="BM82" s="58">
        <v>11</v>
      </c>
      <c r="BN82" s="58">
        <v>12</v>
      </c>
      <c r="BO82" s="58">
        <v>13</v>
      </c>
      <c r="BP82" s="58">
        <v>14</v>
      </c>
      <c r="BQ82" s="58">
        <v>15</v>
      </c>
      <c r="BR82" s="58">
        <v>16</v>
      </c>
      <c r="BS82" s="58">
        <v>17</v>
      </c>
      <c r="BT82" s="58">
        <v>18</v>
      </c>
      <c r="BU82" s="58">
        <v>19</v>
      </c>
      <c r="BV82" s="58">
        <v>20</v>
      </c>
      <c r="BW82" s="58">
        <v>21</v>
      </c>
      <c r="BX82" s="58">
        <v>22</v>
      </c>
      <c r="BY82" s="58">
        <v>23</v>
      </c>
      <c r="BZ82" s="58">
        <v>24</v>
      </c>
      <c r="CA82" s="58">
        <v>25</v>
      </c>
      <c r="CB82" s="58">
        <v>26</v>
      </c>
      <c r="CC82" s="58">
        <v>27</v>
      </c>
      <c r="CD82" s="58">
        <v>28</v>
      </c>
      <c r="CE82" s="58">
        <v>29</v>
      </c>
      <c r="CN82">
        <v>26</v>
      </c>
      <c r="CO82">
        <v>27</v>
      </c>
      <c r="CP82">
        <v>28</v>
      </c>
      <c r="CQ82">
        <v>29</v>
      </c>
    </row>
    <row r="83" spans="2:95" x14ac:dyDescent="0.35">
      <c r="P83" s="31" t="s">
        <v>93</v>
      </c>
      <c r="Q83" s="6">
        <f>Q76+Q80</f>
        <v>16.082827926416844</v>
      </c>
      <c r="R83" s="6">
        <f t="shared" ref="R83:CC84" si="50">R76+R80</f>
        <v>16.082827926416844</v>
      </c>
      <c r="S83" s="6">
        <f t="shared" si="50"/>
        <v>16.082827926416844</v>
      </c>
      <c r="T83" s="6">
        <f t="shared" si="50"/>
        <v>16.082827926416844</v>
      </c>
      <c r="U83" s="6">
        <f t="shared" si="50"/>
        <v>16.082827926416844</v>
      </c>
      <c r="V83" s="6">
        <f t="shared" si="50"/>
        <v>16.082827926416844</v>
      </c>
      <c r="W83" s="6">
        <f t="shared" si="50"/>
        <v>16.082827926416844</v>
      </c>
      <c r="X83" s="6">
        <f t="shared" si="50"/>
        <v>16.082827926416844</v>
      </c>
      <c r="Y83" s="6">
        <f t="shared" si="50"/>
        <v>16.082827926416844</v>
      </c>
      <c r="Z83" s="6">
        <f t="shared" si="50"/>
        <v>16.082827926416844</v>
      </c>
      <c r="AA83" s="6">
        <f t="shared" si="50"/>
        <v>16.082827926416844</v>
      </c>
      <c r="AB83" s="6">
        <f t="shared" si="50"/>
        <v>16.082827926416844</v>
      </c>
      <c r="AC83" s="6">
        <f t="shared" si="50"/>
        <v>16.082827926416844</v>
      </c>
      <c r="AD83" s="6">
        <f t="shared" si="50"/>
        <v>16.082827926416844</v>
      </c>
      <c r="AE83" s="6">
        <f t="shared" si="50"/>
        <v>16.082827926416844</v>
      </c>
      <c r="AF83" s="6">
        <f t="shared" si="50"/>
        <v>16.082827926416844</v>
      </c>
      <c r="AG83" s="6">
        <f t="shared" si="50"/>
        <v>16.082827926416844</v>
      </c>
      <c r="AH83" s="6">
        <f t="shared" si="50"/>
        <v>16.082827926416844</v>
      </c>
      <c r="AI83" s="6">
        <f t="shared" si="50"/>
        <v>16.082827926416844</v>
      </c>
      <c r="AJ83" s="6">
        <f t="shared" si="50"/>
        <v>16.082827926416844</v>
      </c>
      <c r="AK83" s="6">
        <f t="shared" si="50"/>
        <v>16.082827926416844</v>
      </c>
      <c r="AL83" s="6">
        <f t="shared" si="50"/>
        <v>16.082827926416844</v>
      </c>
      <c r="AM83" s="6">
        <f t="shared" si="50"/>
        <v>16.082827926416844</v>
      </c>
      <c r="AN83" s="6">
        <f t="shared" si="50"/>
        <v>16.082827926416844</v>
      </c>
      <c r="AO83" s="6">
        <f t="shared" si="50"/>
        <v>16.082827926416844</v>
      </c>
      <c r="AP83" s="6">
        <f t="shared" si="50"/>
        <v>16.082827926416844</v>
      </c>
      <c r="AQ83" s="6">
        <f t="shared" si="50"/>
        <v>14.467336906125567</v>
      </c>
      <c r="AR83" s="6">
        <f t="shared" si="50"/>
        <v>14.467336906125567</v>
      </c>
      <c r="AS83" s="6">
        <f t="shared" si="50"/>
        <v>14.467336906125567</v>
      </c>
      <c r="AT83" s="6">
        <f t="shared" si="50"/>
        <v>14.467336906125567</v>
      </c>
      <c r="AU83" s="6">
        <f t="shared" si="50"/>
        <v>14.467336906125567</v>
      </c>
      <c r="AV83" s="6">
        <f t="shared" si="50"/>
        <v>14.467336906125567</v>
      </c>
      <c r="AW83" s="6">
        <f t="shared" si="50"/>
        <v>14.467336906125567</v>
      </c>
      <c r="AX83" s="6">
        <f t="shared" si="50"/>
        <v>14.467336906125567</v>
      </c>
      <c r="AY83" s="6">
        <f t="shared" si="50"/>
        <v>14.467336906125567</v>
      </c>
      <c r="AZ83" s="6">
        <f t="shared" si="50"/>
        <v>14.467336906125567</v>
      </c>
      <c r="BA83" s="6">
        <f t="shared" si="50"/>
        <v>14.467336906125567</v>
      </c>
      <c r="BB83" s="6">
        <f t="shared" si="50"/>
        <v>14.467336906125567</v>
      </c>
      <c r="BC83" s="6">
        <f t="shared" si="50"/>
        <v>14.467336906125567</v>
      </c>
      <c r="BD83" s="6">
        <f t="shared" si="50"/>
        <v>14.467336906125567</v>
      </c>
      <c r="BE83" s="6">
        <f t="shared" si="50"/>
        <v>14.467336906125567</v>
      </c>
      <c r="BF83" s="6">
        <f t="shared" si="50"/>
        <v>12.31334887907053</v>
      </c>
      <c r="BG83" s="6">
        <f t="shared" si="50"/>
        <v>12.31334887907053</v>
      </c>
      <c r="BH83" s="6">
        <f t="shared" si="50"/>
        <v>12.31334887907053</v>
      </c>
      <c r="BI83" s="6">
        <f t="shared" si="50"/>
        <v>12.31334887907053</v>
      </c>
      <c r="BJ83" s="6">
        <f t="shared" si="50"/>
        <v>12.31334887907053</v>
      </c>
      <c r="BK83" s="6">
        <f t="shared" si="50"/>
        <v>12.31334887907053</v>
      </c>
      <c r="BL83" s="6">
        <f t="shared" si="50"/>
        <v>12.31334887907053</v>
      </c>
      <c r="BM83" s="6">
        <f t="shared" si="50"/>
        <v>8.4209059482899704</v>
      </c>
      <c r="BN83" s="6">
        <f t="shared" si="50"/>
        <v>8.4209059482899704</v>
      </c>
      <c r="BO83" s="6">
        <f t="shared" si="50"/>
        <v>8.4209059482899704</v>
      </c>
      <c r="BP83" s="6">
        <f t="shared" si="50"/>
        <v>8.4209059482899704</v>
      </c>
      <c r="BQ83" s="6">
        <f t="shared" si="50"/>
        <v>8.4209059482899704</v>
      </c>
      <c r="BR83" s="6">
        <f t="shared" si="50"/>
        <v>8.4209059482899704</v>
      </c>
      <c r="BS83" s="6">
        <f t="shared" si="50"/>
        <v>8.4209059482899704</v>
      </c>
      <c r="BT83" s="6">
        <f t="shared" si="50"/>
        <v>8.4209059482899704</v>
      </c>
      <c r="BU83" s="6">
        <f t="shared" si="50"/>
        <v>8.4209059482899704</v>
      </c>
      <c r="BV83" s="6">
        <f t="shared" si="50"/>
        <v>8.4209059482899704</v>
      </c>
      <c r="BW83" s="6">
        <f t="shared" si="50"/>
        <v>8.4209059482899704</v>
      </c>
      <c r="BX83" s="6">
        <f t="shared" si="50"/>
        <v>8.4209059482899704</v>
      </c>
      <c r="BY83" s="6">
        <f t="shared" si="50"/>
        <v>8.4209059482899704</v>
      </c>
      <c r="BZ83" s="6">
        <f t="shared" si="50"/>
        <v>8.4209059482899704</v>
      </c>
      <c r="CA83" s="6">
        <f t="shared" si="50"/>
        <v>8.4209059482899704</v>
      </c>
      <c r="CB83" s="6">
        <f t="shared" si="50"/>
        <v>8.4209059482899704</v>
      </c>
      <c r="CC83" s="6">
        <f t="shared" si="50"/>
        <v>8.4209059482899704</v>
      </c>
      <c r="CD83" s="6">
        <f t="shared" ref="CD83:CE84" si="51">CD76+CD80</f>
        <v>8.4209059482899704</v>
      </c>
      <c r="CE83" s="6">
        <f t="shared" si="51"/>
        <v>8.4209059482899704</v>
      </c>
      <c r="CN83">
        <f t="shared" ref="CN83:CQ84" si="52">CN76+CN80</f>
        <v>0</v>
      </c>
      <c r="CO83">
        <f t="shared" si="52"/>
        <v>0</v>
      </c>
      <c r="CP83">
        <f t="shared" si="52"/>
        <v>0</v>
      </c>
      <c r="CQ83">
        <f t="shared" si="52"/>
        <v>0</v>
      </c>
    </row>
    <row r="84" spans="2:95" x14ac:dyDescent="0.35">
      <c r="P84" s="31" t="s">
        <v>94</v>
      </c>
      <c r="Q84" s="6">
        <f>Q77+Q81</f>
        <v>8.9162146470844927</v>
      </c>
      <c r="R84" s="6">
        <f t="shared" si="50"/>
        <v>8.9162146470844927</v>
      </c>
      <c r="S84" s="6">
        <f t="shared" si="50"/>
        <v>8.9162146470844927</v>
      </c>
      <c r="T84" s="6">
        <f t="shared" si="50"/>
        <v>8.9162146470844927</v>
      </c>
      <c r="U84" s="6">
        <f t="shared" si="50"/>
        <v>8.9162146470844927</v>
      </c>
      <c r="V84" s="6">
        <f t="shared" si="50"/>
        <v>8.9162146470844927</v>
      </c>
      <c r="W84" s="6">
        <f t="shared" si="50"/>
        <v>8.9162146470844927</v>
      </c>
      <c r="X84" s="6">
        <f t="shared" si="50"/>
        <v>8.9162146470844927</v>
      </c>
      <c r="Y84" s="6">
        <f t="shared" si="50"/>
        <v>8.9162146470844927</v>
      </c>
      <c r="Z84" s="6">
        <f t="shared" si="50"/>
        <v>8.9162146470844927</v>
      </c>
      <c r="AA84" s="6">
        <f t="shared" si="50"/>
        <v>8.9162146470844927</v>
      </c>
      <c r="AB84" s="6">
        <f t="shared" si="50"/>
        <v>8.9162146470844927</v>
      </c>
      <c r="AC84" s="6">
        <f t="shared" si="50"/>
        <v>8.9162146470844927</v>
      </c>
      <c r="AD84" s="6">
        <f t="shared" si="50"/>
        <v>8.9162146470844927</v>
      </c>
      <c r="AE84" s="6">
        <f t="shared" si="50"/>
        <v>8.9162146470844927</v>
      </c>
      <c r="AF84" s="6">
        <f t="shared" si="50"/>
        <v>8.9162146470844927</v>
      </c>
      <c r="AG84" s="6">
        <f t="shared" si="50"/>
        <v>8.9162146470844927</v>
      </c>
      <c r="AH84" s="6">
        <f t="shared" si="50"/>
        <v>8.9162146470844927</v>
      </c>
      <c r="AI84" s="6">
        <f t="shared" si="50"/>
        <v>8.9162146470844927</v>
      </c>
      <c r="AJ84" s="6">
        <f t="shared" si="50"/>
        <v>8.9162146470844927</v>
      </c>
      <c r="AK84" s="6">
        <f t="shared" si="50"/>
        <v>8.9162146470844927</v>
      </c>
      <c r="AL84" s="6">
        <f t="shared" si="50"/>
        <v>8.9162146470844927</v>
      </c>
      <c r="AM84" s="6">
        <f t="shared" si="50"/>
        <v>8.9162146470844927</v>
      </c>
      <c r="AN84" s="6">
        <f t="shared" si="50"/>
        <v>8.9162146470844927</v>
      </c>
      <c r="AO84" s="6">
        <f t="shared" si="50"/>
        <v>8.9162146470844927</v>
      </c>
      <c r="AP84" s="6">
        <f t="shared" si="50"/>
        <v>8.9162146470844927</v>
      </c>
      <c r="AQ84" s="6">
        <f t="shared" si="50"/>
        <v>8.3242987372497694</v>
      </c>
      <c r="AR84" s="6">
        <f t="shared" si="50"/>
        <v>8.3242987372497694</v>
      </c>
      <c r="AS84" s="6">
        <f t="shared" si="50"/>
        <v>8.3242987372497694</v>
      </c>
      <c r="AT84" s="6">
        <f t="shared" si="50"/>
        <v>8.3242987372497694</v>
      </c>
      <c r="AU84" s="6">
        <f t="shared" si="50"/>
        <v>8.3242987372497694</v>
      </c>
      <c r="AV84" s="6">
        <f t="shared" si="50"/>
        <v>8.3242987372497694</v>
      </c>
      <c r="AW84" s="6">
        <f t="shared" si="50"/>
        <v>8.3242987372497694</v>
      </c>
      <c r="AX84" s="6">
        <f t="shared" si="50"/>
        <v>8.3242987372497694</v>
      </c>
      <c r="AY84" s="6">
        <f t="shared" si="50"/>
        <v>8.3242987372497694</v>
      </c>
      <c r="AZ84" s="6">
        <f t="shared" si="50"/>
        <v>8.3242987372497694</v>
      </c>
      <c r="BA84" s="6">
        <f t="shared" si="50"/>
        <v>8.3242987372497694</v>
      </c>
      <c r="BB84" s="6">
        <f t="shared" si="50"/>
        <v>8.3242987372497694</v>
      </c>
      <c r="BC84" s="6">
        <f t="shared" si="50"/>
        <v>8.3242987372497694</v>
      </c>
      <c r="BD84" s="6">
        <f t="shared" si="50"/>
        <v>8.3242987372497694</v>
      </c>
      <c r="BE84" s="6">
        <f t="shared" si="50"/>
        <v>8.3242987372497694</v>
      </c>
      <c r="BF84" s="6">
        <f t="shared" si="50"/>
        <v>7.5350775241368027</v>
      </c>
      <c r="BG84" s="6">
        <f t="shared" si="50"/>
        <v>7.5350775241368027</v>
      </c>
      <c r="BH84" s="6">
        <f t="shared" si="50"/>
        <v>7.5350775241368027</v>
      </c>
      <c r="BI84" s="6">
        <f t="shared" si="50"/>
        <v>7.5350775241368027</v>
      </c>
      <c r="BJ84" s="6">
        <f t="shared" si="50"/>
        <v>7.5350775241368027</v>
      </c>
      <c r="BK84" s="6">
        <f t="shared" si="50"/>
        <v>7.5350775241368027</v>
      </c>
      <c r="BL84" s="6">
        <f t="shared" si="50"/>
        <v>7.5350775241368027</v>
      </c>
      <c r="BM84" s="6">
        <f t="shared" si="50"/>
        <v>4.8131150793650797</v>
      </c>
      <c r="BN84" s="6">
        <f t="shared" si="50"/>
        <v>4.8131150793650797</v>
      </c>
      <c r="BO84" s="6">
        <f t="shared" si="50"/>
        <v>4.8131150793650797</v>
      </c>
      <c r="BP84" s="6">
        <f t="shared" si="50"/>
        <v>4.8131150793650797</v>
      </c>
      <c r="BQ84" s="6">
        <f t="shared" si="50"/>
        <v>4.8131150793650797</v>
      </c>
      <c r="BR84" s="6">
        <f t="shared" si="50"/>
        <v>4.8131150793650797</v>
      </c>
      <c r="BS84" s="6">
        <f t="shared" si="50"/>
        <v>4.8131150793650797</v>
      </c>
      <c r="BT84" s="6">
        <f t="shared" si="50"/>
        <v>4.8131150793650797</v>
      </c>
      <c r="BU84" s="6">
        <f t="shared" si="50"/>
        <v>4.8131150793650797</v>
      </c>
      <c r="BV84" s="6">
        <f t="shared" si="50"/>
        <v>4.8131150793650797</v>
      </c>
      <c r="BW84" s="6">
        <f t="shared" si="50"/>
        <v>4.8131150793650797</v>
      </c>
      <c r="BX84" s="6">
        <f t="shared" si="50"/>
        <v>4.8131150793650797</v>
      </c>
      <c r="BY84" s="6">
        <f t="shared" si="50"/>
        <v>4.8131150793650797</v>
      </c>
      <c r="BZ84" s="6">
        <f t="shared" si="50"/>
        <v>4.8131150793650797</v>
      </c>
      <c r="CA84" s="6">
        <f t="shared" si="50"/>
        <v>4.8131150793650797</v>
      </c>
      <c r="CB84" s="6">
        <f t="shared" si="50"/>
        <v>4.8131150793650797</v>
      </c>
      <c r="CC84" s="6">
        <f t="shared" si="50"/>
        <v>4.8131150793650797</v>
      </c>
      <c r="CD84" s="6">
        <f t="shared" si="51"/>
        <v>4.8131150793650797</v>
      </c>
      <c r="CE84" s="6">
        <f t="shared" si="51"/>
        <v>4.8131150793650797</v>
      </c>
      <c r="CN84">
        <f t="shared" si="52"/>
        <v>0</v>
      </c>
      <c r="CO84">
        <f t="shared" si="52"/>
        <v>0</v>
      </c>
      <c r="CP84">
        <f t="shared" si="52"/>
        <v>0</v>
      </c>
      <c r="CQ84">
        <f t="shared" si="52"/>
        <v>0</v>
      </c>
    </row>
    <row r="85" spans="2:95" x14ac:dyDescent="0.35">
      <c r="P85" s="31" t="s">
        <v>95</v>
      </c>
      <c r="Q85" s="6">
        <f>Q78+Q81</f>
        <v>6.0376386161566584</v>
      </c>
      <c r="R85" s="6">
        <f t="shared" ref="R85:CC85" si="53">R78+R81</f>
        <v>6.0376386161566584</v>
      </c>
      <c r="S85" s="6">
        <f t="shared" si="53"/>
        <v>6.0376386161566584</v>
      </c>
      <c r="T85" s="6">
        <f t="shared" si="53"/>
        <v>6.0376386161566584</v>
      </c>
      <c r="U85" s="6">
        <f t="shared" si="53"/>
        <v>6.0376386161566584</v>
      </c>
      <c r="V85" s="6">
        <f t="shared" si="53"/>
        <v>6.0376386161566584</v>
      </c>
      <c r="W85" s="6">
        <f t="shared" si="53"/>
        <v>6.0376386161566584</v>
      </c>
      <c r="X85" s="6">
        <f t="shared" si="53"/>
        <v>6.0376386161566584</v>
      </c>
      <c r="Y85" s="6">
        <f t="shared" si="53"/>
        <v>6.0376386161566584</v>
      </c>
      <c r="Z85" s="6">
        <f t="shared" si="53"/>
        <v>6.0376386161566584</v>
      </c>
      <c r="AA85" s="6">
        <f t="shared" si="53"/>
        <v>6.0376386161566584</v>
      </c>
      <c r="AB85" s="6">
        <f t="shared" si="53"/>
        <v>6.0376386161566584</v>
      </c>
      <c r="AC85" s="6">
        <f t="shared" si="53"/>
        <v>6.0376386161566584</v>
      </c>
      <c r="AD85" s="6">
        <f t="shared" si="53"/>
        <v>6.0376386161566584</v>
      </c>
      <c r="AE85" s="6">
        <f t="shared" si="53"/>
        <v>6.0376386161566584</v>
      </c>
      <c r="AF85" s="6">
        <f t="shared" si="53"/>
        <v>6.0376386161566584</v>
      </c>
      <c r="AG85" s="6">
        <f t="shared" si="53"/>
        <v>6.0376386161566584</v>
      </c>
      <c r="AH85" s="6">
        <f t="shared" si="53"/>
        <v>6.0376386161566584</v>
      </c>
      <c r="AI85" s="6">
        <f t="shared" si="53"/>
        <v>6.0376386161566584</v>
      </c>
      <c r="AJ85" s="6">
        <f t="shared" si="53"/>
        <v>6.0376386161566584</v>
      </c>
      <c r="AK85" s="6">
        <f t="shared" si="53"/>
        <v>6.0376386161566584</v>
      </c>
      <c r="AL85" s="6">
        <f t="shared" si="53"/>
        <v>6.0376386161566584</v>
      </c>
      <c r="AM85" s="6">
        <f t="shared" si="53"/>
        <v>6.0376386161566584</v>
      </c>
      <c r="AN85" s="6">
        <f t="shared" si="53"/>
        <v>6.0376386161566584</v>
      </c>
      <c r="AO85" s="6">
        <f t="shared" si="53"/>
        <v>6.0376386161566584</v>
      </c>
      <c r="AP85" s="6">
        <f t="shared" si="53"/>
        <v>6.0376386161566584</v>
      </c>
      <c r="AQ85" s="6">
        <f t="shared" si="53"/>
        <v>5.4457227063219342</v>
      </c>
      <c r="AR85" s="6">
        <f t="shared" si="53"/>
        <v>5.4457227063219342</v>
      </c>
      <c r="AS85" s="6">
        <f t="shared" si="53"/>
        <v>5.4457227063219342</v>
      </c>
      <c r="AT85" s="6">
        <f t="shared" si="53"/>
        <v>5.4457227063219342</v>
      </c>
      <c r="AU85" s="6">
        <f t="shared" si="53"/>
        <v>5.4457227063219342</v>
      </c>
      <c r="AV85" s="6">
        <f t="shared" si="53"/>
        <v>5.4457227063219342</v>
      </c>
      <c r="AW85" s="6">
        <f t="shared" si="53"/>
        <v>5.4457227063219342</v>
      </c>
      <c r="AX85" s="6">
        <f t="shared" si="53"/>
        <v>5.4457227063219342</v>
      </c>
      <c r="AY85" s="6">
        <f t="shared" si="53"/>
        <v>5.4457227063219342</v>
      </c>
      <c r="AZ85" s="6">
        <f t="shared" si="53"/>
        <v>5.4457227063219342</v>
      </c>
      <c r="BA85" s="6">
        <f t="shared" si="53"/>
        <v>5.4457227063219342</v>
      </c>
      <c r="BB85" s="6">
        <f t="shared" si="53"/>
        <v>5.4457227063219342</v>
      </c>
      <c r="BC85" s="6">
        <f t="shared" si="53"/>
        <v>5.4457227063219342</v>
      </c>
      <c r="BD85" s="6">
        <f t="shared" si="53"/>
        <v>5.4457227063219342</v>
      </c>
      <c r="BE85" s="6">
        <f t="shared" si="53"/>
        <v>5.4457227063219342</v>
      </c>
      <c r="BF85" s="6">
        <f t="shared" si="53"/>
        <v>4.6565014932089683</v>
      </c>
      <c r="BG85" s="6">
        <f t="shared" si="53"/>
        <v>4.6565014932089683</v>
      </c>
      <c r="BH85" s="6">
        <f t="shared" si="53"/>
        <v>4.6565014932089683</v>
      </c>
      <c r="BI85" s="6">
        <f t="shared" si="53"/>
        <v>4.6565014932089683</v>
      </c>
      <c r="BJ85" s="6">
        <f t="shared" si="53"/>
        <v>4.6565014932089683</v>
      </c>
      <c r="BK85" s="6">
        <f t="shared" si="53"/>
        <v>4.6565014932089683</v>
      </c>
      <c r="BL85" s="6">
        <f t="shared" si="53"/>
        <v>4.6565014932089683</v>
      </c>
      <c r="BM85" s="6">
        <f t="shared" si="53"/>
        <v>3.1682144902634599</v>
      </c>
      <c r="BN85" s="6">
        <f t="shared" si="53"/>
        <v>3.1682144902634599</v>
      </c>
      <c r="BO85" s="6">
        <f t="shared" si="53"/>
        <v>3.1682144902634599</v>
      </c>
      <c r="BP85" s="6">
        <f t="shared" si="53"/>
        <v>3.1682144902634599</v>
      </c>
      <c r="BQ85" s="6">
        <f t="shared" si="53"/>
        <v>3.1682144902634599</v>
      </c>
      <c r="BR85" s="6">
        <f t="shared" si="53"/>
        <v>3.1682144902634599</v>
      </c>
      <c r="BS85" s="6">
        <f t="shared" si="53"/>
        <v>3.1682144902634599</v>
      </c>
      <c r="BT85" s="6">
        <f t="shared" si="53"/>
        <v>3.1682144902634599</v>
      </c>
      <c r="BU85" s="6">
        <f t="shared" si="53"/>
        <v>3.1682144902634599</v>
      </c>
      <c r="BV85" s="6">
        <f t="shared" si="53"/>
        <v>3.1682144902634599</v>
      </c>
      <c r="BW85" s="6">
        <f t="shared" si="53"/>
        <v>3.1682144902634599</v>
      </c>
      <c r="BX85" s="6">
        <f t="shared" si="53"/>
        <v>3.1682144902634599</v>
      </c>
      <c r="BY85" s="6">
        <f t="shared" si="53"/>
        <v>3.1682144902634599</v>
      </c>
      <c r="BZ85" s="6">
        <f t="shared" si="53"/>
        <v>3.1682144902634599</v>
      </c>
      <c r="CA85" s="6">
        <f t="shared" si="53"/>
        <v>3.1682144902634599</v>
      </c>
      <c r="CB85" s="6">
        <f t="shared" si="53"/>
        <v>3.1682144902634599</v>
      </c>
      <c r="CC85" s="6">
        <f t="shared" si="53"/>
        <v>3.1682144902634599</v>
      </c>
      <c r="CD85" s="6">
        <f t="shared" ref="CD85:CE85" si="54">CD78+CD81</f>
        <v>3.1682144902634599</v>
      </c>
      <c r="CE85" s="6">
        <f t="shared" si="54"/>
        <v>3.1682144902634599</v>
      </c>
      <c r="CN85">
        <f t="shared" ref="CN85:CQ85" si="55">CN78+CN81</f>
        <v>0</v>
      </c>
      <c r="CO85">
        <f t="shared" si="55"/>
        <v>0</v>
      </c>
      <c r="CP85">
        <f t="shared" si="55"/>
        <v>0</v>
      </c>
      <c r="CQ85">
        <f t="shared" si="55"/>
        <v>0</v>
      </c>
    </row>
    <row r="86" spans="2:95" x14ac:dyDescent="0.35">
      <c r="P86" s="59" t="s">
        <v>20</v>
      </c>
      <c r="Q86" s="58">
        <v>15</v>
      </c>
      <c r="R86" s="58">
        <v>16</v>
      </c>
      <c r="S86" s="58">
        <v>17</v>
      </c>
      <c r="T86" s="58">
        <v>18</v>
      </c>
      <c r="U86" s="58">
        <v>19</v>
      </c>
      <c r="V86" s="58">
        <v>20</v>
      </c>
      <c r="W86" s="58">
        <v>21</v>
      </c>
      <c r="X86" s="58">
        <v>22</v>
      </c>
      <c r="Y86" s="58">
        <v>23</v>
      </c>
      <c r="Z86" s="58">
        <v>24</v>
      </c>
      <c r="AA86" s="58">
        <v>25</v>
      </c>
      <c r="AB86" s="58">
        <v>26</v>
      </c>
      <c r="AC86" s="58">
        <v>27</v>
      </c>
      <c r="AD86" s="58">
        <v>28</v>
      </c>
      <c r="AE86" s="58">
        <v>29</v>
      </c>
      <c r="AF86" s="58">
        <v>30</v>
      </c>
      <c r="AG86" s="58">
        <v>31</v>
      </c>
      <c r="AH86" s="58">
        <v>32</v>
      </c>
      <c r="AI86" s="58">
        <v>33</v>
      </c>
      <c r="AJ86" s="58">
        <v>34</v>
      </c>
      <c r="AK86" s="58">
        <v>35</v>
      </c>
      <c r="AL86" s="58">
        <v>36</v>
      </c>
      <c r="AM86" s="58">
        <v>37</v>
      </c>
      <c r="AN86" s="58">
        <v>38</v>
      </c>
      <c r="AO86" s="58">
        <v>39</v>
      </c>
      <c r="AP86" s="58">
        <v>40</v>
      </c>
      <c r="AQ86" s="58">
        <v>41</v>
      </c>
      <c r="AR86" s="58">
        <v>42</v>
      </c>
      <c r="AS86" s="58">
        <v>43</v>
      </c>
      <c r="AT86" s="58">
        <v>44</v>
      </c>
      <c r="AU86" s="58">
        <v>45</v>
      </c>
      <c r="AV86" s="58">
        <v>46</v>
      </c>
      <c r="AW86" s="58">
        <v>47</v>
      </c>
      <c r="AX86" s="58">
        <v>48</v>
      </c>
      <c r="AY86" s="58">
        <v>49</v>
      </c>
      <c r="AZ86" s="58">
        <v>50</v>
      </c>
      <c r="BA86" s="58">
        <v>51</v>
      </c>
      <c r="BB86" s="58">
        <v>52</v>
      </c>
      <c r="BC86" s="58">
        <v>1</v>
      </c>
      <c r="BD86" s="58">
        <v>2</v>
      </c>
      <c r="BE86" s="58">
        <v>3</v>
      </c>
      <c r="BF86" s="58">
        <v>4</v>
      </c>
      <c r="BG86" s="58">
        <v>5</v>
      </c>
      <c r="BH86" s="58">
        <v>6</v>
      </c>
      <c r="BI86" s="58">
        <v>7</v>
      </c>
      <c r="BJ86" s="58">
        <v>8</v>
      </c>
      <c r="BK86" s="58">
        <v>9</v>
      </c>
      <c r="BL86" s="58">
        <v>10</v>
      </c>
      <c r="BM86" s="58">
        <v>11</v>
      </c>
      <c r="BN86" s="58">
        <v>12</v>
      </c>
      <c r="BO86" s="58">
        <v>13</v>
      </c>
      <c r="BP86" s="58">
        <v>14</v>
      </c>
      <c r="BQ86" s="58">
        <v>15</v>
      </c>
      <c r="BR86" s="58">
        <v>16</v>
      </c>
      <c r="BS86" s="58">
        <v>17</v>
      </c>
      <c r="BT86" s="58">
        <v>18</v>
      </c>
      <c r="BU86" s="58">
        <v>19</v>
      </c>
      <c r="BV86" s="58">
        <v>20</v>
      </c>
      <c r="BW86" s="58">
        <v>21</v>
      </c>
      <c r="BX86" s="58">
        <v>22</v>
      </c>
      <c r="BY86" s="58">
        <v>23</v>
      </c>
      <c r="BZ86" s="58">
        <v>24</v>
      </c>
      <c r="CA86" s="58">
        <v>25</v>
      </c>
      <c r="CB86" s="58">
        <v>26</v>
      </c>
      <c r="CC86" s="58">
        <v>27</v>
      </c>
      <c r="CD86" s="58">
        <v>28</v>
      </c>
      <c r="CE86" s="58">
        <v>29</v>
      </c>
    </row>
    <row r="87" spans="2:95" x14ac:dyDescent="0.35">
      <c r="P87" s="31" t="s">
        <v>93</v>
      </c>
      <c r="Q87" s="6">
        <v>16</v>
      </c>
      <c r="R87" s="6">
        <v>16</v>
      </c>
      <c r="S87" s="6">
        <v>16</v>
      </c>
      <c r="T87" s="6">
        <v>16</v>
      </c>
      <c r="U87" s="6">
        <v>16</v>
      </c>
      <c r="V87" s="6">
        <v>16</v>
      </c>
      <c r="W87" s="6">
        <v>16</v>
      </c>
      <c r="X87" s="6">
        <v>16</v>
      </c>
      <c r="Y87" s="6">
        <v>16</v>
      </c>
      <c r="Z87" s="6">
        <v>16</v>
      </c>
      <c r="AA87" s="6">
        <v>16</v>
      </c>
      <c r="AB87" s="6">
        <v>16</v>
      </c>
      <c r="AC87" s="6">
        <v>16</v>
      </c>
      <c r="AD87" s="6">
        <v>16</v>
      </c>
      <c r="AE87" s="6">
        <v>16</v>
      </c>
      <c r="AF87" s="6">
        <v>16</v>
      </c>
      <c r="AG87" s="6">
        <v>16</v>
      </c>
      <c r="AH87" s="6">
        <v>16</v>
      </c>
      <c r="AI87" s="6">
        <v>16</v>
      </c>
      <c r="AJ87" s="6">
        <v>16</v>
      </c>
      <c r="AK87" s="6">
        <v>16</v>
      </c>
      <c r="AL87" s="6">
        <v>16</v>
      </c>
      <c r="AM87" s="6">
        <v>16</v>
      </c>
      <c r="AN87" s="6">
        <v>16</v>
      </c>
      <c r="AO87" s="6">
        <v>16</v>
      </c>
      <c r="AP87" s="6">
        <v>16</v>
      </c>
      <c r="AQ87" s="6">
        <f t="shared" ref="AG87:CE89" si="56">ROUNDUP(AQ83,0)</f>
        <v>15</v>
      </c>
      <c r="AR87" s="6">
        <f t="shared" si="56"/>
        <v>15</v>
      </c>
      <c r="AS87" s="6">
        <f t="shared" si="56"/>
        <v>15</v>
      </c>
      <c r="AT87" s="6">
        <f t="shared" si="56"/>
        <v>15</v>
      </c>
      <c r="AU87" s="6">
        <f t="shared" si="56"/>
        <v>15</v>
      </c>
      <c r="AV87" s="6">
        <f t="shared" si="56"/>
        <v>15</v>
      </c>
      <c r="AW87" s="6">
        <f t="shared" si="56"/>
        <v>15</v>
      </c>
      <c r="AX87" s="6">
        <f t="shared" si="56"/>
        <v>15</v>
      </c>
      <c r="AY87" s="6">
        <f t="shared" si="56"/>
        <v>15</v>
      </c>
      <c r="AZ87" s="6">
        <f t="shared" si="56"/>
        <v>15</v>
      </c>
      <c r="BA87" s="6">
        <f t="shared" si="56"/>
        <v>15</v>
      </c>
      <c r="BB87" s="6">
        <f t="shared" si="56"/>
        <v>15</v>
      </c>
      <c r="BC87" s="6">
        <f t="shared" si="56"/>
        <v>15</v>
      </c>
      <c r="BD87" s="6">
        <f t="shared" si="56"/>
        <v>15</v>
      </c>
      <c r="BE87" s="6">
        <f t="shared" si="56"/>
        <v>15</v>
      </c>
      <c r="BF87" s="6">
        <f t="shared" si="56"/>
        <v>13</v>
      </c>
      <c r="BG87" s="6">
        <f t="shared" si="56"/>
        <v>13</v>
      </c>
      <c r="BH87" s="6">
        <f t="shared" si="56"/>
        <v>13</v>
      </c>
      <c r="BI87" s="6">
        <f t="shared" si="56"/>
        <v>13</v>
      </c>
      <c r="BJ87" s="6">
        <f t="shared" si="56"/>
        <v>13</v>
      </c>
      <c r="BK87" s="6">
        <f t="shared" si="56"/>
        <v>13</v>
      </c>
      <c r="BL87" s="6">
        <f t="shared" si="56"/>
        <v>13</v>
      </c>
      <c r="BM87" s="6">
        <f t="shared" si="56"/>
        <v>9</v>
      </c>
      <c r="BN87" s="6">
        <f t="shared" si="56"/>
        <v>9</v>
      </c>
      <c r="BO87" s="6">
        <f t="shared" si="56"/>
        <v>9</v>
      </c>
      <c r="BP87" s="6">
        <f t="shared" si="56"/>
        <v>9</v>
      </c>
      <c r="BQ87" s="6">
        <f t="shared" si="56"/>
        <v>9</v>
      </c>
      <c r="BR87" s="6">
        <f t="shared" si="56"/>
        <v>9</v>
      </c>
      <c r="BS87" s="6">
        <f t="shared" si="56"/>
        <v>9</v>
      </c>
      <c r="BT87" s="6">
        <f t="shared" si="56"/>
        <v>9</v>
      </c>
      <c r="BU87" s="6">
        <f t="shared" si="56"/>
        <v>9</v>
      </c>
      <c r="BV87" s="6">
        <f t="shared" si="56"/>
        <v>9</v>
      </c>
      <c r="BW87" s="6">
        <f t="shared" si="56"/>
        <v>9</v>
      </c>
      <c r="BX87" s="6">
        <f t="shared" si="56"/>
        <v>9</v>
      </c>
      <c r="BY87" s="6">
        <f t="shared" si="56"/>
        <v>9</v>
      </c>
      <c r="BZ87" s="6">
        <f t="shared" si="56"/>
        <v>9</v>
      </c>
      <c r="CA87" s="6">
        <f t="shared" si="56"/>
        <v>9</v>
      </c>
      <c r="CB87" s="6">
        <f t="shared" si="56"/>
        <v>9</v>
      </c>
      <c r="CC87" s="6">
        <f t="shared" si="56"/>
        <v>9</v>
      </c>
      <c r="CD87" s="6">
        <f t="shared" si="56"/>
        <v>9</v>
      </c>
      <c r="CE87" s="6">
        <f t="shared" si="56"/>
        <v>9</v>
      </c>
    </row>
    <row r="88" spans="2:95" x14ac:dyDescent="0.35">
      <c r="P88" s="31" t="s">
        <v>94</v>
      </c>
      <c r="Q88" s="6">
        <f t="shared" ref="Q88:AF89" si="57">ROUNDUP(Q84,0)</f>
        <v>9</v>
      </c>
      <c r="R88" s="6">
        <f t="shared" si="57"/>
        <v>9</v>
      </c>
      <c r="S88" s="6">
        <f t="shared" si="57"/>
        <v>9</v>
      </c>
      <c r="T88" s="6">
        <f t="shared" si="57"/>
        <v>9</v>
      </c>
      <c r="U88" s="6">
        <f t="shared" si="57"/>
        <v>9</v>
      </c>
      <c r="V88" s="6">
        <f t="shared" si="57"/>
        <v>9</v>
      </c>
      <c r="W88" s="6">
        <f t="shared" si="57"/>
        <v>9</v>
      </c>
      <c r="X88" s="6">
        <f t="shared" si="57"/>
        <v>9</v>
      </c>
      <c r="Y88" s="6">
        <f t="shared" si="57"/>
        <v>9</v>
      </c>
      <c r="Z88" s="6">
        <f t="shared" si="57"/>
        <v>9</v>
      </c>
      <c r="AA88" s="6">
        <f t="shared" si="57"/>
        <v>9</v>
      </c>
      <c r="AB88" s="6">
        <f t="shared" si="57"/>
        <v>9</v>
      </c>
      <c r="AC88" s="6">
        <f t="shared" si="57"/>
        <v>9</v>
      </c>
      <c r="AD88" s="6">
        <f t="shared" si="57"/>
        <v>9</v>
      </c>
      <c r="AE88" s="6">
        <f t="shared" si="57"/>
        <v>9</v>
      </c>
      <c r="AF88" s="6">
        <f t="shared" si="57"/>
        <v>9</v>
      </c>
      <c r="AG88" s="6">
        <f t="shared" si="56"/>
        <v>9</v>
      </c>
      <c r="AH88" s="6">
        <f t="shared" si="56"/>
        <v>9</v>
      </c>
      <c r="AI88" s="6">
        <f t="shared" si="56"/>
        <v>9</v>
      </c>
      <c r="AJ88" s="6">
        <f t="shared" si="56"/>
        <v>9</v>
      </c>
      <c r="AK88" s="6">
        <f t="shared" si="56"/>
        <v>9</v>
      </c>
      <c r="AL88" s="6">
        <f t="shared" si="56"/>
        <v>9</v>
      </c>
      <c r="AM88" s="6">
        <f t="shared" si="56"/>
        <v>9</v>
      </c>
      <c r="AN88" s="6">
        <f t="shared" si="56"/>
        <v>9</v>
      </c>
      <c r="AO88" s="6">
        <f t="shared" si="56"/>
        <v>9</v>
      </c>
      <c r="AP88" s="6">
        <f t="shared" si="56"/>
        <v>9</v>
      </c>
      <c r="AQ88" s="6">
        <f t="shared" si="56"/>
        <v>9</v>
      </c>
      <c r="AR88" s="6">
        <f t="shared" si="56"/>
        <v>9</v>
      </c>
      <c r="AS88" s="6">
        <f t="shared" si="56"/>
        <v>9</v>
      </c>
      <c r="AT88" s="6">
        <f t="shared" si="56"/>
        <v>9</v>
      </c>
      <c r="AU88" s="6">
        <f t="shared" si="56"/>
        <v>9</v>
      </c>
      <c r="AV88" s="6">
        <f t="shared" si="56"/>
        <v>9</v>
      </c>
      <c r="AW88" s="6">
        <f t="shared" si="56"/>
        <v>9</v>
      </c>
      <c r="AX88" s="6">
        <f t="shared" si="56"/>
        <v>9</v>
      </c>
      <c r="AY88" s="6">
        <f t="shared" si="56"/>
        <v>9</v>
      </c>
      <c r="AZ88" s="6">
        <f t="shared" si="56"/>
        <v>9</v>
      </c>
      <c r="BA88" s="6">
        <f t="shared" si="56"/>
        <v>9</v>
      </c>
      <c r="BB88" s="6">
        <f t="shared" si="56"/>
        <v>9</v>
      </c>
      <c r="BC88" s="6">
        <f t="shared" si="56"/>
        <v>9</v>
      </c>
      <c r="BD88" s="6">
        <f t="shared" si="56"/>
        <v>9</v>
      </c>
      <c r="BE88" s="6">
        <f t="shared" si="56"/>
        <v>9</v>
      </c>
      <c r="BF88" s="6">
        <f t="shared" si="56"/>
        <v>8</v>
      </c>
      <c r="BG88" s="6">
        <f t="shared" si="56"/>
        <v>8</v>
      </c>
      <c r="BH88" s="6">
        <f t="shared" si="56"/>
        <v>8</v>
      </c>
      <c r="BI88" s="6">
        <f t="shared" si="56"/>
        <v>8</v>
      </c>
      <c r="BJ88" s="6">
        <f t="shared" si="56"/>
        <v>8</v>
      </c>
      <c r="BK88" s="6">
        <f t="shared" si="56"/>
        <v>8</v>
      </c>
      <c r="BL88" s="6">
        <f t="shared" si="56"/>
        <v>8</v>
      </c>
      <c r="BM88" s="6">
        <f t="shared" si="56"/>
        <v>5</v>
      </c>
      <c r="BN88" s="6">
        <f t="shared" si="56"/>
        <v>5</v>
      </c>
      <c r="BO88" s="6">
        <f t="shared" si="56"/>
        <v>5</v>
      </c>
      <c r="BP88" s="6">
        <f t="shared" si="56"/>
        <v>5</v>
      </c>
      <c r="BQ88" s="6">
        <f t="shared" si="56"/>
        <v>5</v>
      </c>
      <c r="BR88" s="6">
        <f t="shared" si="56"/>
        <v>5</v>
      </c>
      <c r="BS88" s="6">
        <f t="shared" si="56"/>
        <v>5</v>
      </c>
      <c r="BT88" s="6">
        <f t="shared" si="56"/>
        <v>5</v>
      </c>
      <c r="BU88" s="6">
        <f t="shared" si="56"/>
        <v>5</v>
      </c>
      <c r="BV88" s="6">
        <f t="shared" si="56"/>
        <v>5</v>
      </c>
      <c r="BW88" s="6">
        <f t="shared" si="56"/>
        <v>5</v>
      </c>
      <c r="BX88" s="6">
        <f t="shared" si="56"/>
        <v>5</v>
      </c>
      <c r="BY88" s="6">
        <f t="shared" si="56"/>
        <v>5</v>
      </c>
      <c r="BZ88" s="6">
        <f t="shared" si="56"/>
        <v>5</v>
      </c>
      <c r="CA88" s="6">
        <f t="shared" si="56"/>
        <v>5</v>
      </c>
      <c r="CB88" s="6">
        <f t="shared" si="56"/>
        <v>5</v>
      </c>
      <c r="CC88" s="6">
        <f t="shared" si="56"/>
        <v>5</v>
      </c>
      <c r="CD88" s="6">
        <f t="shared" si="56"/>
        <v>5</v>
      </c>
      <c r="CE88" s="6">
        <f t="shared" si="56"/>
        <v>5</v>
      </c>
    </row>
    <row r="89" spans="2:95" x14ac:dyDescent="0.35">
      <c r="P89" s="31" t="s">
        <v>95</v>
      </c>
      <c r="Q89" s="6">
        <f t="shared" si="57"/>
        <v>7</v>
      </c>
      <c r="R89" s="6">
        <f t="shared" si="57"/>
        <v>7</v>
      </c>
      <c r="S89" s="6">
        <f t="shared" si="57"/>
        <v>7</v>
      </c>
      <c r="T89" s="6">
        <f t="shared" si="57"/>
        <v>7</v>
      </c>
      <c r="U89" s="6">
        <f t="shared" si="57"/>
        <v>7</v>
      </c>
      <c r="V89" s="6">
        <f t="shared" si="57"/>
        <v>7</v>
      </c>
      <c r="W89" s="6">
        <f t="shared" si="57"/>
        <v>7</v>
      </c>
      <c r="X89" s="6">
        <f t="shared" si="57"/>
        <v>7</v>
      </c>
      <c r="Y89" s="6">
        <f t="shared" si="57"/>
        <v>7</v>
      </c>
      <c r="Z89" s="6">
        <f t="shared" si="57"/>
        <v>7</v>
      </c>
      <c r="AA89" s="6">
        <f t="shared" si="57"/>
        <v>7</v>
      </c>
      <c r="AB89" s="6">
        <f t="shared" si="57"/>
        <v>7</v>
      </c>
      <c r="AC89" s="6">
        <f t="shared" si="57"/>
        <v>7</v>
      </c>
      <c r="AD89" s="6">
        <f t="shared" si="57"/>
        <v>7</v>
      </c>
      <c r="AE89" s="6">
        <f t="shared" si="57"/>
        <v>7</v>
      </c>
      <c r="AF89" s="6">
        <f t="shared" si="57"/>
        <v>7</v>
      </c>
      <c r="AG89" s="6">
        <f t="shared" si="56"/>
        <v>7</v>
      </c>
      <c r="AH89" s="6">
        <f t="shared" si="56"/>
        <v>7</v>
      </c>
      <c r="AI89" s="6">
        <f t="shared" si="56"/>
        <v>7</v>
      </c>
      <c r="AJ89" s="6">
        <f t="shared" si="56"/>
        <v>7</v>
      </c>
      <c r="AK89" s="6">
        <f t="shared" si="56"/>
        <v>7</v>
      </c>
      <c r="AL89" s="6">
        <f t="shared" si="56"/>
        <v>7</v>
      </c>
      <c r="AM89" s="6">
        <f t="shared" si="56"/>
        <v>7</v>
      </c>
      <c r="AN89" s="6">
        <f t="shared" si="56"/>
        <v>7</v>
      </c>
      <c r="AO89" s="6">
        <f t="shared" si="56"/>
        <v>7</v>
      </c>
      <c r="AP89" s="6">
        <f t="shared" si="56"/>
        <v>7</v>
      </c>
      <c r="AQ89" s="6">
        <f t="shared" si="56"/>
        <v>6</v>
      </c>
      <c r="AR89" s="6">
        <f t="shared" si="56"/>
        <v>6</v>
      </c>
      <c r="AS89" s="6">
        <f t="shared" si="56"/>
        <v>6</v>
      </c>
      <c r="AT89" s="6">
        <f t="shared" si="56"/>
        <v>6</v>
      </c>
      <c r="AU89" s="6">
        <f t="shared" si="56"/>
        <v>6</v>
      </c>
      <c r="AV89" s="6">
        <f t="shared" si="56"/>
        <v>6</v>
      </c>
      <c r="AW89" s="6">
        <f t="shared" si="56"/>
        <v>6</v>
      </c>
      <c r="AX89" s="6">
        <f t="shared" si="56"/>
        <v>6</v>
      </c>
      <c r="AY89" s="6">
        <f t="shared" si="56"/>
        <v>6</v>
      </c>
      <c r="AZ89" s="6">
        <f t="shared" si="56"/>
        <v>6</v>
      </c>
      <c r="BA89" s="6">
        <f t="shared" si="56"/>
        <v>6</v>
      </c>
      <c r="BB89" s="6">
        <f t="shared" si="56"/>
        <v>6</v>
      </c>
      <c r="BC89" s="6">
        <f t="shared" si="56"/>
        <v>6</v>
      </c>
      <c r="BD89" s="6">
        <f t="shared" si="56"/>
        <v>6</v>
      </c>
      <c r="BE89" s="6">
        <f t="shared" si="56"/>
        <v>6</v>
      </c>
      <c r="BF89" s="6">
        <f t="shared" si="56"/>
        <v>5</v>
      </c>
      <c r="BG89" s="6">
        <f t="shared" si="56"/>
        <v>5</v>
      </c>
      <c r="BH89" s="6">
        <f t="shared" si="56"/>
        <v>5</v>
      </c>
      <c r="BI89" s="6">
        <f t="shared" si="56"/>
        <v>5</v>
      </c>
      <c r="BJ89" s="6">
        <f t="shared" si="56"/>
        <v>5</v>
      </c>
      <c r="BK89" s="6">
        <f t="shared" si="56"/>
        <v>5</v>
      </c>
      <c r="BL89" s="6">
        <f t="shared" si="56"/>
        <v>5</v>
      </c>
      <c r="BM89" s="6">
        <f t="shared" si="56"/>
        <v>4</v>
      </c>
      <c r="BN89" s="6">
        <f t="shared" si="56"/>
        <v>4</v>
      </c>
      <c r="BO89" s="6">
        <f t="shared" si="56"/>
        <v>4</v>
      </c>
      <c r="BP89" s="6">
        <f t="shared" si="56"/>
        <v>4</v>
      </c>
      <c r="BQ89" s="6">
        <f t="shared" si="56"/>
        <v>4</v>
      </c>
      <c r="BR89" s="6">
        <f t="shared" si="56"/>
        <v>4</v>
      </c>
      <c r="BS89" s="6">
        <f t="shared" si="56"/>
        <v>4</v>
      </c>
      <c r="BT89" s="6">
        <f t="shared" si="56"/>
        <v>4</v>
      </c>
      <c r="BU89" s="6">
        <f t="shared" si="56"/>
        <v>4</v>
      </c>
      <c r="BV89" s="6">
        <f t="shared" si="56"/>
        <v>4</v>
      </c>
      <c r="BW89" s="6">
        <f t="shared" si="56"/>
        <v>4</v>
      </c>
      <c r="BX89" s="6">
        <f t="shared" si="56"/>
        <v>4</v>
      </c>
      <c r="BY89" s="6">
        <f t="shared" si="56"/>
        <v>4</v>
      </c>
      <c r="BZ89" s="6">
        <f t="shared" si="56"/>
        <v>4</v>
      </c>
      <c r="CA89" s="6">
        <f t="shared" si="56"/>
        <v>4</v>
      </c>
      <c r="CB89" s="6">
        <f t="shared" si="56"/>
        <v>4</v>
      </c>
      <c r="CC89" s="6">
        <f t="shared" si="56"/>
        <v>4</v>
      </c>
      <c r="CD89" s="6">
        <f t="shared" si="56"/>
        <v>4</v>
      </c>
      <c r="CE89" s="6">
        <f t="shared" si="56"/>
        <v>4</v>
      </c>
    </row>
    <row r="97" spans="1:95" ht="23.5" x14ac:dyDescent="0.55000000000000004">
      <c r="B97" s="40" t="s">
        <v>109</v>
      </c>
    </row>
    <row r="98" spans="1:95" x14ac:dyDescent="0.35">
      <c r="B98" t="s">
        <v>107</v>
      </c>
      <c r="C98" s="114" t="s">
        <v>45</v>
      </c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6" t="s">
        <v>15</v>
      </c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7" t="s">
        <v>14</v>
      </c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8" t="s">
        <v>13</v>
      </c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 t="s">
        <v>32</v>
      </c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 t="s">
        <v>33</v>
      </c>
      <c r="BQ98" s="118"/>
      <c r="BR98" s="118"/>
      <c r="BS98" s="118"/>
      <c r="BT98" s="118"/>
      <c r="BU98" s="118"/>
      <c r="BV98" s="118"/>
      <c r="BW98" s="118"/>
      <c r="BX98" s="118"/>
      <c r="BY98" s="118"/>
      <c r="BZ98" s="118"/>
      <c r="CA98" s="118"/>
      <c r="CB98" s="118"/>
      <c r="CC98" s="118" t="s">
        <v>34</v>
      </c>
      <c r="CD98" s="118"/>
      <c r="CE98" s="118"/>
      <c r="CF98" s="118"/>
      <c r="CG98" s="118"/>
      <c r="CH98" s="118"/>
      <c r="CI98" s="118"/>
      <c r="CJ98" s="118"/>
    </row>
    <row r="99" spans="1:95" x14ac:dyDescent="0.35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9"/>
      <c r="Q99" s="29"/>
      <c r="R99" s="29"/>
      <c r="S99" s="29"/>
      <c r="T99" s="29"/>
      <c r="U99" s="29"/>
      <c r="V99" s="29"/>
      <c r="W99" s="29"/>
      <c r="X99" s="119">
        <v>45101</v>
      </c>
      <c r="Y99" s="120"/>
      <c r="Z99" s="120"/>
      <c r="AA99" s="120"/>
      <c r="AB99" s="121"/>
      <c r="AC99" s="122">
        <v>45474</v>
      </c>
      <c r="AD99" s="123"/>
      <c r="AE99" s="123"/>
      <c r="AF99" s="124"/>
      <c r="AG99" s="125" t="s">
        <v>31</v>
      </c>
      <c r="AH99" s="123"/>
      <c r="AI99" s="123"/>
      <c r="AJ99" s="124"/>
      <c r="AK99" s="126">
        <v>45193</v>
      </c>
      <c r="AL99" s="123"/>
      <c r="AM99" s="123"/>
      <c r="AN99" s="123"/>
      <c r="AO99" s="124"/>
      <c r="AP99" s="111">
        <v>45223</v>
      </c>
      <c r="AQ99" s="112"/>
      <c r="AR99" s="112"/>
      <c r="AS99" s="113"/>
      <c r="AT99" s="111">
        <v>45254</v>
      </c>
      <c r="AU99" s="112"/>
      <c r="AV99" s="112"/>
      <c r="AW99" s="113"/>
      <c r="AX99" s="111">
        <v>45284</v>
      </c>
      <c r="AY99" s="112"/>
      <c r="AZ99" s="112"/>
      <c r="BA99" s="112"/>
      <c r="BB99" s="113"/>
      <c r="BC99" s="111">
        <v>45682</v>
      </c>
      <c r="BD99" s="112"/>
      <c r="BE99" s="112"/>
      <c r="BF99" s="113"/>
      <c r="BG99" s="111">
        <v>45713</v>
      </c>
      <c r="BH99" s="112"/>
      <c r="BI99" s="112"/>
      <c r="BJ99" s="113"/>
      <c r="BK99" s="111">
        <v>45741</v>
      </c>
      <c r="BL99" s="112"/>
      <c r="BM99" s="112"/>
      <c r="BN99" s="112"/>
      <c r="BO99" s="113"/>
      <c r="BP99" s="111">
        <v>45407</v>
      </c>
      <c r="BQ99" s="112"/>
      <c r="BR99" s="112"/>
      <c r="BS99" s="113"/>
      <c r="BT99" s="111">
        <v>45802</v>
      </c>
      <c r="BU99" s="112"/>
      <c r="BV99" s="112"/>
      <c r="BW99" s="113"/>
      <c r="BX99" s="111">
        <v>45468</v>
      </c>
      <c r="BY99" s="112"/>
      <c r="BZ99" s="112"/>
      <c r="CA99" s="112"/>
      <c r="CB99" s="113"/>
      <c r="CC99" s="111">
        <v>45498</v>
      </c>
      <c r="CD99" s="112"/>
      <c r="CE99" s="112"/>
      <c r="CF99" s="113"/>
      <c r="CG99" s="111">
        <v>45529</v>
      </c>
      <c r="CH99" s="112"/>
      <c r="CI99" s="112"/>
      <c r="CJ99" s="113"/>
    </row>
    <row r="100" spans="1:95" s="22" customFormat="1" x14ac:dyDescent="0.35">
      <c r="B100" s="22" t="s">
        <v>20</v>
      </c>
      <c r="C100" s="17">
        <v>1</v>
      </c>
      <c r="D100" s="17">
        <v>2</v>
      </c>
      <c r="E100" s="17">
        <v>3</v>
      </c>
      <c r="F100" s="17">
        <v>4</v>
      </c>
      <c r="G100" s="17">
        <v>5</v>
      </c>
      <c r="H100" s="17">
        <v>6</v>
      </c>
      <c r="I100" s="17">
        <v>7</v>
      </c>
      <c r="J100" s="17">
        <v>8</v>
      </c>
      <c r="K100" s="17">
        <v>9</v>
      </c>
      <c r="L100" s="26">
        <v>10</v>
      </c>
      <c r="M100" s="26">
        <v>11</v>
      </c>
      <c r="N100" s="26">
        <v>12</v>
      </c>
      <c r="O100" s="26">
        <v>13</v>
      </c>
      <c r="P100" s="25">
        <v>14</v>
      </c>
      <c r="Q100" s="25">
        <v>15</v>
      </c>
      <c r="R100" s="25">
        <v>16</v>
      </c>
      <c r="S100" s="25">
        <v>17</v>
      </c>
      <c r="T100" s="25">
        <v>18</v>
      </c>
      <c r="U100" s="25">
        <v>19</v>
      </c>
      <c r="V100" s="25">
        <v>20</v>
      </c>
      <c r="W100" s="25">
        <v>21</v>
      </c>
      <c r="X100" s="25">
        <v>22</v>
      </c>
      <c r="Y100" s="25">
        <v>23</v>
      </c>
      <c r="Z100" s="25">
        <v>24</v>
      </c>
      <c r="AA100" s="25">
        <v>25</v>
      </c>
      <c r="AB100" s="25">
        <v>26</v>
      </c>
      <c r="AC100" s="24">
        <v>27</v>
      </c>
      <c r="AD100" s="24">
        <v>28</v>
      </c>
      <c r="AE100" s="24">
        <v>29</v>
      </c>
      <c r="AF100" s="24">
        <v>30</v>
      </c>
      <c r="AG100" s="24">
        <v>31</v>
      </c>
      <c r="AH100" s="24">
        <v>32</v>
      </c>
      <c r="AI100" s="24">
        <v>33</v>
      </c>
      <c r="AJ100" s="24">
        <v>34</v>
      </c>
      <c r="AK100" s="24">
        <v>35</v>
      </c>
      <c r="AL100" s="24">
        <v>36</v>
      </c>
      <c r="AM100" s="24">
        <v>37</v>
      </c>
      <c r="AN100" s="24">
        <v>38</v>
      </c>
      <c r="AO100" s="24">
        <v>39</v>
      </c>
      <c r="AP100" s="23">
        <v>40</v>
      </c>
      <c r="AQ100" s="23">
        <v>41</v>
      </c>
      <c r="AR100" s="23">
        <v>42</v>
      </c>
      <c r="AS100" s="23">
        <v>43</v>
      </c>
      <c r="AT100" s="23">
        <v>44</v>
      </c>
      <c r="AU100" s="23">
        <v>45</v>
      </c>
      <c r="AV100" s="23">
        <v>46</v>
      </c>
      <c r="AW100" s="23">
        <v>47</v>
      </c>
      <c r="AX100" s="23">
        <v>48</v>
      </c>
      <c r="AY100" s="23">
        <v>49</v>
      </c>
      <c r="AZ100" s="23">
        <v>50</v>
      </c>
      <c r="BA100" s="23">
        <v>51</v>
      </c>
      <c r="BB100" s="23">
        <v>52</v>
      </c>
      <c r="BC100" s="34">
        <v>1</v>
      </c>
      <c r="BD100" s="34">
        <v>2</v>
      </c>
      <c r="BE100" s="34">
        <v>3</v>
      </c>
      <c r="BF100" s="34">
        <v>4</v>
      </c>
      <c r="BG100" s="34">
        <v>5</v>
      </c>
      <c r="BH100" s="34">
        <v>6</v>
      </c>
      <c r="BI100" s="34">
        <v>7</v>
      </c>
      <c r="BJ100" s="34">
        <v>8</v>
      </c>
      <c r="BK100" s="34">
        <v>9</v>
      </c>
      <c r="BL100" s="34">
        <v>10</v>
      </c>
      <c r="BM100" s="34">
        <v>11</v>
      </c>
      <c r="BN100" s="34">
        <v>12</v>
      </c>
      <c r="BO100" s="34">
        <v>13</v>
      </c>
      <c r="BP100" s="34">
        <v>14</v>
      </c>
      <c r="BQ100" s="34">
        <v>15</v>
      </c>
      <c r="BR100" s="34">
        <v>16</v>
      </c>
      <c r="BS100" s="34">
        <v>17</v>
      </c>
      <c r="BT100" s="34">
        <v>18</v>
      </c>
      <c r="BU100" s="34">
        <v>19</v>
      </c>
      <c r="BV100" s="34">
        <v>20</v>
      </c>
      <c r="BW100" s="34">
        <v>21</v>
      </c>
      <c r="BX100" s="34">
        <v>22</v>
      </c>
      <c r="BY100" s="34">
        <v>23</v>
      </c>
      <c r="BZ100" s="34">
        <v>24</v>
      </c>
      <c r="CA100" s="34">
        <v>25</v>
      </c>
      <c r="CB100" s="34">
        <v>26</v>
      </c>
      <c r="CC100" s="34">
        <v>27</v>
      </c>
      <c r="CD100" s="34">
        <v>28</v>
      </c>
      <c r="CE100" s="34">
        <v>29</v>
      </c>
      <c r="CF100" s="34">
        <v>30</v>
      </c>
      <c r="CG100" s="34">
        <v>31</v>
      </c>
      <c r="CH100" s="34">
        <v>32</v>
      </c>
      <c r="CI100" s="34">
        <v>33</v>
      </c>
      <c r="CJ100" s="34">
        <v>34</v>
      </c>
    </row>
    <row r="101" spans="1:95" x14ac:dyDescent="0.35">
      <c r="B101" s="21" t="s">
        <v>35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12"/>
      <c r="Q101" s="12"/>
      <c r="R101" s="12"/>
      <c r="S101" s="12"/>
      <c r="T101" s="12"/>
      <c r="U101" s="12"/>
      <c r="V101" s="12">
        <v>0</v>
      </c>
      <c r="W101" s="12">
        <v>0</v>
      </c>
      <c r="X101" s="33">
        <f>$M$18/5</f>
        <v>0</v>
      </c>
      <c r="Y101" s="33">
        <f t="shared" ref="Y101:AB101" si="58">$M$18/5</f>
        <v>0</v>
      </c>
      <c r="Z101" s="33">
        <f t="shared" si="58"/>
        <v>0</v>
      </c>
      <c r="AA101" s="33">
        <f t="shared" si="58"/>
        <v>0</v>
      </c>
      <c r="AB101" s="33">
        <f t="shared" si="58"/>
        <v>0</v>
      </c>
      <c r="AC101" s="33">
        <f>$N$18/4</f>
        <v>0</v>
      </c>
      <c r="AD101" s="33">
        <f t="shared" ref="AD101:AF101" si="59">$N$18/4</f>
        <v>0</v>
      </c>
      <c r="AE101" s="33">
        <f t="shared" si="59"/>
        <v>0</v>
      </c>
      <c r="AF101" s="33">
        <f t="shared" si="59"/>
        <v>0</v>
      </c>
      <c r="AG101" s="33">
        <f>$O$18/4</f>
        <v>0</v>
      </c>
      <c r="AH101" s="33">
        <f t="shared" ref="AH101:AJ101" si="60">$O$18/4</f>
        <v>0</v>
      </c>
      <c r="AI101" s="33">
        <f t="shared" si="60"/>
        <v>0</v>
      </c>
      <c r="AJ101" s="33">
        <f t="shared" si="60"/>
        <v>0</v>
      </c>
      <c r="AK101" s="33">
        <f>$P$18/5</f>
        <v>0</v>
      </c>
      <c r="AL101" s="33">
        <f t="shared" ref="AL101:AO101" si="61">$P$18/5</f>
        <v>0</v>
      </c>
      <c r="AM101" s="33">
        <f t="shared" si="61"/>
        <v>0</v>
      </c>
      <c r="AN101" s="33">
        <f t="shared" si="61"/>
        <v>0</v>
      </c>
      <c r="AO101" s="33">
        <f t="shared" si="61"/>
        <v>0</v>
      </c>
      <c r="AP101" s="67">
        <f>$Q$18/4</f>
        <v>0</v>
      </c>
      <c r="AQ101" s="67">
        <f t="shared" ref="AQ101:AS101" si="62">$Q$18/4</f>
        <v>0</v>
      </c>
      <c r="AR101" s="67">
        <f t="shared" si="62"/>
        <v>0</v>
      </c>
      <c r="AS101" s="67">
        <f t="shared" si="62"/>
        <v>0</v>
      </c>
      <c r="AT101" s="67">
        <f>$R$18/4</f>
        <v>0</v>
      </c>
      <c r="AU101" s="67">
        <f t="shared" ref="AU101:AW101" si="63">$R$18/4</f>
        <v>0</v>
      </c>
      <c r="AV101" s="67">
        <f t="shared" si="63"/>
        <v>0</v>
      </c>
      <c r="AW101" s="67">
        <f t="shared" si="63"/>
        <v>0</v>
      </c>
      <c r="AX101" s="67">
        <f>$S$18/5</f>
        <v>0</v>
      </c>
      <c r="AY101" s="67">
        <f t="shared" ref="AY101:BB101" si="64">$S$18/5</f>
        <v>0</v>
      </c>
      <c r="AZ101" s="67">
        <f t="shared" si="64"/>
        <v>0</v>
      </c>
      <c r="BA101" s="67">
        <f t="shared" si="64"/>
        <v>0</v>
      </c>
      <c r="BB101" s="67">
        <f t="shared" si="64"/>
        <v>0</v>
      </c>
      <c r="BC101" s="67">
        <f>$T$18/4</f>
        <v>0</v>
      </c>
      <c r="BD101" s="67">
        <f t="shared" ref="BD101:BF101" si="65">$T$18/4</f>
        <v>0</v>
      </c>
      <c r="BE101" s="67">
        <f t="shared" si="65"/>
        <v>0</v>
      </c>
      <c r="BF101" s="67">
        <f t="shared" si="65"/>
        <v>0</v>
      </c>
      <c r="BG101" s="67">
        <f>$U$18/4</f>
        <v>0.74414350147275421</v>
      </c>
      <c r="BH101" s="67">
        <f t="shared" ref="BH101:BJ101" si="66">$U$18/4</f>
        <v>0.74414350147275421</v>
      </c>
      <c r="BI101" s="67">
        <f t="shared" si="66"/>
        <v>0.74414350147275421</v>
      </c>
      <c r="BJ101" s="67">
        <f t="shared" si="66"/>
        <v>0.74414350147275421</v>
      </c>
      <c r="BK101" s="67">
        <f>$V$18/5</f>
        <v>0.59531480117820335</v>
      </c>
      <c r="BL101" s="67">
        <f t="shared" ref="BL101:BO101" si="67">$V$18/5</f>
        <v>0.59531480117820335</v>
      </c>
      <c r="BM101" s="67">
        <f t="shared" si="67"/>
        <v>0.59531480117820335</v>
      </c>
      <c r="BN101" s="67">
        <f t="shared" si="67"/>
        <v>0.59531480117820335</v>
      </c>
      <c r="BO101" s="67">
        <f t="shared" si="67"/>
        <v>0.59531480117820335</v>
      </c>
      <c r="BP101" s="67">
        <f>$W$18/4</f>
        <v>0.74414350147275421</v>
      </c>
      <c r="BQ101" s="67">
        <f t="shared" ref="BQ101:BS101" si="68">$W$18/4</f>
        <v>0.74414350147275421</v>
      </c>
      <c r="BR101" s="67">
        <f t="shared" si="68"/>
        <v>0.74414350147275421</v>
      </c>
      <c r="BS101" s="67">
        <f t="shared" si="68"/>
        <v>0.74414350147275421</v>
      </c>
      <c r="BT101" s="67">
        <f>$X$18/4</f>
        <v>0.74414350147275421</v>
      </c>
      <c r="BU101" s="67">
        <f t="shared" ref="BU101:BW101" si="69">$X$18/4</f>
        <v>0.74414350147275421</v>
      </c>
      <c r="BV101" s="67">
        <f t="shared" si="69"/>
        <v>0.74414350147275421</v>
      </c>
      <c r="BW101" s="67">
        <f t="shared" si="69"/>
        <v>0.74414350147275421</v>
      </c>
      <c r="BX101" s="67">
        <f>$Y$18/5</f>
        <v>0.59531480117820335</v>
      </c>
      <c r="BY101" s="67">
        <f t="shared" ref="BY101:CB101" si="70">$Y$18/5</f>
        <v>0.59531480117820335</v>
      </c>
      <c r="BZ101" s="67">
        <f t="shared" si="70"/>
        <v>0.59531480117820335</v>
      </c>
      <c r="CA101" s="67">
        <f t="shared" si="70"/>
        <v>0.59531480117820335</v>
      </c>
      <c r="CB101" s="67">
        <f t="shared" si="70"/>
        <v>0.59531480117820335</v>
      </c>
      <c r="CC101" s="67">
        <f>$Z$18/4</f>
        <v>0.74414350147275421</v>
      </c>
      <c r="CD101" s="67">
        <f t="shared" ref="CD101:CF101" si="71">$Z$18/4</f>
        <v>0.74414350147275421</v>
      </c>
      <c r="CE101" s="67">
        <f t="shared" si="71"/>
        <v>0.74414350147275421</v>
      </c>
      <c r="CF101" s="67">
        <f t="shared" si="71"/>
        <v>0.74414350147275421</v>
      </c>
      <c r="CG101" s="67">
        <f>$AA$18/4</f>
        <v>0.74414350147275421</v>
      </c>
      <c r="CH101" s="67">
        <f t="shared" ref="CH101:CJ101" si="72">$AA$18/4</f>
        <v>0.74414350147275421</v>
      </c>
      <c r="CI101" s="67">
        <f t="shared" si="72"/>
        <v>0.74414350147275421</v>
      </c>
      <c r="CJ101" s="67">
        <f t="shared" si="72"/>
        <v>0.74414350147275421</v>
      </c>
    </row>
    <row r="103" spans="1:95" x14ac:dyDescent="0.35">
      <c r="A103" s="27"/>
      <c r="B103" s="27" t="s">
        <v>58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45">
        <v>0</v>
      </c>
      <c r="Q103" s="45">
        <v>5037187.5</v>
      </c>
      <c r="R103" s="45">
        <v>5037187.5</v>
      </c>
      <c r="S103" s="45">
        <v>5037187.5</v>
      </c>
      <c r="T103" s="45">
        <v>5037187.5</v>
      </c>
      <c r="U103" s="45">
        <v>5037187.5</v>
      </c>
      <c r="V103" s="45">
        <v>5037187.5</v>
      </c>
      <c r="W103" s="45">
        <v>5037187.5</v>
      </c>
      <c r="X103" s="45">
        <v>5037187.5</v>
      </c>
      <c r="Y103" s="45">
        <v>5037187.5</v>
      </c>
      <c r="Z103" s="45">
        <v>5037187.5</v>
      </c>
      <c r="AA103" s="45">
        <v>5037187.5</v>
      </c>
      <c r="AB103" s="45">
        <v>5037187.5</v>
      </c>
      <c r="AC103" s="45">
        <v>5037187.5</v>
      </c>
      <c r="AD103" s="45">
        <v>5037187.5</v>
      </c>
      <c r="AE103" s="45">
        <v>5037187.5</v>
      </c>
      <c r="AF103" s="45">
        <v>5037187.5</v>
      </c>
      <c r="AG103" s="45">
        <v>5037187.5</v>
      </c>
      <c r="AH103" s="45">
        <v>5037187.5</v>
      </c>
      <c r="AI103" s="45">
        <v>5037187.5</v>
      </c>
      <c r="AJ103" s="45">
        <v>5037187.5</v>
      </c>
      <c r="AK103" s="48">
        <v>5037187.5</v>
      </c>
      <c r="AL103" s="45">
        <v>5037187.5</v>
      </c>
      <c r="AM103" s="45">
        <v>5037187.5</v>
      </c>
      <c r="AN103" s="45">
        <v>5037187.5</v>
      </c>
      <c r="AO103" s="45">
        <v>5037187.5</v>
      </c>
      <c r="AP103" s="45">
        <v>5037187.5</v>
      </c>
      <c r="AQ103" s="45">
        <v>5037187.5</v>
      </c>
      <c r="AR103" s="45">
        <v>5037187.5</v>
      </c>
      <c r="AS103" s="45">
        <v>5037187.5</v>
      </c>
      <c r="AT103" s="45">
        <v>3358125</v>
      </c>
      <c r="AU103" s="45">
        <v>3358125</v>
      </c>
      <c r="AV103" s="45">
        <v>3358125</v>
      </c>
      <c r="AW103" s="45">
        <v>3358125</v>
      </c>
      <c r="AX103" s="45">
        <v>3358125</v>
      </c>
      <c r="AY103" s="45">
        <v>3358125</v>
      </c>
      <c r="AZ103" s="45">
        <v>1679062.5</v>
      </c>
      <c r="BA103" s="45">
        <v>1679062.5</v>
      </c>
      <c r="BB103" s="45">
        <v>1679062.5</v>
      </c>
      <c r="BC103" s="45">
        <v>1679062.5</v>
      </c>
      <c r="BD103" s="45">
        <v>1679062.5</v>
      </c>
      <c r="BE103" s="45">
        <v>1679062.5</v>
      </c>
      <c r="BF103" s="45">
        <v>1679062.5</v>
      </c>
      <c r="BG103" s="45">
        <v>1679062.5</v>
      </c>
      <c r="BH103" s="45">
        <v>1679062.5</v>
      </c>
      <c r="BI103" s="51">
        <v>1679062.5</v>
      </c>
      <c r="BJ103" s="45">
        <v>1679062.5</v>
      </c>
      <c r="BK103" s="45">
        <v>1679062.5</v>
      </c>
      <c r="BL103" s="45">
        <v>1679062.5</v>
      </c>
      <c r="BM103" s="45">
        <v>1679062.5</v>
      </c>
      <c r="BN103" s="45">
        <v>1679062.5</v>
      </c>
      <c r="BO103" s="45">
        <v>1679062.5</v>
      </c>
      <c r="BP103" s="45">
        <v>1679062.5</v>
      </c>
      <c r="BQ103" s="45">
        <v>1679062.5</v>
      </c>
      <c r="BR103" s="45">
        <v>1679062.5</v>
      </c>
      <c r="BS103" s="45">
        <v>1679062.5</v>
      </c>
      <c r="BT103" s="45">
        <v>1679062.5</v>
      </c>
      <c r="BU103" s="45">
        <v>1679062.5</v>
      </c>
      <c r="BV103" s="45">
        <v>1679062.5</v>
      </c>
      <c r="BW103" s="45">
        <v>1679062.5</v>
      </c>
      <c r="BX103" s="45">
        <v>1679062.5</v>
      </c>
      <c r="BY103" s="45">
        <v>1679062.5</v>
      </c>
      <c r="BZ103" s="45">
        <v>1679062.5</v>
      </c>
      <c r="CA103" s="45">
        <v>1679062.5</v>
      </c>
      <c r="CB103" s="45">
        <v>1679062.5</v>
      </c>
      <c r="CC103" s="45">
        <v>1679062.5</v>
      </c>
      <c r="CD103" s="45">
        <v>1679062.5</v>
      </c>
      <c r="CE103" s="45">
        <v>1679062.5</v>
      </c>
      <c r="CF103" s="35">
        <v>0</v>
      </c>
      <c r="CG103" s="35">
        <v>0</v>
      </c>
      <c r="CH103" s="35">
        <v>0</v>
      </c>
      <c r="CI103" s="35">
        <v>0</v>
      </c>
      <c r="CJ103" s="35">
        <v>0</v>
      </c>
    </row>
    <row r="104" spans="1:95" x14ac:dyDescent="0.3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69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70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</row>
    <row r="105" spans="1:95" x14ac:dyDescent="0.35">
      <c r="P105" s="31" t="s">
        <v>103</v>
      </c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69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70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</row>
    <row r="106" spans="1:95" x14ac:dyDescent="0.35">
      <c r="P106" s="31" t="s">
        <v>104</v>
      </c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69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70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</row>
    <row r="107" spans="1:95" x14ac:dyDescent="0.35">
      <c r="B107" s="60"/>
      <c r="C107" s="134" t="s">
        <v>83</v>
      </c>
      <c r="D107" s="134"/>
      <c r="E107" s="134"/>
      <c r="F107" s="134" t="s">
        <v>84</v>
      </c>
      <c r="G107" s="134"/>
      <c r="H107" s="134"/>
      <c r="P107" s="31" t="s">
        <v>105</v>
      </c>
    </row>
    <row r="108" spans="1:95" x14ac:dyDescent="0.35">
      <c r="B108" s="62"/>
      <c r="C108" s="34" t="s">
        <v>77</v>
      </c>
      <c r="D108" s="34" t="s">
        <v>78</v>
      </c>
      <c r="E108" s="34" t="s">
        <v>79</v>
      </c>
      <c r="F108" s="34" t="s">
        <v>77</v>
      </c>
      <c r="G108" s="34" t="s">
        <v>78</v>
      </c>
      <c r="H108" s="34" t="s">
        <v>79</v>
      </c>
      <c r="P108" s="59" t="s">
        <v>20</v>
      </c>
      <c r="Q108" s="58">
        <v>15</v>
      </c>
      <c r="R108" s="58">
        <v>16</v>
      </c>
      <c r="S108" s="58">
        <v>17</v>
      </c>
      <c r="T108" s="58">
        <v>18</v>
      </c>
      <c r="U108" s="58">
        <v>19</v>
      </c>
      <c r="V108" s="58">
        <v>20</v>
      </c>
      <c r="W108" s="58">
        <v>21</v>
      </c>
      <c r="X108" s="58">
        <v>22</v>
      </c>
      <c r="Y108" s="58">
        <v>23</v>
      </c>
      <c r="Z108" s="58">
        <v>24</v>
      </c>
      <c r="AA108" s="58">
        <v>25</v>
      </c>
      <c r="AB108" s="58">
        <v>26</v>
      </c>
      <c r="AC108" s="58">
        <v>27</v>
      </c>
      <c r="AD108" s="58">
        <v>28</v>
      </c>
      <c r="AE108" s="58">
        <v>29</v>
      </c>
      <c r="AF108" s="58">
        <v>30</v>
      </c>
      <c r="AG108" s="58">
        <v>31</v>
      </c>
      <c r="AH108" s="58">
        <v>32</v>
      </c>
      <c r="AI108" s="58">
        <v>33</v>
      </c>
      <c r="AJ108" s="58">
        <v>34</v>
      </c>
      <c r="AK108" s="58">
        <v>35</v>
      </c>
      <c r="AL108" s="58">
        <v>36</v>
      </c>
      <c r="AM108" s="58">
        <v>37</v>
      </c>
      <c r="AN108" s="58">
        <v>38</v>
      </c>
      <c r="AO108" s="58">
        <v>39</v>
      </c>
      <c r="AP108" s="58">
        <v>40</v>
      </c>
      <c r="AQ108" s="58">
        <v>41</v>
      </c>
      <c r="AR108" s="58">
        <v>42</v>
      </c>
      <c r="AS108" s="58">
        <v>43</v>
      </c>
      <c r="AT108" s="58">
        <v>44</v>
      </c>
      <c r="AU108" s="58">
        <v>45</v>
      </c>
      <c r="AV108" s="58">
        <v>46</v>
      </c>
      <c r="AW108" s="58">
        <v>47</v>
      </c>
      <c r="AX108" s="58">
        <v>48</v>
      </c>
      <c r="AY108" s="58">
        <v>49</v>
      </c>
      <c r="AZ108" s="58">
        <v>50</v>
      </c>
      <c r="BA108" s="58">
        <v>51</v>
      </c>
      <c r="BB108" s="58">
        <v>52</v>
      </c>
      <c r="BC108" s="58">
        <v>1</v>
      </c>
      <c r="BD108" s="58">
        <v>2</v>
      </c>
      <c r="BE108" s="58">
        <v>3</v>
      </c>
      <c r="BF108" s="58">
        <v>4</v>
      </c>
      <c r="BG108" s="58">
        <v>5</v>
      </c>
      <c r="BH108" s="58">
        <v>6</v>
      </c>
      <c r="BI108" s="58">
        <v>7</v>
      </c>
      <c r="BJ108" s="58">
        <v>8</v>
      </c>
      <c r="BK108" s="58">
        <v>9</v>
      </c>
      <c r="BL108" s="58">
        <v>10</v>
      </c>
      <c r="BM108" s="58">
        <v>11</v>
      </c>
      <c r="BN108" s="58">
        <v>12</v>
      </c>
      <c r="BO108" s="58">
        <v>13</v>
      </c>
      <c r="BP108" s="58">
        <v>14</v>
      </c>
      <c r="BQ108" s="58">
        <v>15</v>
      </c>
      <c r="BR108" s="58">
        <v>16</v>
      </c>
      <c r="BS108" s="58">
        <v>17</v>
      </c>
      <c r="BT108" s="58">
        <v>18</v>
      </c>
      <c r="BU108" s="58">
        <v>19</v>
      </c>
      <c r="BV108" s="58">
        <v>20</v>
      </c>
      <c r="BW108" s="58">
        <v>21</v>
      </c>
      <c r="BX108" s="58">
        <v>22</v>
      </c>
      <c r="BY108" s="58">
        <v>23</v>
      </c>
      <c r="BZ108" s="58">
        <v>24</v>
      </c>
      <c r="CA108" s="58">
        <v>25</v>
      </c>
      <c r="CB108" s="58">
        <v>26</v>
      </c>
      <c r="CC108" s="58">
        <v>27</v>
      </c>
      <c r="CD108" s="58">
        <v>28</v>
      </c>
      <c r="CE108" s="58">
        <v>29</v>
      </c>
      <c r="CN108">
        <v>26</v>
      </c>
      <c r="CO108">
        <v>27</v>
      </c>
      <c r="CP108">
        <v>28</v>
      </c>
      <c r="CQ108">
        <v>29</v>
      </c>
    </row>
    <row r="109" spans="1:95" x14ac:dyDescent="0.35">
      <c r="B109" s="63" t="s">
        <v>81</v>
      </c>
      <c r="C109" s="54">
        <v>0.85</v>
      </c>
      <c r="D109" s="85">
        <v>0.59440000000000004</v>
      </c>
      <c r="E109" s="54">
        <v>0.32500000000000001</v>
      </c>
      <c r="F109" s="33">
        <f t="shared" ref="F109:H110" si="73">(((24*60*60)/C109)*0.75)*7*0.97</f>
        <v>517637.6470588235</v>
      </c>
      <c r="G109" s="33">
        <f t="shared" si="73"/>
        <v>740228.80215343204</v>
      </c>
      <c r="H109" s="33">
        <f t="shared" si="73"/>
        <v>1353821.5384615383</v>
      </c>
      <c r="P109" s="31" t="s">
        <v>103</v>
      </c>
      <c r="Q109" s="6">
        <f>Q103/$F$109</f>
        <v>9.731107326951399</v>
      </c>
      <c r="R109" s="6">
        <f t="shared" ref="R109:CC109" si="74">R103/$F$109</f>
        <v>9.731107326951399</v>
      </c>
      <c r="S109" s="6">
        <f t="shared" si="74"/>
        <v>9.731107326951399</v>
      </c>
      <c r="T109" s="6">
        <f t="shared" si="74"/>
        <v>9.731107326951399</v>
      </c>
      <c r="U109" s="6">
        <f t="shared" si="74"/>
        <v>9.731107326951399</v>
      </c>
      <c r="V109" s="6">
        <f t="shared" si="74"/>
        <v>9.731107326951399</v>
      </c>
      <c r="W109" s="6">
        <f t="shared" si="74"/>
        <v>9.731107326951399</v>
      </c>
      <c r="X109" s="6">
        <f t="shared" si="74"/>
        <v>9.731107326951399</v>
      </c>
      <c r="Y109" s="6">
        <f t="shared" si="74"/>
        <v>9.731107326951399</v>
      </c>
      <c r="Z109" s="6">
        <f t="shared" si="74"/>
        <v>9.731107326951399</v>
      </c>
      <c r="AA109" s="6">
        <f t="shared" si="74"/>
        <v>9.731107326951399</v>
      </c>
      <c r="AB109" s="6">
        <f t="shared" si="74"/>
        <v>9.731107326951399</v>
      </c>
      <c r="AC109" s="6">
        <f t="shared" si="74"/>
        <v>9.731107326951399</v>
      </c>
      <c r="AD109" s="6">
        <f t="shared" si="74"/>
        <v>9.731107326951399</v>
      </c>
      <c r="AE109" s="6">
        <f t="shared" si="74"/>
        <v>9.731107326951399</v>
      </c>
      <c r="AF109" s="6">
        <f t="shared" si="74"/>
        <v>9.731107326951399</v>
      </c>
      <c r="AG109" s="6">
        <f t="shared" si="74"/>
        <v>9.731107326951399</v>
      </c>
      <c r="AH109" s="6">
        <f t="shared" si="74"/>
        <v>9.731107326951399</v>
      </c>
      <c r="AI109" s="6">
        <f t="shared" si="74"/>
        <v>9.731107326951399</v>
      </c>
      <c r="AJ109" s="6">
        <f t="shared" si="74"/>
        <v>9.731107326951399</v>
      </c>
      <c r="AK109" s="6">
        <f t="shared" si="74"/>
        <v>9.731107326951399</v>
      </c>
      <c r="AL109" s="6">
        <f t="shared" si="74"/>
        <v>9.731107326951399</v>
      </c>
      <c r="AM109" s="6">
        <f t="shared" si="74"/>
        <v>9.731107326951399</v>
      </c>
      <c r="AN109" s="6">
        <f t="shared" si="74"/>
        <v>9.731107326951399</v>
      </c>
      <c r="AO109" s="6">
        <f t="shared" si="74"/>
        <v>9.731107326951399</v>
      </c>
      <c r="AP109" s="6">
        <f t="shared" si="74"/>
        <v>9.731107326951399</v>
      </c>
      <c r="AQ109" s="6">
        <f t="shared" si="74"/>
        <v>9.731107326951399</v>
      </c>
      <c r="AR109" s="6">
        <f t="shared" si="74"/>
        <v>9.731107326951399</v>
      </c>
      <c r="AS109" s="6">
        <f t="shared" si="74"/>
        <v>9.731107326951399</v>
      </c>
      <c r="AT109" s="6">
        <f t="shared" si="74"/>
        <v>6.4874048846342669</v>
      </c>
      <c r="AU109" s="6">
        <f t="shared" si="74"/>
        <v>6.4874048846342669</v>
      </c>
      <c r="AV109" s="6">
        <f t="shared" si="74"/>
        <v>6.4874048846342669</v>
      </c>
      <c r="AW109" s="6">
        <f t="shared" si="74"/>
        <v>6.4874048846342669</v>
      </c>
      <c r="AX109" s="6">
        <f t="shared" si="74"/>
        <v>6.4874048846342669</v>
      </c>
      <c r="AY109" s="6">
        <f t="shared" si="74"/>
        <v>6.4874048846342669</v>
      </c>
      <c r="AZ109" s="6">
        <f t="shared" si="74"/>
        <v>3.2437024423171334</v>
      </c>
      <c r="BA109" s="6">
        <f t="shared" si="74"/>
        <v>3.2437024423171334</v>
      </c>
      <c r="BB109" s="6">
        <f t="shared" si="74"/>
        <v>3.2437024423171334</v>
      </c>
      <c r="BC109" s="6">
        <f t="shared" si="74"/>
        <v>3.2437024423171334</v>
      </c>
      <c r="BD109" s="6">
        <f t="shared" si="74"/>
        <v>3.2437024423171334</v>
      </c>
      <c r="BE109" s="6">
        <f t="shared" si="74"/>
        <v>3.2437024423171334</v>
      </c>
      <c r="BF109" s="6">
        <f t="shared" si="74"/>
        <v>3.2437024423171334</v>
      </c>
      <c r="BG109" s="6">
        <f t="shared" si="74"/>
        <v>3.2437024423171334</v>
      </c>
      <c r="BH109" s="6">
        <f t="shared" si="74"/>
        <v>3.2437024423171334</v>
      </c>
      <c r="BI109" s="6">
        <f t="shared" si="74"/>
        <v>3.2437024423171334</v>
      </c>
      <c r="BJ109" s="6">
        <f t="shared" si="74"/>
        <v>3.2437024423171334</v>
      </c>
      <c r="BK109" s="6">
        <f t="shared" si="74"/>
        <v>3.2437024423171334</v>
      </c>
      <c r="BL109" s="6">
        <f t="shared" si="74"/>
        <v>3.2437024423171334</v>
      </c>
      <c r="BM109" s="6">
        <f t="shared" si="74"/>
        <v>3.2437024423171334</v>
      </c>
      <c r="BN109" s="6">
        <f t="shared" si="74"/>
        <v>3.2437024423171334</v>
      </c>
      <c r="BO109" s="6">
        <f t="shared" si="74"/>
        <v>3.2437024423171334</v>
      </c>
      <c r="BP109" s="6">
        <f t="shared" si="74"/>
        <v>3.2437024423171334</v>
      </c>
      <c r="BQ109" s="6">
        <f t="shared" si="74"/>
        <v>3.2437024423171334</v>
      </c>
      <c r="BR109" s="6">
        <f t="shared" si="74"/>
        <v>3.2437024423171334</v>
      </c>
      <c r="BS109" s="6">
        <f t="shared" si="74"/>
        <v>3.2437024423171334</v>
      </c>
      <c r="BT109" s="6">
        <f t="shared" si="74"/>
        <v>3.2437024423171334</v>
      </c>
      <c r="BU109" s="6">
        <f t="shared" si="74"/>
        <v>3.2437024423171334</v>
      </c>
      <c r="BV109" s="6">
        <f t="shared" si="74"/>
        <v>3.2437024423171334</v>
      </c>
      <c r="BW109" s="6">
        <f t="shared" si="74"/>
        <v>3.2437024423171334</v>
      </c>
      <c r="BX109" s="6">
        <f t="shared" si="74"/>
        <v>3.2437024423171334</v>
      </c>
      <c r="BY109" s="6">
        <f t="shared" si="74"/>
        <v>3.2437024423171334</v>
      </c>
      <c r="BZ109" s="6">
        <f t="shared" si="74"/>
        <v>3.2437024423171334</v>
      </c>
      <c r="CA109" s="6">
        <f t="shared" si="74"/>
        <v>3.2437024423171334</v>
      </c>
      <c r="CB109" s="6">
        <f t="shared" si="74"/>
        <v>3.2437024423171334</v>
      </c>
      <c r="CC109" s="6">
        <f t="shared" si="74"/>
        <v>3.2437024423171334</v>
      </c>
      <c r="CD109" s="6">
        <f t="shared" ref="CD109:CE109" si="75">CD103/$F$109</f>
        <v>3.2437024423171334</v>
      </c>
      <c r="CE109" s="6">
        <f t="shared" si="75"/>
        <v>3.2437024423171334</v>
      </c>
      <c r="CN109">
        <f t="shared" ref="CN109:CQ109" si="76">CN99+CN103</f>
        <v>0</v>
      </c>
      <c r="CO109">
        <f t="shared" si="76"/>
        <v>0</v>
      </c>
      <c r="CP109">
        <f t="shared" si="76"/>
        <v>0</v>
      </c>
      <c r="CQ109">
        <f t="shared" si="76"/>
        <v>0</v>
      </c>
    </row>
    <row r="110" spans="1:95" x14ac:dyDescent="0.35">
      <c r="B110" s="63" t="s">
        <v>82</v>
      </c>
      <c r="C110" s="54">
        <v>1.1000000000000001</v>
      </c>
      <c r="D110" s="54">
        <v>0.625</v>
      </c>
      <c r="E110" s="85">
        <v>0.22900000000000001</v>
      </c>
      <c r="F110" s="33">
        <f t="shared" si="73"/>
        <v>399992.72727272724</v>
      </c>
      <c r="G110" s="33">
        <f t="shared" si="73"/>
        <v>703987.19999999995</v>
      </c>
      <c r="H110" s="33">
        <f t="shared" si="73"/>
        <v>1921362.445414847</v>
      </c>
      <c r="P110" s="31" t="s">
        <v>104</v>
      </c>
      <c r="Q110" s="6">
        <f>Q103/$G$109</f>
        <v>6.8049061119293075</v>
      </c>
      <c r="R110" s="6">
        <f t="shared" ref="R110:CC110" si="77">R103/$G$109</f>
        <v>6.8049061119293075</v>
      </c>
      <c r="S110" s="6">
        <f t="shared" si="77"/>
        <v>6.8049061119293075</v>
      </c>
      <c r="T110" s="6">
        <f t="shared" si="77"/>
        <v>6.8049061119293075</v>
      </c>
      <c r="U110" s="6">
        <f t="shared" si="77"/>
        <v>6.8049061119293075</v>
      </c>
      <c r="V110" s="6">
        <f t="shared" si="77"/>
        <v>6.8049061119293075</v>
      </c>
      <c r="W110" s="6">
        <f t="shared" si="77"/>
        <v>6.8049061119293075</v>
      </c>
      <c r="X110" s="6">
        <f t="shared" si="77"/>
        <v>6.8049061119293075</v>
      </c>
      <c r="Y110" s="6">
        <f t="shared" si="77"/>
        <v>6.8049061119293075</v>
      </c>
      <c r="Z110" s="6">
        <f t="shared" si="77"/>
        <v>6.8049061119293075</v>
      </c>
      <c r="AA110" s="6">
        <f t="shared" si="77"/>
        <v>6.8049061119293075</v>
      </c>
      <c r="AB110" s="6">
        <f t="shared" si="77"/>
        <v>6.8049061119293075</v>
      </c>
      <c r="AC110" s="6">
        <f t="shared" si="77"/>
        <v>6.8049061119293075</v>
      </c>
      <c r="AD110" s="6">
        <f t="shared" si="77"/>
        <v>6.8049061119293075</v>
      </c>
      <c r="AE110" s="6">
        <f t="shared" si="77"/>
        <v>6.8049061119293075</v>
      </c>
      <c r="AF110" s="6">
        <f t="shared" si="77"/>
        <v>6.8049061119293075</v>
      </c>
      <c r="AG110" s="6">
        <f t="shared" si="77"/>
        <v>6.8049061119293075</v>
      </c>
      <c r="AH110" s="6">
        <f t="shared" si="77"/>
        <v>6.8049061119293075</v>
      </c>
      <c r="AI110" s="6">
        <f t="shared" si="77"/>
        <v>6.8049061119293075</v>
      </c>
      <c r="AJ110" s="6">
        <f t="shared" si="77"/>
        <v>6.8049061119293075</v>
      </c>
      <c r="AK110" s="6">
        <f t="shared" si="77"/>
        <v>6.8049061119293075</v>
      </c>
      <c r="AL110" s="6">
        <f t="shared" si="77"/>
        <v>6.8049061119293075</v>
      </c>
      <c r="AM110" s="6">
        <f t="shared" si="77"/>
        <v>6.8049061119293075</v>
      </c>
      <c r="AN110" s="6">
        <f t="shared" si="77"/>
        <v>6.8049061119293075</v>
      </c>
      <c r="AO110" s="6">
        <f t="shared" si="77"/>
        <v>6.8049061119293075</v>
      </c>
      <c r="AP110" s="6">
        <f t="shared" si="77"/>
        <v>6.8049061119293075</v>
      </c>
      <c r="AQ110" s="6">
        <f t="shared" si="77"/>
        <v>6.8049061119293075</v>
      </c>
      <c r="AR110" s="6">
        <f t="shared" si="77"/>
        <v>6.8049061119293075</v>
      </c>
      <c r="AS110" s="6">
        <f t="shared" si="77"/>
        <v>6.8049061119293075</v>
      </c>
      <c r="AT110" s="6">
        <f t="shared" si="77"/>
        <v>4.5366040746195386</v>
      </c>
      <c r="AU110" s="6">
        <f t="shared" si="77"/>
        <v>4.5366040746195386</v>
      </c>
      <c r="AV110" s="6">
        <f t="shared" si="77"/>
        <v>4.5366040746195386</v>
      </c>
      <c r="AW110" s="6">
        <f t="shared" si="77"/>
        <v>4.5366040746195386</v>
      </c>
      <c r="AX110" s="6">
        <f t="shared" si="77"/>
        <v>4.5366040746195386</v>
      </c>
      <c r="AY110" s="6">
        <f t="shared" si="77"/>
        <v>4.5366040746195386</v>
      </c>
      <c r="AZ110" s="6">
        <f t="shared" si="77"/>
        <v>2.2683020373097693</v>
      </c>
      <c r="BA110" s="6">
        <f t="shared" si="77"/>
        <v>2.2683020373097693</v>
      </c>
      <c r="BB110" s="6">
        <f t="shared" si="77"/>
        <v>2.2683020373097693</v>
      </c>
      <c r="BC110" s="6">
        <f t="shared" si="77"/>
        <v>2.2683020373097693</v>
      </c>
      <c r="BD110" s="6">
        <f t="shared" si="77"/>
        <v>2.2683020373097693</v>
      </c>
      <c r="BE110" s="6">
        <f t="shared" si="77"/>
        <v>2.2683020373097693</v>
      </c>
      <c r="BF110" s="6">
        <f t="shared" si="77"/>
        <v>2.2683020373097693</v>
      </c>
      <c r="BG110" s="6">
        <f t="shared" si="77"/>
        <v>2.2683020373097693</v>
      </c>
      <c r="BH110" s="6">
        <f t="shared" si="77"/>
        <v>2.2683020373097693</v>
      </c>
      <c r="BI110" s="6">
        <f t="shared" si="77"/>
        <v>2.2683020373097693</v>
      </c>
      <c r="BJ110" s="6">
        <f t="shared" si="77"/>
        <v>2.2683020373097693</v>
      </c>
      <c r="BK110" s="6">
        <f t="shared" si="77"/>
        <v>2.2683020373097693</v>
      </c>
      <c r="BL110" s="6">
        <f t="shared" si="77"/>
        <v>2.2683020373097693</v>
      </c>
      <c r="BM110" s="6">
        <f t="shared" si="77"/>
        <v>2.2683020373097693</v>
      </c>
      <c r="BN110" s="6">
        <f t="shared" si="77"/>
        <v>2.2683020373097693</v>
      </c>
      <c r="BO110" s="6">
        <f t="shared" si="77"/>
        <v>2.2683020373097693</v>
      </c>
      <c r="BP110" s="6">
        <f t="shared" si="77"/>
        <v>2.2683020373097693</v>
      </c>
      <c r="BQ110" s="6">
        <f t="shared" si="77"/>
        <v>2.2683020373097693</v>
      </c>
      <c r="BR110" s="6">
        <f t="shared" si="77"/>
        <v>2.2683020373097693</v>
      </c>
      <c r="BS110" s="6">
        <f t="shared" si="77"/>
        <v>2.2683020373097693</v>
      </c>
      <c r="BT110" s="6">
        <f t="shared" si="77"/>
        <v>2.2683020373097693</v>
      </c>
      <c r="BU110" s="6">
        <f t="shared" si="77"/>
        <v>2.2683020373097693</v>
      </c>
      <c r="BV110" s="6">
        <f t="shared" si="77"/>
        <v>2.2683020373097693</v>
      </c>
      <c r="BW110" s="6">
        <f t="shared" si="77"/>
        <v>2.2683020373097693</v>
      </c>
      <c r="BX110" s="6">
        <f t="shared" si="77"/>
        <v>2.2683020373097693</v>
      </c>
      <c r="BY110" s="6">
        <f t="shared" si="77"/>
        <v>2.2683020373097693</v>
      </c>
      <c r="BZ110" s="6">
        <f t="shared" si="77"/>
        <v>2.2683020373097693</v>
      </c>
      <c r="CA110" s="6">
        <f t="shared" si="77"/>
        <v>2.2683020373097693</v>
      </c>
      <c r="CB110" s="6">
        <f t="shared" si="77"/>
        <v>2.2683020373097693</v>
      </c>
      <c r="CC110" s="6">
        <f t="shared" si="77"/>
        <v>2.2683020373097693</v>
      </c>
      <c r="CD110" s="6">
        <f t="shared" ref="CD110:CE110" si="78">CD103/$G$109</f>
        <v>2.2683020373097693</v>
      </c>
      <c r="CE110" s="6">
        <f t="shared" si="78"/>
        <v>2.2683020373097693</v>
      </c>
      <c r="CN110">
        <f t="shared" ref="CN110:CQ110" si="79">CN100+CN107</f>
        <v>0</v>
      </c>
      <c r="CO110">
        <f t="shared" si="79"/>
        <v>0</v>
      </c>
      <c r="CP110">
        <f t="shared" si="79"/>
        <v>0</v>
      </c>
      <c r="CQ110">
        <f t="shared" si="79"/>
        <v>0</v>
      </c>
    </row>
    <row r="111" spans="1:95" x14ac:dyDescent="0.35">
      <c r="P111" s="31" t="s">
        <v>105</v>
      </c>
      <c r="Q111" s="6">
        <f>Q103/$H$109</f>
        <v>3.7207175073637706</v>
      </c>
      <c r="R111" s="6">
        <f t="shared" ref="R111:CC111" si="80">R103/$H$109</f>
        <v>3.7207175073637706</v>
      </c>
      <c r="S111" s="6">
        <f t="shared" si="80"/>
        <v>3.7207175073637706</v>
      </c>
      <c r="T111" s="6">
        <f t="shared" si="80"/>
        <v>3.7207175073637706</v>
      </c>
      <c r="U111" s="6">
        <f t="shared" si="80"/>
        <v>3.7207175073637706</v>
      </c>
      <c r="V111" s="6">
        <f t="shared" si="80"/>
        <v>3.7207175073637706</v>
      </c>
      <c r="W111" s="6">
        <f t="shared" si="80"/>
        <v>3.7207175073637706</v>
      </c>
      <c r="X111" s="6">
        <f t="shared" si="80"/>
        <v>3.7207175073637706</v>
      </c>
      <c r="Y111" s="6">
        <f t="shared" si="80"/>
        <v>3.7207175073637706</v>
      </c>
      <c r="Z111" s="6">
        <f t="shared" si="80"/>
        <v>3.7207175073637706</v>
      </c>
      <c r="AA111" s="6">
        <f t="shared" si="80"/>
        <v>3.7207175073637706</v>
      </c>
      <c r="AB111" s="6">
        <f t="shared" si="80"/>
        <v>3.7207175073637706</v>
      </c>
      <c r="AC111" s="6">
        <f t="shared" si="80"/>
        <v>3.7207175073637706</v>
      </c>
      <c r="AD111" s="6">
        <f t="shared" si="80"/>
        <v>3.7207175073637706</v>
      </c>
      <c r="AE111" s="6">
        <f t="shared" si="80"/>
        <v>3.7207175073637706</v>
      </c>
      <c r="AF111" s="6">
        <f t="shared" si="80"/>
        <v>3.7207175073637706</v>
      </c>
      <c r="AG111" s="6">
        <f t="shared" si="80"/>
        <v>3.7207175073637706</v>
      </c>
      <c r="AH111" s="6">
        <f t="shared" si="80"/>
        <v>3.7207175073637706</v>
      </c>
      <c r="AI111" s="6">
        <f t="shared" si="80"/>
        <v>3.7207175073637706</v>
      </c>
      <c r="AJ111" s="6">
        <f t="shared" si="80"/>
        <v>3.7207175073637706</v>
      </c>
      <c r="AK111" s="6">
        <f t="shared" si="80"/>
        <v>3.7207175073637706</v>
      </c>
      <c r="AL111" s="6">
        <f t="shared" si="80"/>
        <v>3.7207175073637706</v>
      </c>
      <c r="AM111" s="6">
        <f t="shared" si="80"/>
        <v>3.7207175073637706</v>
      </c>
      <c r="AN111" s="6">
        <f t="shared" si="80"/>
        <v>3.7207175073637706</v>
      </c>
      <c r="AO111" s="6">
        <f t="shared" si="80"/>
        <v>3.7207175073637706</v>
      </c>
      <c r="AP111" s="6">
        <f t="shared" si="80"/>
        <v>3.7207175073637706</v>
      </c>
      <c r="AQ111" s="6">
        <f t="shared" si="80"/>
        <v>3.7207175073637706</v>
      </c>
      <c r="AR111" s="6">
        <f t="shared" si="80"/>
        <v>3.7207175073637706</v>
      </c>
      <c r="AS111" s="6">
        <f t="shared" si="80"/>
        <v>3.7207175073637706</v>
      </c>
      <c r="AT111" s="6">
        <f t="shared" si="80"/>
        <v>2.4804783382425137</v>
      </c>
      <c r="AU111" s="6">
        <f t="shared" si="80"/>
        <v>2.4804783382425137</v>
      </c>
      <c r="AV111" s="6">
        <f t="shared" si="80"/>
        <v>2.4804783382425137</v>
      </c>
      <c r="AW111" s="6">
        <f t="shared" si="80"/>
        <v>2.4804783382425137</v>
      </c>
      <c r="AX111" s="6">
        <f t="shared" si="80"/>
        <v>2.4804783382425137</v>
      </c>
      <c r="AY111" s="6">
        <f t="shared" si="80"/>
        <v>2.4804783382425137</v>
      </c>
      <c r="AZ111" s="6">
        <f t="shared" si="80"/>
        <v>1.2402391691212569</v>
      </c>
      <c r="BA111" s="6">
        <f t="shared" si="80"/>
        <v>1.2402391691212569</v>
      </c>
      <c r="BB111" s="6">
        <f t="shared" si="80"/>
        <v>1.2402391691212569</v>
      </c>
      <c r="BC111" s="6">
        <f t="shared" si="80"/>
        <v>1.2402391691212569</v>
      </c>
      <c r="BD111" s="6">
        <f t="shared" si="80"/>
        <v>1.2402391691212569</v>
      </c>
      <c r="BE111" s="6">
        <f t="shared" si="80"/>
        <v>1.2402391691212569</v>
      </c>
      <c r="BF111" s="6">
        <f t="shared" si="80"/>
        <v>1.2402391691212569</v>
      </c>
      <c r="BG111" s="6">
        <f t="shared" si="80"/>
        <v>1.2402391691212569</v>
      </c>
      <c r="BH111" s="6">
        <f t="shared" si="80"/>
        <v>1.2402391691212569</v>
      </c>
      <c r="BI111" s="6">
        <f t="shared" si="80"/>
        <v>1.2402391691212569</v>
      </c>
      <c r="BJ111" s="6">
        <f t="shared" si="80"/>
        <v>1.2402391691212569</v>
      </c>
      <c r="BK111" s="6">
        <f t="shared" si="80"/>
        <v>1.2402391691212569</v>
      </c>
      <c r="BL111" s="6">
        <f t="shared" si="80"/>
        <v>1.2402391691212569</v>
      </c>
      <c r="BM111" s="6">
        <f t="shared" si="80"/>
        <v>1.2402391691212569</v>
      </c>
      <c r="BN111" s="6">
        <f t="shared" si="80"/>
        <v>1.2402391691212569</v>
      </c>
      <c r="BO111" s="6">
        <f t="shared" si="80"/>
        <v>1.2402391691212569</v>
      </c>
      <c r="BP111" s="6">
        <f t="shared" si="80"/>
        <v>1.2402391691212569</v>
      </c>
      <c r="BQ111" s="6">
        <f t="shared" si="80"/>
        <v>1.2402391691212569</v>
      </c>
      <c r="BR111" s="6">
        <f t="shared" si="80"/>
        <v>1.2402391691212569</v>
      </c>
      <c r="BS111" s="6">
        <f t="shared" si="80"/>
        <v>1.2402391691212569</v>
      </c>
      <c r="BT111" s="6">
        <f t="shared" si="80"/>
        <v>1.2402391691212569</v>
      </c>
      <c r="BU111" s="6">
        <f t="shared" si="80"/>
        <v>1.2402391691212569</v>
      </c>
      <c r="BV111" s="6">
        <f t="shared" si="80"/>
        <v>1.2402391691212569</v>
      </c>
      <c r="BW111" s="6">
        <f t="shared" si="80"/>
        <v>1.2402391691212569</v>
      </c>
      <c r="BX111" s="6">
        <f t="shared" si="80"/>
        <v>1.2402391691212569</v>
      </c>
      <c r="BY111" s="6">
        <f t="shared" si="80"/>
        <v>1.2402391691212569</v>
      </c>
      <c r="BZ111" s="6">
        <f t="shared" si="80"/>
        <v>1.2402391691212569</v>
      </c>
      <c r="CA111" s="6">
        <f t="shared" si="80"/>
        <v>1.2402391691212569</v>
      </c>
      <c r="CB111" s="6">
        <f t="shared" si="80"/>
        <v>1.2402391691212569</v>
      </c>
      <c r="CC111" s="6">
        <f t="shared" si="80"/>
        <v>1.2402391691212569</v>
      </c>
      <c r="CD111" s="6">
        <f t="shared" ref="CD111:CE111" si="81">CD103/$H$109</f>
        <v>1.2402391691212569</v>
      </c>
      <c r="CE111" s="6">
        <f t="shared" si="81"/>
        <v>1.2402391691212569</v>
      </c>
      <c r="CN111">
        <f t="shared" ref="CN111:CQ111" si="82">CN101+CN107</f>
        <v>0</v>
      </c>
      <c r="CO111">
        <f t="shared" si="82"/>
        <v>0</v>
      </c>
      <c r="CP111">
        <f t="shared" si="82"/>
        <v>0</v>
      </c>
      <c r="CQ111">
        <f t="shared" si="82"/>
        <v>0</v>
      </c>
    </row>
    <row r="112" spans="1:95" x14ac:dyDescent="0.35">
      <c r="P112" s="59" t="s">
        <v>20</v>
      </c>
      <c r="Q112" s="58">
        <v>15</v>
      </c>
      <c r="R112" s="58">
        <v>16</v>
      </c>
      <c r="S112" s="58">
        <v>17</v>
      </c>
      <c r="T112" s="58">
        <v>18</v>
      </c>
      <c r="U112" s="58">
        <v>19</v>
      </c>
      <c r="V112" s="58">
        <v>20</v>
      </c>
      <c r="W112" s="58">
        <v>21</v>
      </c>
      <c r="X112" s="58">
        <v>22</v>
      </c>
      <c r="Y112" s="58">
        <v>23</v>
      </c>
      <c r="Z112" s="58">
        <v>24</v>
      </c>
      <c r="AA112" s="58">
        <v>25</v>
      </c>
      <c r="AB112" s="58">
        <v>26</v>
      </c>
      <c r="AC112" s="58">
        <v>27</v>
      </c>
      <c r="AD112" s="58">
        <v>28</v>
      </c>
      <c r="AE112" s="58">
        <v>29</v>
      </c>
      <c r="AF112" s="58">
        <v>30</v>
      </c>
      <c r="AG112" s="58">
        <v>31</v>
      </c>
      <c r="AH112" s="58">
        <v>32</v>
      </c>
      <c r="AI112" s="58">
        <v>33</v>
      </c>
      <c r="AJ112" s="58">
        <v>34</v>
      </c>
      <c r="AK112" s="58">
        <v>35</v>
      </c>
      <c r="AL112" s="58">
        <v>36</v>
      </c>
      <c r="AM112" s="58">
        <v>37</v>
      </c>
      <c r="AN112" s="58">
        <v>38</v>
      </c>
      <c r="AO112" s="58">
        <v>39</v>
      </c>
      <c r="AP112" s="58">
        <v>40</v>
      </c>
      <c r="AQ112" s="58">
        <v>41</v>
      </c>
      <c r="AR112" s="58">
        <v>42</v>
      </c>
      <c r="AS112" s="58">
        <v>43</v>
      </c>
      <c r="AT112" s="58">
        <v>44</v>
      </c>
      <c r="AU112" s="58">
        <v>45</v>
      </c>
      <c r="AV112" s="58">
        <v>46</v>
      </c>
      <c r="AW112" s="58">
        <v>47</v>
      </c>
      <c r="AX112" s="58">
        <v>48</v>
      </c>
      <c r="AY112" s="58">
        <v>49</v>
      </c>
      <c r="AZ112" s="58">
        <v>50</v>
      </c>
      <c r="BA112" s="58">
        <v>51</v>
      </c>
      <c r="BB112" s="58">
        <v>52</v>
      </c>
      <c r="BC112" s="58">
        <v>1</v>
      </c>
      <c r="BD112" s="58">
        <v>2</v>
      </c>
      <c r="BE112" s="58">
        <v>3</v>
      </c>
      <c r="BF112" s="58">
        <v>4</v>
      </c>
      <c r="BG112" s="58">
        <v>5</v>
      </c>
      <c r="BH112" s="58">
        <v>6</v>
      </c>
      <c r="BI112" s="58">
        <v>7</v>
      </c>
      <c r="BJ112" s="58">
        <v>8</v>
      </c>
      <c r="BK112" s="58">
        <v>9</v>
      </c>
      <c r="BL112" s="58">
        <v>10</v>
      </c>
      <c r="BM112" s="58">
        <v>11</v>
      </c>
      <c r="BN112" s="58">
        <v>12</v>
      </c>
      <c r="BO112" s="58">
        <v>13</v>
      </c>
      <c r="BP112" s="58">
        <v>14</v>
      </c>
      <c r="BQ112" s="58">
        <v>15</v>
      </c>
      <c r="BR112" s="58">
        <v>16</v>
      </c>
      <c r="BS112" s="58">
        <v>17</v>
      </c>
      <c r="BT112" s="58">
        <v>18</v>
      </c>
      <c r="BU112" s="58">
        <v>19</v>
      </c>
      <c r="BV112" s="58">
        <v>20</v>
      </c>
      <c r="BW112" s="58">
        <v>21</v>
      </c>
      <c r="BX112" s="58">
        <v>22</v>
      </c>
      <c r="BY112" s="58">
        <v>23</v>
      </c>
      <c r="BZ112" s="58">
        <v>24</v>
      </c>
      <c r="CA112" s="58">
        <v>25</v>
      </c>
      <c r="CB112" s="58">
        <v>26</v>
      </c>
      <c r="CC112" s="58">
        <v>27</v>
      </c>
      <c r="CD112" s="58">
        <v>28</v>
      </c>
      <c r="CE112" s="58">
        <v>29</v>
      </c>
    </row>
    <row r="113" spans="1:100" x14ac:dyDescent="0.35">
      <c r="P113" s="31" t="s">
        <v>103</v>
      </c>
      <c r="Q113" s="6">
        <f>ROUNDUP(Q109,0)</f>
        <v>10</v>
      </c>
      <c r="R113" s="6">
        <f t="shared" ref="R113:CC115" si="83">ROUNDUP(R109,0)</f>
        <v>10</v>
      </c>
      <c r="S113" s="6">
        <f t="shared" si="83"/>
        <v>10</v>
      </c>
      <c r="T113" s="6">
        <f t="shared" si="83"/>
        <v>10</v>
      </c>
      <c r="U113" s="6">
        <f t="shared" si="83"/>
        <v>10</v>
      </c>
      <c r="V113" s="6">
        <f t="shared" si="83"/>
        <v>10</v>
      </c>
      <c r="W113" s="6">
        <f t="shared" si="83"/>
        <v>10</v>
      </c>
      <c r="X113" s="6">
        <f t="shared" si="83"/>
        <v>10</v>
      </c>
      <c r="Y113" s="6">
        <f t="shared" si="83"/>
        <v>10</v>
      </c>
      <c r="Z113" s="6">
        <f t="shared" si="83"/>
        <v>10</v>
      </c>
      <c r="AA113" s="6">
        <f t="shared" si="83"/>
        <v>10</v>
      </c>
      <c r="AB113" s="6">
        <f t="shared" si="83"/>
        <v>10</v>
      </c>
      <c r="AC113" s="6">
        <f t="shared" si="83"/>
        <v>10</v>
      </c>
      <c r="AD113" s="6">
        <f t="shared" si="83"/>
        <v>10</v>
      </c>
      <c r="AE113" s="6">
        <f t="shared" si="83"/>
        <v>10</v>
      </c>
      <c r="AF113" s="6">
        <f t="shared" si="83"/>
        <v>10</v>
      </c>
      <c r="AG113" s="6">
        <f t="shared" si="83"/>
        <v>10</v>
      </c>
      <c r="AH113" s="6">
        <f t="shared" si="83"/>
        <v>10</v>
      </c>
      <c r="AI113" s="6">
        <f t="shared" si="83"/>
        <v>10</v>
      </c>
      <c r="AJ113" s="6">
        <f t="shared" si="83"/>
        <v>10</v>
      </c>
      <c r="AK113" s="6">
        <f t="shared" si="83"/>
        <v>10</v>
      </c>
      <c r="AL113" s="6">
        <f t="shared" si="83"/>
        <v>10</v>
      </c>
      <c r="AM113" s="6">
        <f t="shared" si="83"/>
        <v>10</v>
      </c>
      <c r="AN113" s="6">
        <f t="shared" si="83"/>
        <v>10</v>
      </c>
      <c r="AO113" s="6">
        <f t="shared" si="83"/>
        <v>10</v>
      </c>
      <c r="AP113" s="6">
        <f t="shared" si="83"/>
        <v>10</v>
      </c>
      <c r="AQ113" s="6">
        <f t="shared" si="83"/>
        <v>10</v>
      </c>
      <c r="AR113" s="6">
        <f t="shared" si="83"/>
        <v>10</v>
      </c>
      <c r="AS113" s="6">
        <f t="shared" si="83"/>
        <v>10</v>
      </c>
      <c r="AT113" s="6">
        <f t="shared" si="83"/>
        <v>7</v>
      </c>
      <c r="AU113" s="6">
        <f t="shared" si="83"/>
        <v>7</v>
      </c>
      <c r="AV113" s="6">
        <f t="shared" si="83"/>
        <v>7</v>
      </c>
      <c r="AW113" s="6">
        <f t="shared" si="83"/>
        <v>7</v>
      </c>
      <c r="AX113" s="6">
        <f t="shared" si="83"/>
        <v>7</v>
      </c>
      <c r="AY113" s="6">
        <f t="shared" si="83"/>
        <v>7</v>
      </c>
      <c r="AZ113" s="6">
        <f t="shared" si="83"/>
        <v>4</v>
      </c>
      <c r="BA113" s="6">
        <f t="shared" si="83"/>
        <v>4</v>
      </c>
      <c r="BB113" s="6">
        <f t="shared" si="83"/>
        <v>4</v>
      </c>
      <c r="BC113" s="6">
        <f t="shared" si="83"/>
        <v>4</v>
      </c>
      <c r="BD113" s="6">
        <f t="shared" si="83"/>
        <v>4</v>
      </c>
      <c r="BE113" s="6">
        <f t="shared" si="83"/>
        <v>4</v>
      </c>
      <c r="BF113" s="6">
        <f t="shared" si="83"/>
        <v>4</v>
      </c>
      <c r="BG113" s="6">
        <f t="shared" si="83"/>
        <v>4</v>
      </c>
      <c r="BH113" s="6">
        <f t="shared" si="83"/>
        <v>4</v>
      </c>
      <c r="BI113" s="6">
        <f t="shared" si="83"/>
        <v>4</v>
      </c>
      <c r="BJ113" s="6">
        <f t="shared" si="83"/>
        <v>4</v>
      </c>
      <c r="BK113" s="6">
        <f t="shared" si="83"/>
        <v>4</v>
      </c>
      <c r="BL113" s="6">
        <f t="shared" si="83"/>
        <v>4</v>
      </c>
      <c r="BM113" s="6">
        <f t="shared" si="83"/>
        <v>4</v>
      </c>
      <c r="BN113" s="6">
        <f t="shared" si="83"/>
        <v>4</v>
      </c>
      <c r="BO113" s="6">
        <f t="shared" si="83"/>
        <v>4</v>
      </c>
      <c r="BP113" s="6">
        <f t="shared" si="83"/>
        <v>4</v>
      </c>
      <c r="BQ113" s="6">
        <f t="shared" si="83"/>
        <v>4</v>
      </c>
      <c r="BR113" s="6">
        <f t="shared" si="83"/>
        <v>4</v>
      </c>
      <c r="BS113" s="6">
        <f t="shared" si="83"/>
        <v>4</v>
      </c>
      <c r="BT113" s="6">
        <f t="shared" si="83"/>
        <v>4</v>
      </c>
      <c r="BU113" s="6">
        <f t="shared" si="83"/>
        <v>4</v>
      </c>
      <c r="BV113" s="6">
        <f t="shared" si="83"/>
        <v>4</v>
      </c>
      <c r="BW113" s="6">
        <f t="shared" si="83"/>
        <v>4</v>
      </c>
      <c r="BX113" s="6">
        <f t="shared" si="83"/>
        <v>4</v>
      </c>
      <c r="BY113" s="6">
        <f t="shared" si="83"/>
        <v>4</v>
      </c>
      <c r="BZ113" s="6">
        <f t="shared" si="83"/>
        <v>4</v>
      </c>
      <c r="CA113" s="6">
        <f t="shared" si="83"/>
        <v>4</v>
      </c>
      <c r="CB113" s="6">
        <f t="shared" si="83"/>
        <v>4</v>
      </c>
      <c r="CC113" s="6">
        <f t="shared" si="83"/>
        <v>4</v>
      </c>
      <c r="CD113" s="6">
        <f t="shared" ref="CD113:CE115" si="84">ROUNDUP(CD109,0)</f>
        <v>4</v>
      </c>
      <c r="CE113" s="6">
        <f t="shared" si="84"/>
        <v>4</v>
      </c>
    </row>
    <row r="114" spans="1:100" x14ac:dyDescent="0.35">
      <c r="P114" s="31" t="s">
        <v>104</v>
      </c>
      <c r="Q114" s="6">
        <f t="shared" ref="Q114:AF115" si="85">ROUNDUP(Q110,0)</f>
        <v>7</v>
      </c>
      <c r="R114" s="6">
        <f t="shared" si="85"/>
        <v>7</v>
      </c>
      <c r="S114" s="6">
        <f t="shared" si="85"/>
        <v>7</v>
      </c>
      <c r="T114" s="6">
        <f t="shared" si="85"/>
        <v>7</v>
      </c>
      <c r="U114" s="6">
        <f t="shared" si="85"/>
        <v>7</v>
      </c>
      <c r="V114" s="6">
        <f t="shared" si="85"/>
        <v>7</v>
      </c>
      <c r="W114" s="6">
        <f t="shared" si="85"/>
        <v>7</v>
      </c>
      <c r="X114" s="6">
        <f t="shared" si="85"/>
        <v>7</v>
      </c>
      <c r="Y114" s="6">
        <f t="shared" si="85"/>
        <v>7</v>
      </c>
      <c r="Z114" s="6">
        <f t="shared" si="85"/>
        <v>7</v>
      </c>
      <c r="AA114" s="6">
        <f t="shared" si="85"/>
        <v>7</v>
      </c>
      <c r="AB114" s="6">
        <f t="shared" si="85"/>
        <v>7</v>
      </c>
      <c r="AC114" s="6">
        <f t="shared" si="85"/>
        <v>7</v>
      </c>
      <c r="AD114" s="6">
        <f t="shared" si="85"/>
        <v>7</v>
      </c>
      <c r="AE114" s="6">
        <f t="shared" si="85"/>
        <v>7</v>
      </c>
      <c r="AF114" s="6">
        <f t="shared" si="85"/>
        <v>7</v>
      </c>
      <c r="AG114" s="6">
        <f t="shared" si="83"/>
        <v>7</v>
      </c>
      <c r="AH114" s="6">
        <f t="shared" si="83"/>
        <v>7</v>
      </c>
      <c r="AI114" s="6">
        <f t="shared" si="83"/>
        <v>7</v>
      </c>
      <c r="AJ114" s="6">
        <f t="shared" si="83"/>
        <v>7</v>
      </c>
      <c r="AK114" s="6">
        <f t="shared" si="83"/>
        <v>7</v>
      </c>
      <c r="AL114" s="6">
        <f t="shared" si="83"/>
        <v>7</v>
      </c>
      <c r="AM114" s="6">
        <f t="shared" si="83"/>
        <v>7</v>
      </c>
      <c r="AN114" s="6">
        <f t="shared" si="83"/>
        <v>7</v>
      </c>
      <c r="AO114" s="6">
        <f t="shared" si="83"/>
        <v>7</v>
      </c>
      <c r="AP114" s="6">
        <f t="shared" si="83"/>
        <v>7</v>
      </c>
      <c r="AQ114" s="6">
        <f t="shared" si="83"/>
        <v>7</v>
      </c>
      <c r="AR114" s="6">
        <f t="shared" si="83"/>
        <v>7</v>
      </c>
      <c r="AS114" s="6">
        <f t="shared" si="83"/>
        <v>7</v>
      </c>
      <c r="AT114" s="6">
        <f t="shared" si="83"/>
        <v>5</v>
      </c>
      <c r="AU114" s="6">
        <f t="shared" si="83"/>
        <v>5</v>
      </c>
      <c r="AV114" s="6">
        <f t="shared" si="83"/>
        <v>5</v>
      </c>
      <c r="AW114" s="6">
        <f t="shared" si="83"/>
        <v>5</v>
      </c>
      <c r="AX114" s="6">
        <f t="shared" si="83"/>
        <v>5</v>
      </c>
      <c r="AY114" s="6">
        <f t="shared" si="83"/>
        <v>5</v>
      </c>
      <c r="AZ114" s="6">
        <f t="shared" si="83"/>
        <v>3</v>
      </c>
      <c r="BA114" s="6">
        <f t="shared" si="83"/>
        <v>3</v>
      </c>
      <c r="BB114" s="6">
        <f t="shared" si="83"/>
        <v>3</v>
      </c>
      <c r="BC114" s="6">
        <f t="shared" si="83"/>
        <v>3</v>
      </c>
      <c r="BD114" s="6">
        <f t="shared" si="83"/>
        <v>3</v>
      </c>
      <c r="BE114" s="6">
        <f t="shared" si="83"/>
        <v>3</v>
      </c>
      <c r="BF114" s="6">
        <f t="shared" si="83"/>
        <v>3</v>
      </c>
      <c r="BG114" s="6">
        <f t="shared" si="83"/>
        <v>3</v>
      </c>
      <c r="BH114" s="6">
        <f t="shared" si="83"/>
        <v>3</v>
      </c>
      <c r="BI114" s="6">
        <f t="shared" si="83"/>
        <v>3</v>
      </c>
      <c r="BJ114" s="6">
        <f t="shared" si="83"/>
        <v>3</v>
      </c>
      <c r="BK114" s="6">
        <f t="shared" si="83"/>
        <v>3</v>
      </c>
      <c r="BL114" s="6">
        <f t="shared" si="83"/>
        <v>3</v>
      </c>
      <c r="BM114" s="6">
        <f t="shared" si="83"/>
        <v>3</v>
      </c>
      <c r="BN114" s="6">
        <f t="shared" si="83"/>
        <v>3</v>
      </c>
      <c r="BO114" s="6">
        <f t="shared" si="83"/>
        <v>3</v>
      </c>
      <c r="BP114" s="6">
        <f t="shared" si="83"/>
        <v>3</v>
      </c>
      <c r="BQ114" s="6">
        <f t="shared" si="83"/>
        <v>3</v>
      </c>
      <c r="BR114" s="6">
        <f t="shared" si="83"/>
        <v>3</v>
      </c>
      <c r="BS114" s="6">
        <f t="shared" si="83"/>
        <v>3</v>
      </c>
      <c r="BT114" s="6">
        <f t="shared" si="83"/>
        <v>3</v>
      </c>
      <c r="BU114" s="6">
        <f t="shared" si="83"/>
        <v>3</v>
      </c>
      <c r="BV114" s="6">
        <f t="shared" si="83"/>
        <v>3</v>
      </c>
      <c r="BW114" s="6">
        <f t="shared" si="83"/>
        <v>3</v>
      </c>
      <c r="BX114" s="6">
        <f t="shared" si="83"/>
        <v>3</v>
      </c>
      <c r="BY114" s="6">
        <f t="shared" si="83"/>
        <v>3</v>
      </c>
      <c r="BZ114" s="6">
        <f t="shared" si="83"/>
        <v>3</v>
      </c>
      <c r="CA114" s="6">
        <f t="shared" si="83"/>
        <v>3</v>
      </c>
      <c r="CB114" s="6">
        <f t="shared" si="83"/>
        <v>3</v>
      </c>
      <c r="CC114" s="6">
        <f t="shared" si="83"/>
        <v>3</v>
      </c>
      <c r="CD114" s="6">
        <f t="shared" si="84"/>
        <v>3</v>
      </c>
      <c r="CE114" s="6">
        <f t="shared" si="84"/>
        <v>3</v>
      </c>
    </row>
    <row r="115" spans="1:100" x14ac:dyDescent="0.35">
      <c r="P115" s="31" t="s">
        <v>105</v>
      </c>
      <c r="Q115" s="6">
        <f t="shared" si="85"/>
        <v>4</v>
      </c>
      <c r="R115" s="6">
        <f t="shared" si="85"/>
        <v>4</v>
      </c>
      <c r="S115" s="6">
        <f t="shared" si="85"/>
        <v>4</v>
      </c>
      <c r="T115" s="6">
        <f t="shared" si="85"/>
        <v>4</v>
      </c>
      <c r="U115" s="6">
        <f t="shared" si="85"/>
        <v>4</v>
      </c>
      <c r="V115" s="6">
        <f t="shared" si="85"/>
        <v>4</v>
      </c>
      <c r="W115" s="6">
        <f t="shared" si="85"/>
        <v>4</v>
      </c>
      <c r="X115" s="6">
        <f t="shared" si="85"/>
        <v>4</v>
      </c>
      <c r="Y115" s="6">
        <f t="shared" si="85"/>
        <v>4</v>
      </c>
      <c r="Z115" s="6">
        <f t="shared" si="85"/>
        <v>4</v>
      </c>
      <c r="AA115" s="6">
        <f t="shared" si="85"/>
        <v>4</v>
      </c>
      <c r="AB115" s="6">
        <f t="shared" si="85"/>
        <v>4</v>
      </c>
      <c r="AC115" s="6">
        <f t="shared" si="85"/>
        <v>4</v>
      </c>
      <c r="AD115" s="6">
        <f t="shared" si="85"/>
        <v>4</v>
      </c>
      <c r="AE115" s="6">
        <f t="shared" si="85"/>
        <v>4</v>
      </c>
      <c r="AF115" s="6">
        <f t="shared" si="85"/>
        <v>4</v>
      </c>
      <c r="AG115" s="6">
        <f t="shared" si="83"/>
        <v>4</v>
      </c>
      <c r="AH115" s="6">
        <f t="shared" si="83"/>
        <v>4</v>
      </c>
      <c r="AI115" s="6">
        <f t="shared" si="83"/>
        <v>4</v>
      </c>
      <c r="AJ115" s="6">
        <f t="shared" si="83"/>
        <v>4</v>
      </c>
      <c r="AK115" s="6">
        <f t="shared" si="83"/>
        <v>4</v>
      </c>
      <c r="AL115" s="6">
        <f t="shared" si="83"/>
        <v>4</v>
      </c>
      <c r="AM115" s="6">
        <f t="shared" si="83"/>
        <v>4</v>
      </c>
      <c r="AN115" s="6">
        <f t="shared" si="83"/>
        <v>4</v>
      </c>
      <c r="AO115" s="6">
        <f t="shared" si="83"/>
        <v>4</v>
      </c>
      <c r="AP115" s="6">
        <f t="shared" si="83"/>
        <v>4</v>
      </c>
      <c r="AQ115" s="6">
        <f t="shared" si="83"/>
        <v>4</v>
      </c>
      <c r="AR115" s="6">
        <f t="shared" si="83"/>
        <v>4</v>
      </c>
      <c r="AS115" s="6">
        <f t="shared" si="83"/>
        <v>4</v>
      </c>
      <c r="AT115" s="6">
        <f t="shared" si="83"/>
        <v>3</v>
      </c>
      <c r="AU115" s="6">
        <f t="shared" si="83"/>
        <v>3</v>
      </c>
      <c r="AV115" s="6">
        <f t="shared" si="83"/>
        <v>3</v>
      </c>
      <c r="AW115" s="6">
        <f t="shared" si="83"/>
        <v>3</v>
      </c>
      <c r="AX115" s="6">
        <f t="shared" si="83"/>
        <v>3</v>
      </c>
      <c r="AY115" s="6">
        <f t="shared" si="83"/>
        <v>3</v>
      </c>
      <c r="AZ115" s="6">
        <f t="shared" si="83"/>
        <v>2</v>
      </c>
      <c r="BA115" s="6">
        <f t="shared" si="83"/>
        <v>2</v>
      </c>
      <c r="BB115" s="6">
        <f t="shared" si="83"/>
        <v>2</v>
      </c>
      <c r="BC115" s="6">
        <f t="shared" si="83"/>
        <v>2</v>
      </c>
      <c r="BD115" s="6">
        <f t="shared" si="83"/>
        <v>2</v>
      </c>
      <c r="BE115" s="6">
        <f t="shared" si="83"/>
        <v>2</v>
      </c>
      <c r="BF115" s="6">
        <f t="shared" si="83"/>
        <v>2</v>
      </c>
      <c r="BG115" s="6">
        <f t="shared" si="83"/>
        <v>2</v>
      </c>
      <c r="BH115" s="6">
        <f t="shared" si="83"/>
        <v>2</v>
      </c>
      <c r="BI115" s="6">
        <f t="shared" si="83"/>
        <v>2</v>
      </c>
      <c r="BJ115" s="6">
        <f t="shared" si="83"/>
        <v>2</v>
      </c>
      <c r="BK115" s="6">
        <f t="shared" si="83"/>
        <v>2</v>
      </c>
      <c r="BL115" s="6">
        <f t="shared" si="83"/>
        <v>2</v>
      </c>
      <c r="BM115" s="6">
        <f t="shared" si="83"/>
        <v>2</v>
      </c>
      <c r="BN115" s="6">
        <f t="shared" si="83"/>
        <v>2</v>
      </c>
      <c r="BO115" s="6">
        <f t="shared" si="83"/>
        <v>2</v>
      </c>
      <c r="BP115" s="6">
        <f t="shared" si="83"/>
        <v>2</v>
      </c>
      <c r="BQ115" s="6">
        <f t="shared" si="83"/>
        <v>2</v>
      </c>
      <c r="BR115" s="6">
        <f t="shared" si="83"/>
        <v>2</v>
      </c>
      <c r="BS115" s="6">
        <f t="shared" si="83"/>
        <v>2</v>
      </c>
      <c r="BT115" s="6">
        <f t="shared" si="83"/>
        <v>2</v>
      </c>
      <c r="BU115" s="6">
        <f t="shared" si="83"/>
        <v>2</v>
      </c>
      <c r="BV115" s="6">
        <f t="shared" si="83"/>
        <v>2</v>
      </c>
      <c r="BW115" s="6">
        <f t="shared" si="83"/>
        <v>2</v>
      </c>
      <c r="BX115" s="6">
        <f t="shared" si="83"/>
        <v>2</v>
      </c>
      <c r="BY115" s="6">
        <f t="shared" si="83"/>
        <v>2</v>
      </c>
      <c r="BZ115" s="6">
        <f t="shared" si="83"/>
        <v>2</v>
      </c>
      <c r="CA115" s="6">
        <f t="shared" si="83"/>
        <v>2</v>
      </c>
      <c r="CB115" s="6">
        <f t="shared" si="83"/>
        <v>2</v>
      </c>
      <c r="CC115" s="6">
        <f t="shared" si="83"/>
        <v>2</v>
      </c>
      <c r="CD115" s="6">
        <f t="shared" si="84"/>
        <v>2</v>
      </c>
      <c r="CE115" s="6">
        <f t="shared" si="84"/>
        <v>2</v>
      </c>
    </row>
    <row r="118" spans="1:100" ht="23.5" x14ac:dyDescent="0.55000000000000004">
      <c r="B118" s="40" t="s">
        <v>108</v>
      </c>
    </row>
    <row r="119" spans="1:100" x14ac:dyDescent="0.35">
      <c r="B119" t="s">
        <v>106</v>
      </c>
    </row>
    <row r="120" spans="1:100" x14ac:dyDescent="0.35">
      <c r="F120" s="135" t="s">
        <v>69</v>
      </c>
      <c r="G120" s="135"/>
      <c r="H120" s="135"/>
      <c r="I120" s="135"/>
      <c r="J120" s="135"/>
      <c r="K120" s="135"/>
      <c r="L120" s="135"/>
      <c r="M120" s="135"/>
      <c r="N120" s="135"/>
      <c r="O120" s="114" t="s">
        <v>45</v>
      </c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6" t="s">
        <v>15</v>
      </c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7" t="s">
        <v>14</v>
      </c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8" t="s">
        <v>13</v>
      </c>
      <c r="BC120" s="118"/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 t="s">
        <v>32</v>
      </c>
      <c r="BP120" s="118"/>
      <c r="BQ120" s="118"/>
      <c r="BR120" s="118"/>
      <c r="BS120" s="118"/>
      <c r="BT120" s="118"/>
      <c r="BU120" s="118"/>
      <c r="BV120" s="118"/>
      <c r="BW120" s="118"/>
      <c r="BX120" s="118"/>
      <c r="BY120" s="118"/>
      <c r="BZ120" s="118"/>
      <c r="CA120" s="118"/>
      <c r="CB120" s="118" t="s">
        <v>33</v>
      </c>
      <c r="CC120" s="118"/>
      <c r="CD120" s="118"/>
      <c r="CE120" s="118"/>
      <c r="CF120" s="118"/>
      <c r="CG120" s="118"/>
      <c r="CH120" s="118"/>
      <c r="CI120" s="118"/>
      <c r="CJ120" s="118"/>
      <c r="CK120" s="118"/>
      <c r="CL120" s="118"/>
      <c r="CM120" s="118"/>
      <c r="CN120" s="118"/>
      <c r="CO120" s="118" t="s">
        <v>34</v>
      </c>
      <c r="CP120" s="118"/>
      <c r="CQ120" s="118"/>
      <c r="CR120" s="118"/>
      <c r="CS120" s="118"/>
      <c r="CT120" s="118"/>
      <c r="CU120" s="118"/>
      <c r="CV120" s="118"/>
    </row>
    <row r="121" spans="1:100" x14ac:dyDescent="0.35">
      <c r="F121" s="127">
        <v>45254</v>
      </c>
      <c r="G121" s="128"/>
      <c r="H121" s="128"/>
      <c r="I121" s="128"/>
      <c r="J121" s="129">
        <v>45283</v>
      </c>
      <c r="K121" s="128"/>
      <c r="L121" s="128"/>
      <c r="M121" s="128"/>
      <c r="N121" s="128"/>
      <c r="O121" s="130">
        <v>44950</v>
      </c>
      <c r="P121" s="131"/>
      <c r="Q121" s="131"/>
      <c r="R121" s="132"/>
      <c r="S121" s="130">
        <v>44981</v>
      </c>
      <c r="T121" s="131"/>
      <c r="U121" s="131"/>
      <c r="V121" s="132"/>
      <c r="W121" s="133" t="s">
        <v>68</v>
      </c>
      <c r="X121" s="131"/>
      <c r="Y121" s="131"/>
      <c r="Z121" s="131"/>
      <c r="AA121" s="132"/>
      <c r="AB121" s="119">
        <v>45040</v>
      </c>
      <c r="AC121" s="120"/>
      <c r="AD121" s="120"/>
      <c r="AE121" s="121"/>
      <c r="AF121" s="119">
        <v>45070</v>
      </c>
      <c r="AG121" s="120"/>
      <c r="AH121" s="120"/>
      <c r="AI121" s="121"/>
      <c r="AJ121" s="119">
        <v>45101</v>
      </c>
      <c r="AK121" s="120"/>
      <c r="AL121" s="120"/>
      <c r="AM121" s="120"/>
      <c r="AN121" s="121"/>
      <c r="AO121" s="122">
        <v>45474</v>
      </c>
      <c r="AP121" s="123"/>
      <c r="AQ121" s="123"/>
      <c r="AR121" s="124"/>
      <c r="AS121" s="125" t="s">
        <v>31</v>
      </c>
      <c r="AT121" s="123"/>
      <c r="AU121" s="123"/>
      <c r="AV121" s="124"/>
      <c r="AW121" s="126">
        <v>45193</v>
      </c>
      <c r="AX121" s="123"/>
      <c r="AY121" s="123"/>
      <c r="AZ121" s="123"/>
      <c r="BA121" s="124"/>
      <c r="BB121" s="111">
        <v>45223</v>
      </c>
      <c r="BC121" s="112"/>
      <c r="BD121" s="112"/>
      <c r="BE121" s="113"/>
      <c r="BF121" s="111">
        <v>45254</v>
      </c>
      <c r="BG121" s="112"/>
      <c r="BH121" s="112"/>
      <c r="BI121" s="113"/>
      <c r="BJ121" s="111">
        <v>45284</v>
      </c>
      <c r="BK121" s="112"/>
      <c r="BL121" s="112"/>
      <c r="BM121" s="112"/>
      <c r="BN121" s="113"/>
      <c r="BO121" s="111">
        <v>45682</v>
      </c>
      <c r="BP121" s="112"/>
      <c r="BQ121" s="112"/>
      <c r="BR121" s="113"/>
      <c r="BS121" s="111">
        <v>45713</v>
      </c>
      <c r="BT121" s="112"/>
      <c r="BU121" s="112"/>
      <c r="BV121" s="113"/>
      <c r="BW121" s="111">
        <v>45741</v>
      </c>
      <c r="BX121" s="112"/>
      <c r="BY121" s="112"/>
      <c r="BZ121" s="112"/>
      <c r="CA121" s="113"/>
      <c r="CB121" s="111">
        <v>45407</v>
      </c>
      <c r="CC121" s="112"/>
      <c r="CD121" s="112"/>
      <c r="CE121" s="113"/>
      <c r="CF121" s="111">
        <v>45802</v>
      </c>
      <c r="CG121" s="112"/>
      <c r="CH121" s="112"/>
      <c r="CI121" s="113"/>
      <c r="CJ121" s="111">
        <v>45468</v>
      </c>
      <c r="CK121" s="112"/>
      <c r="CL121" s="112"/>
      <c r="CM121" s="112"/>
      <c r="CN121" s="113"/>
      <c r="CO121" s="111">
        <v>45498</v>
      </c>
      <c r="CP121" s="112"/>
      <c r="CQ121" s="112"/>
      <c r="CR121" s="113"/>
      <c r="CS121" s="111">
        <v>45529</v>
      </c>
      <c r="CT121" s="112"/>
      <c r="CU121" s="112"/>
      <c r="CV121" s="113"/>
    </row>
    <row r="122" spans="1:100" s="22" customFormat="1" x14ac:dyDescent="0.35">
      <c r="B122" s="22" t="s">
        <v>20</v>
      </c>
      <c r="F122" s="17">
        <v>44</v>
      </c>
      <c r="G122" s="17">
        <v>45</v>
      </c>
      <c r="H122" s="17">
        <v>46</v>
      </c>
      <c r="I122" s="17">
        <v>47</v>
      </c>
      <c r="J122" s="22">
        <v>48</v>
      </c>
      <c r="K122" s="22">
        <v>49</v>
      </c>
      <c r="L122" s="22">
        <v>50</v>
      </c>
      <c r="M122" s="22">
        <v>51</v>
      </c>
      <c r="N122" s="22">
        <v>52</v>
      </c>
      <c r="O122" s="17">
        <v>1</v>
      </c>
      <c r="P122" s="17">
        <v>2</v>
      </c>
      <c r="Q122" s="17">
        <v>3</v>
      </c>
      <c r="R122" s="17">
        <v>4</v>
      </c>
      <c r="S122" s="17">
        <v>5</v>
      </c>
      <c r="T122" s="17">
        <v>6</v>
      </c>
      <c r="U122" s="17">
        <v>7</v>
      </c>
      <c r="V122" s="17">
        <v>8</v>
      </c>
      <c r="W122" s="17">
        <v>9</v>
      </c>
      <c r="X122" s="26">
        <v>10</v>
      </c>
      <c r="Y122" s="26">
        <v>11</v>
      </c>
      <c r="Z122" s="26">
        <v>12</v>
      </c>
      <c r="AA122" s="26">
        <v>13</v>
      </c>
      <c r="AB122" s="25">
        <v>14</v>
      </c>
      <c r="AC122" s="25">
        <v>15</v>
      </c>
      <c r="AD122" s="25">
        <v>16</v>
      </c>
      <c r="AE122" s="25">
        <v>17</v>
      </c>
      <c r="AF122" s="25">
        <v>18</v>
      </c>
      <c r="AG122" s="25">
        <v>19</v>
      </c>
      <c r="AH122" s="25">
        <v>20</v>
      </c>
      <c r="AI122" s="25">
        <v>21</v>
      </c>
      <c r="AJ122" s="25">
        <v>22</v>
      </c>
      <c r="AK122" s="25">
        <v>23</v>
      </c>
      <c r="AL122" s="25">
        <v>24</v>
      </c>
      <c r="AM122" s="25">
        <v>25</v>
      </c>
      <c r="AN122" s="25">
        <v>26</v>
      </c>
      <c r="AO122" s="24">
        <v>27</v>
      </c>
      <c r="AP122" s="24">
        <v>28</v>
      </c>
      <c r="AQ122" s="24">
        <v>29</v>
      </c>
      <c r="AR122" s="24">
        <v>30</v>
      </c>
      <c r="AS122" s="24">
        <v>31</v>
      </c>
      <c r="AT122" s="24">
        <v>32</v>
      </c>
      <c r="AU122" s="24">
        <v>33</v>
      </c>
      <c r="AV122" s="24">
        <v>34</v>
      </c>
      <c r="AW122" s="24">
        <v>35</v>
      </c>
      <c r="AX122" s="24">
        <v>36</v>
      </c>
      <c r="AY122" s="24">
        <v>37</v>
      </c>
      <c r="AZ122" s="24">
        <v>38</v>
      </c>
      <c r="BA122" s="24">
        <v>39</v>
      </c>
      <c r="BB122" s="23">
        <v>40</v>
      </c>
      <c r="BC122" s="23">
        <v>41</v>
      </c>
      <c r="BD122" s="23">
        <v>42</v>
      </c>
      <c r="BE122" s="23">
        <v>43</v>
      </c>
      <c r="BF122" s="23">
        <v>44</v>
      </c>
      <c r="BG122" s="23">
        <v>45</v>
      </c>
      <c r="BH122" s="23">
        <v>46</v>
      </c>
      <c r="BI122" s="23">
        <v>47</v>
      </c>
      <c r="BJ122" s="23">
        <v>48</v>
      </c>
      <c r="BK122" s="23">
        <v>49</v>
      </c>
      <c r="BL122" s="23">
        <v>50</v>
      </c>
      <c r="BM122" s="23">
        <v>51</v>
      </c>
      <c r="BN122" s="23">
        <v>52</v>
      </c>
      <c r="BO122" s="34">
        <v>1</v>
      </c>
      <c r="BP122" s="34">
        <v>2</v>
      </c>
      <c r="BQ122" s="34">
        <v>3</v>
      </c>
      <c r="BR122" s="34">
        <v>4</v>
      </c>
      <c r="BS122" s="34">
        <v>5</v>
      </c>
      <c r="BT122" s="34">
        <v>6</v>
      </c>
      <c r="BU122" s="34">
        <v>7</v>
      </c>
      <c r="BV122" s="34">
        <v>8</v>
      </c>
      <c r="BW122" s="34">
        <v>9</v>
      </c>
      <c r="BX122" s="34">
        <v>10</v>
      </c>
      <c r="BY122" s="34">
        <v>11</v>
      </c>
      <c r="BZ122" s="34">
        <v>12</v>
      </c>
      <c r="CA122" s="34">
        <v>13</v>
      </c>
      <c r="CB122" s="34">
        <v>14</v>
      </c>
      <c r="CC122" s="34">
        <v>15</v>
      </c>
      <c r="CD122" s="34">
        <v>16</v>
      </c>
      <c r="CE122" s="34">
        <v>17</v>
      </c>
      <c r="CF122" s="34">
        <v>18</v>
      </c>
      <c r="CG122" s="34">
        <v>19</v>
      </c>
      <c r="CH122" s="34">
        <v>20</v>
      </c>
      <c r="CI122" s="34">
        <v>21</v>
      </c>
      <c r="CJ122" s="34">
        <v>22</v>
      </c>
      <c r="CK122" s="34">
        <v>23</v>
      </c>
      <c r="CL122" s="34">
        <v>24</v>
      </c>
      <c r="CM122" s="34">
        <v>25</v>
      </c>
      <c r="CN122" s="34">
        <v>26</v>
      </c>
      <c r="CO122" s="34">
        <v>27</v>
      </c>
      <c r="CP122" s="34">
        <v>28</v>
      </c>
      <c r="CQ122" s="34">
        <v>29</v>
      </c>
      <c r="CR122" s="34">
        <v>30</v>
      </c>
      <c r="CS122" s="34">
        <v>31</v>
      </c>
      <c r="CT122" s="34">
        <v>32</v>
      </c>
      <c r="CU122" s="34">
        <v>33</v>
      </c>
      <c r="CV122" s="34">
        <v>34</v>
      </c>
    </row>
    <row r="123" spans="1:100" x14ac:dyDescent="0.35">
      <c r="B123" s="12" t="s">
        <v>36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32">
        <f>$M$18/5</f>
        <v>0</v>
      </c>
      <c r="AK123" s="32">
        <f t="shared" ref="AK123:AN123" si="86">$M$18/5</f>
        <v>0</v>
      </c>
      <c r="AL123" s="32">
        <f t="shared" si="86"/>
        <v>0</v>
      </c>
      <c r="AM123" s="32">
        <f t="shared" si="86"/>
        <v>0</v>
      </c>
      <c r="AN123" s="32">
        <f t="shared" si="86"/>
        <v>0</v>
      </c>
      <c r="AO123" s="33">
        <f>$N$18/4</f>
        <v>0</v>
      </c>
      <c r="AP123" s="33">
        <f t="shared" ref="AP123:AR123" si="87">$N$18/4</f>
        <v>0</v>
      </c>
      <c r="AQ123" s="33">
        <f t="shared" si="87"/>
        <v>0</v>
      </c>
      <c r="AR123" s="33">
        <f t="shared" si="87"/>
        <v>0</v>
      </c>
      <c r="AS123" s="33">
        <f>$O$18/4</f>
        <v>0</v>
      </c>
      <c r="AT123" s="33">
        <f t="shared" ref="AT123:AV123" si="88">$O$18/4</f>
        <v>0</v>
      </c>
      <c r="AU123" s="33">
        <f t="shared" si="88"/>
        <v>0</v>
      </c>
      <c r="AV123" s="33">
        <f t="shared" si="88"/>
        <v>0</v>
      </c>
      <c r="AW123" s="33">
        <f>$P$18/5</f>
        <v>0</v>
      </c>
      <c r="AX123" s="33">
        <f t="shared" ref="AX123:BA123" si="89">$P$18/5</f>
        <v>0</v>
      </c>
      <c r="AY123" s="33">
        <f t="shared" si="89"/>
        <v>0</v>
      </c>
      <c r="AZ123" s="33">
        <f t="shared" si="89"/>
        <v>0</v>
      </c>
      <c r="BA123" s="33">
        <f t="shared" si="89"/>
        <v>0</v>
      </c>
      <c r="BB123" s="33">
        <f>$Q$18/4</f>
        <v>0</v>
      </c>
      <c r="BC123" s="33">
        <f t="shared" ref="BC123:BE123" si="90">$Q$18/4</f>
        <v>0</v>
      </c>
      <c r="BD123" s="33">
        <f t="shared" si="90"/>
        <v>0</v>
      </c>
      <c r="BE123" s="33">
        <f t="shared" si="90"/>
        <v>0</v>
      </c>
      <c r="BF123" s="33">
        <f>$R$18/4</f>
        <v>0</v>
      </c>
      <c r="BG123" s="33">
        <f t="shared" ref="BG123:BI123" si="91">$R$18/4</f>
        <v>0</v>
      </c>
      <c r="BH123" s="33">
        <f t="shared" si="91"/>
        <v>0</v>
      </c>
      <c r="BI123" s="33">
        <f t="shared" si="91"/>
        <v>0</v>
      </c>
      <c r="BJ123" s="33">
        <f>$S$18/5</f>
        <v>0</v>
      </c>
      <c r="BK123" s="33">
        <f t="shared" ref="BK123:BN123" si="92">$S$18/5</f>
        <v>0</v>
      </c>
      <c r="BL123" s="33">
        <f t="shared" si="92"/>
        <v>0</v>
      </c>
      <c r="BM123" s="33">
        <f t="shared" si="92"/>
        <v>0</v>
      </c>
      <c r="BN123" s="33">
        <f t="shared" si="92"/>
        <v>0</v>
      </c>
      <c r="BO123" s="33">
        <f>$T$18/4</f>
        <v>0</v>
      </c>
      <c r="BP123" s="33">
        <f t="shared" ref="BP123:BR123" si="93">$T$18/4</f>
        <v>0</v>
      </c>
      <c r="BQ123" s="33">
        <f t="shared" si="93"/>
        <v>0</v>
      </c>
      <c r="BR123" s="33">
        <f t="shared" si="93"/>
        <v>0</v>
      </c>
      <c r="BS123" s="33">
        <f>$U$18/4</f>
        <v>0.74414350147275421</v>
      </c>
      <c r="BT123" s="33">
        <f t="shared" ref="BT123:BV123" si="94">$U$18/4</f>
        <v>0.74414350147275421</v>
      </c>
      <c r="BU123" s="33">
        <f t="shared" si="94"/>
        <v>0.74414350147275421</v>
      </c>
      <c r="BV123" s="33">
        <f t="shared" si="94"/>
        <v>0.74414350147275421</v>
      </c>
      <c r="BW123" s="33">
        <f>$V$18/5</f>
        <v>0.59531480117820335</v>
      </c>
      <c r="BX123" s="33">
        <f t="shared" ref="BX123:CA123" si="95">$V$18/5</f>
        <v>0.59531480117820335</v>
      </c>
      <c r="BY123" s="33">
        <f t="shared" si="95"/>
        <v>0.59531480117820335</v>
      </c>
      <c r="BZ123" s="33">
        <f t="shared" si="95"/>
        <v>0.59531480117820335</v>
      </c>
      <c r="CA123" s="33">
        <f t="shared" si="95"/>
        <v>0.59531480117820335</v>
      </c>
      <c r="CB123" s="33">
        <f>$W$18/4</f>
        <v>0.74414350147275421</v>
      </c>
      <c r="CC123" s="33">
        <f t="shared" ref="CC123:CE123" si="96">$W$18/4</f>
        <v>0.74414350147275421</v>
      </c>
      <c r="CD123" s="33">
        <f t="shared" si="96"/>
        <v>0.74414350147275421</v>
      </c>
      <c r="CE123" s="33">
        <f t="shared" si="96"/>
        <v>0.74414350147275421</v>
      </c>
      <c r="CF123" s="33">
        <f>$X$18/4</f>
        <v>0.74414350147275421</v>
      </c>
      <c r="CG123" s="33">
        <f t="shared" ref="CG123:CI123" si="97">$X$18/4</f>
        <v>0.74414350147275421</v>
      </c>
      <c r="CH123" s="33">
        <f t="shared" si="97"/>
        <v>0.74414350147275421</v>
      </c>
      <c r="CI123" s="33">
        <f t="shared" si="97"/>
        <v>0.74414350147275421</v>
      </c>
      <c r="CJ123" s="33">
        <f>$Y$18/5</f>
        <v>0.59531480117820335</v>
      </c>
      <c r="CK123" s="33">
        <f t="shared" ref="CK123:CN123" si="98">$Y$18/5</f>
        <v>0.59531480117820335</v>
      </c>
      <c r="CL123" s="33">
        <f t="shared" si="98"/>
        <v>0.59531480117820335</v>
      </c>
      <c r="CM123" s="33">
        <f t="shared" si="98"/>
        <v>0.59531480117820335</v>
      </c>
      <c r="CN123" s="33">
        <f t="shared" si="98"/>
        <v>0.59531480117820335</v>
      </c>
      <c r="CO123" s="33">
        <f>$Z$18/4</f>
        <v>0.74414350147275421</v>
      </c>
      <c r="CP123" s="33">
        <f t="shared" ref="CP123:CR123" si="99">$Z$18/4</f>
        <v>0.74414350147275421</v>
      </c>
      <c r="CQ123" s="33">
        <f t="shared" si="99"/>
        <v>0.74414350147275421</v>
      </c>
      <c r="CR123" s="33">
        <f t="shared" si="99"/>
        <v>0.74414350147275421</v>
      </c>
      <c r="CS123" s="33">
        <f>$AA$18/4</f>
        <v>0.74414350147275421</v>
      </c>
      <c r="CT123" s="33">
        <f t="shared" ref="CT123:CV123" si="100">$AA$18/4</f>
        <v>0.74414350147275421</v>
      </c>
      <c r="CU123" s="33">
        <f t="shared" si="100"/>
        <v>0.74414350147275421</v>
      </c>
      <c r="CV123" s="33">
        <f t="shared" si="100"/>
        <v>0.74414350147275421</v>
      </c>
    </row>
    <row r="124" spans="1:100" ht="21" x14ac:dyDescent="0.5">
      <c r="B124" s="71"/>
    </row>
    <row r="125" spans="1:100" x14ac:dyDescent="0.35">
      <c r="A125" s="27"/>
      <c r="B125" s="27" t="s">
        <v>58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45"/>
      <c r="R125" s="45"/>
      <c r="S125" s="45"/>
      <c r="T125" s="45"/>
      <c r="U125" s="45">
        <v>13268325</v>
      </c>
      <c r="V125" s="45">
        <v>13268325</v>
      </c>
      <c r="W125" s="45">
        <v>13268325</v>
      </c>
      <c r="X125" s="45">
        <v>13268325</v>
      </c>
      <c r="Y125" s="45">
        <v>13268325</v>
      </c>
      <c r="Z125" s="45">
        <v>13268325</v>
      </c>
      <c r="AA125" s="45">
        <v>13268325</v>
      </c>
      <c r="AB125" s="45">
        <v>13268325</v>
      </c>
      <c r="AC125" s="45">
        <v>13268325</v>
      </c>
      <c r="AD125" s="45">
        <v>13268325</v>
      </c>
      <c r="AE125" s="45">
        <v>13268325</v>
      </c>
      <c r="AF125" s="45">
        <v>13268325</v>
      </c>
      <c r="AG125" s="45">
        <v>13268325</v>
      </c>
      <c r="AH125" s="45">
        <v>13268325</v>
      </c>
      <c r="AI125" s="45">
        <v>13268325</v>
      </c>
      <c r="AJ125" s="45">
        <v>13268325</v>
      </c>
      <c r="AK125" s="45">
        <v>13268325</v>
      </c>
      <c r="AL125" s="45">
        <v>13268325</v>
      </c>
      <c r="AM125" s="45">
        <v>13268325</v>
      </c>
      <c r="AN125" s="45">
        <v>13268325</v>
      </c>
      <c r="AO125" s="45">
        <v>13268325</v>
      </c>
      <c r="AP125" s="45">
        <v>13268325</v>
      </c>
      <c r="AQ125" s="45">
        <v>13268325</v>
      </c>
      <c r="AR125" s="45">
        <v>13268325</v>
      </c>
      <c r="AS125" s="45">
        <v>13268325</v>
      </c>
      <c r="AT125" s="45">
        <v>13268325</v>
      </c>
      <c r="AU125" s="45">
        <v>13268325</v>
      </c>
      <c r="AV125" s="45">
        <v>13268325</v>
      </c>
      <c r="AW125" s="48">
        <v>13268325</v>
      </c>
      <c r="AX125" s="45">
        <v>13268325</v>
      </c>
      <c r="AY125" s="45">
        <v>13268325</v>
      </c>
      <c r="AZ125" s="45">
        <v>13268325</v>
      </c>
      <c r="BA125" s="45">
        <v>13268325</v>
      </c>
      <c r="BB125" s="45">
        <v>13268325</v>
      </c>
      <c r="BC125" s="45">
        <v>13268325</v>
      </c>
      <c r="BD125" s="45">
        <v>13268325</v>
      </c>
      <c r="BE125" s="45">
        <v>13268325</v>
      </c>
      <c r="BF125" s="45">
        <v>13268325</v>
      </c>
      <c r="BG125" s="45">
        <v>13268325</v>
      </c>
      <c r="BH125" s="45">
        <v>13268325</v>
      </c>
      <c r="BI125" s="45">
        <v>13268325</v>
      </c>
      <c r="BJ125" s="45">
        <v>13268325</v>
      </c>
      <c r="BK125" s="45">
        <v>13268325</v>
      </c>
      <c r="BL125" s="45">
        <v>12510135</v>
      </c>
      <c r="BM125" s="45">
        <v>12510135</v>
      </c>
      <c r="BN125" s="45">
        <v>12510135</v>
      </c>
      <c r="BO125" s="45">
        <v>12510135</v>
      </c>
      <c r="BP125" s="45">
        <v>12510135</v>
      </c>
      <c r="BQ125" s="45">
        <v>12510135</v>
      </c>
      <c r="BR125" s="45">
        <v>12510135</v>
      </c>
      <c r="BS125" s="45">
        <v>12510135</v>
      </c>
      <c r="BT125" s="45">
        <v>12510135</v>
      </c>
      <c r="BU125" s="51">
        <v>12510135</v>
      </c>
      <c r="BV125" s="45">
        <v>12510135</v>
      </c>
      <c r="BW125" s="45">
        <v>12510135</v>
      </c>
      <c r="BX125" s="45">
        <v>12510135</v>
      </c>
      <c r="BY125" s="45">
        <v>12510135</v>
      </c>
      <c r="BZ125" s="45">
        <v>12510135</v>
      </c>
      <c r="CA125" s="45">
        <v>12510135</v>
      </c>
      <c r="CB125" s="45">
        <v>12510135</v>
      </c>
      <c r="CC125" s="45">
        <v>12510135</v>
      </c>
      <c r="CD125" s="45">
        <v>12510135</v>
      </c>
      <c r="CE125" s="45">
        <v>12510135</v>
      </c>
      <c r="CF125" s="45">
        <v>12510135</v>
      </c>
      <c r="CG125" s="45">
        <v>12510135</v>
      </c>
      <c r="CH125" s="45">
        <v>12510135</v>
      </c>
      <c r="CI125" s="45">
        <v>12510135</v>
      </c>
      <c r="CJ125" s="45">
        <v>12510135</v>
      </c>
      <c r="CK125" s="45">
        <v>12510135</v>
      </c>
      <c r="CL125" s="45">
        <v>12510135</v>
      </c>
      <c r="CM125" s="45">
        <v>12510135</v>
      </c>
      <c r="CN125" s="45">
        <v>12510135</v>
      </c>
      <c r="CO125" s="45">
        <v>12510135</v>
      </c>
      <c r="CP125" s="45">
        <v>12510135</v>
      </c>
      <c r="CQ125" s="45">
        <v>12510135</v>
      </c>
      <c r="CR125" s="35">
        <v>0</v>
      </c>
      <c r="CS125" s="35">
        <v>0</v>
      </c>
      <c r="CT125" s="35">
        <v>0</v>
      </c>
      <c r="CU125" s="35">
        <v>0</v>
      </c>
      <c r="CV125" s="35">
        <v>0</v>
      </c>
    </row>
    <row r="127" spans="1:100" x14ac:dyDescent="0.35">
      <c r="B127" s="62"/>
      <c r="C127" s="34" t="s">
        <v>77</v>
      </c>
      <c r="D127" s="34" t="s">
        <v>78</v>
      </c>
      <c r="E127" s="34" t="s">
        <v>79</v>
      </c>
      <c r="F127" s="34" t="s">
        <v>77</v>
      </c>
      <c r="G127" s="34" t="s">
        <v>78</v>
      </c>
      <c r="H127" s="34" t="s">
        <v>79</v>
      </c>
      <c r="R127" s="58"/>
      <c r="S127" s="58"/>
      <c r="T127" s="59" t="s">
        <v>20</v>
      </c>
      <c r="U127" s="58">
        <v>7</v>
      </c>
      <c r="V127" s="58">
        <v>8</v>
      </c>
      <c r="W127" s="58">
        <v>9</v>
      </c>
      <c r="X127" s="58">
        <v>10</v>
      </c>
      <c r="Y127" s="58">
        <v>11</v>
      </c>
      <c r="Z127" s="58">
        <v>12</v>
      </c>
      <c r="AA127" s="58">
        <v>13</v>
      </c>
      <c r="AB127" s="58">
        <v>14</v>
      </c>
      <c r="AC127" s="58">
        <v>15</v>
      </c>
      <c r="AD127" s="58">
        <v>16</v>
      </c>
      <c r="AE127" s="58">
        <v>17</v>
      </c>
      <c r="AF127" s="58">
        <v>18</v>
      </c>
      <c r="AG127" s="58">
        <v>19</v>
      </c>
      <c r="AH127" s="58">
        <v>20</v>
      </c>
      <c r="AI127" s="58">
        <v>21</v>
      </c>
      <c r="AJ127" s="58">
        <v>22</v>
      </c>
      <c r="AK127" s="58">
        <v>23</v>
      </c>
      <c r="AL127" s="58">
        <v>24</v>
      </c>
      <c r="AM127" s="58">
        <v>25</v>
      </c>
      <c r="AN127" s="58">
        <v>26</v>
      </c>
      <c r="AO127" s="58">
        <v>27</v>
      </c>
      <c r="AP127" s="58">
        <v>28</v>
      </c>
      <c r="AQ127" s="58">
        <v>29</v>
      </c>
      <c r="AR127" s="58">
        <v>30</v>
      </c>
      <c r="AS127" s="58">
        <v>31</v>
      </c>
      <c r="AT127" s="58">
        <v>32</v>
      </c>
      <c r="AU127" s="58">
        <v>33</v>
      </c>
      <c r="AV127" s="58">
        <v>34</v>
      </c>
      <c r="AW127" s="58">
        <v>35</v>
      </c>
      <c r="AX127" s="58">
        <v>36</v>
      </c>
      <c r="AY127" s="58">
        <v>37</v>
      </c>
      <c r="AZ127" s="58">
        <v>38</v>
      </c>
      <c r="BA127" s="58">
        <v>39</v>
      </c>
      <c r="BB127" s="58">
        <v>40</v>
      </c>
      <c r="BC127" s="58">
        <v>41</v>
      </c>
      <c r="BD127" s="58">
        <v>42</v>
      </c>
      <c r="BE127" s="58">
        <v>43</v>
      </c>
      <c r="BF127" s="58">
        <v>44</v>
      </c>
      <c r="BG127" s="58">
        <v>45</v>
      </c>
      <c r="BH127" s="58">
        <v>46</v>
      </c>
      <c r="BI127" s="58">
        <v>47</v>
      </c>
      <c r="BJ127" s="58">
        <v>48</v>
      </c>
      <c r="BK127" s="58">
        <v>49</v>
      </c>
      <c r="BL127" s="58">
        <v>50</v>
      </c>
      <c r="BM127" s="58">
        <v>51</v>
      </c>
      <c r="BN127" s="58">
        <v>52</v>
      </c>
      <c r="BO127" s="58">
        <v>1</v>
      </c>
      <c r="BP127" s="58">
        <v>2</v>
      </c>
      <c r="BQ127" s="58">
        <v>3</v>
      </c>
      <c r="BR127" s="58">
        <v>4</v>
      </c>
      <c r="BS127" s="58">
        <v>5</v>
      </c>
      <c r="BT127" s="58">
        <v>6</v>
      </c>
      <c r="BU127" s="58">
        <v>7</v>
      </c>
      <c r="BV127" s="58">
        <v>8</v>
      </c>
      <c r="BW127" s="58">
        <v>9</v>
      </c>
      <c r="BX127" s="58">
        <v>10</v>
      </c>
      <c r="BY127" s="58">
        <v>11</v>
      </c>
      <c r="BZ127" s="58">
        <v>12</v>
      </c>
      <c r="CA127" s="58">
        <v>13</v>
      </c>
      <c r="CB127" s="58">
        <v>14</v>
      </c>
      <c r="CC127" s="58">
        <v>15</v>
      </c>
      <c r="CD127" s="58">
        <v>16</v>
      </c>
      <c r="CE127" s="58">
        <v>17</v>
      </c>
      <c r="CF127" s="58">
        <v>18</v>
      </c>
      <c r="CG127">
        <v>19</v>
      </c>
      <c r="CH127">
        <v>20</v>
      </c>
      <c r="CI127">
        <v>21</v>
      </c>
      <c r="CJ127">
        <v>22</v>
      </c>
      <c r="CK127">
        <v>23</v>
      </c>
      <c r="CL127">
        <v>24</v>
      </c>
      <c r="CM127">
        <v>25</v>
      </c>
      <c r="CN127">
        <v>26</v>
      </c>
      <c r="CO127">
        <v>27</v>
      </c>
      <c r="CP127">
        <v>28</v>
      </c>
      <c r="CQ127">
        <v>29</v>
      </c>
    </row>
    <row r="128" spans="1:100" x14ac:dyDescent="0.35">
      <c r="B128" s="63" t="s">
        <v>81</v>
      </c>
      <c r="C128" s="54">
        <v>0.85</v>
      </c>
      <c r="D128" s="54">
        <v>0.5</v>
      </c>
      <c r="E128" s="54">
        <v>0.32500000000000001</v>
      </c>
      <c r="F128" s="33">
        <f t="shared" ref="F128:H129" si="101">(((24*60*60)/C128)*0.75)*7*0.97</f>
        <v>517637.6470588235</v>
      </c>
      <c r="G128" s="33">
        <f t="shared" si="101"/>
        <v>879984</v>
      </c>
      <c r="H128" s="33">
        <f t="shared" si="101"/>
        <v>1353821.5384615383</v>
      </c>
      <c r="R128" s="6"/>
      <c r="S128" s="6"/>
      <c r="T128" s="31" t="s">
        <v>103</v>
      </c>
      <c r="U128" s="6">
        <f t="shared" ref="U128:CF128" si="102">U125/$F$129</f>
        <v>33.171415616647579</v>
      </c>
      <c r="V128" s="6">
        <f t="shared" si="102"/>
        <v>33.171415616647579</v>
      </c>
      <c r="W128" s="6">
        <f t="shared" si="102"/>
        <v>33.171415616647579</v>
      </c>
      <c r="X128" s="6">
        <f t="shared" si="102"/>
        <v>33.171415616647579</v>
      </c>
      <c r="Y128" s="6">
        <f t="shared" si="102"/>
        <v>33.171415616647579</v>
      </c>
      <c r="Z128" s="6">
        <f t="shared" si="102"/>
        <v>33.171415616647579</v>
      </c>
      <c r="AA128" s="6">
        <f t="shared" si="102"/>
        <v>33.171415616647579</v>
      </c>
      <c r="AB128" s="6">
        <f t="shared" si="102"/>
        <v>33.171415616647579</v>
      </c>
      <c r="AC128" s="6">
        <f t="shared" si="102"/>
        <v>33.171415616647579</v>
      </c>
      <c r="AD128" s="6">
        <f t="shared" si="102"/>
        <v>33.171415616647579</v>
      </c>
      <c r="AE128" s="6">
        <f t="shared" si="102"/>
        <v>33.171415616647579</v>
      </c>
      <c r="AF128" s="6">
        <f t="shared" si="102"/>
        <v>33.171415616647579</v>
      </c>
      <c r="AG128" s="6">
        <f t="shared" si="102"/>
        <v>33.171415616647579</v>
      </c>
      <c r="AH128" s="6">
        <f t="shared" si="102"/>
        <v>33.171415616647579</v>
      </c>
      <c r="AI128" s="6">
        <f t="shared" si="102"/>
        <v>33.171415616647579</v>
      </c>
      <c r="AJ128" s="6">
        <f t="shared" si="102"/>
        <v>33.171415616647579</v>
      </c>
      <c r="AK128" s="6">
        <f t="shared" si="102"/>
        <v>33.171415616647579</v>
      </c>
      <c r="AL128" s="6">
        <f t="shared" si="102"/>
        <v>33.171415616647579</v>
      </c>
      <c r="AM128" s="6">
        <f t="shared" si="102"/>
        <v>33.171415616647579</v>
      </c>
      <c r="AN128" s="6">
        <f t="shared" si="102"/>
        <v>33.171415616647579</v>
      </c>
      <c r="AO128" s="6">
        <f t="shared" si="102"/>
        <v>33.171415616647579</v>
      </c>
      <c r="AP128" s="6">
        <f t="shared" si="102"/>
        <v>33.171415616647579</v>
      </c>
      <c r="AQ128" s="6">
        <f t="shared" si="102"/>
        <v>33.171415616647579</v>
      </c>
      <c r="AR128" s="6">
        <f t="shared" si="102"/>
        <v>33.171415616647579</v>
      </c>
      <c r="AS128" s="6">
        <f t="shared" si="102"/>
        <v>33.171415616647579</v>
      </c>
      <c r="AT128" s="6">
        <f t="shared" si="102"/>
        <v>33.171415616647579</v>
      </c>
      <c r="AU128" s="6">
        <f t="shared" si="102"/>
        <v>33.171415616647579</v>
      </c>
      <c r="AV128" s="6">
        <f t="shared" si="102"/>
        <v>33.171415616647579</v>
      </c>
      <c r="AW128" s="6">
        <f t="shared" si="102"/>
        <v>33.171415616647579</v>
      </c>
      <c r="AX128" s="6">
        <f t="shared" si="102"/>
        <v>33.171415616647579</v>
      </c>
      <c r="AY128" s="6">
        <f t="shared" si="102"/>
        <v>33.171415616647579</v>
      </c>
      <c r="AZ128" s="6">
        <f t="shared" si="102"/>
        <v>33.171415616647579</v>
      </c>
      <c r="BA128" s="6">
        <f t="shared" si="102"/>
        <v>33.171415616647579</v>
      </c>
      <c r="BB128" s="6">
        <f t="shared" si="102"/>
        <v>33.171415616647579</v>
      </c>
      <c r="BC128" s="6">
        <f t="shared" si="102"/>
        <v>33.171415616647579</v>
      </c>
      <c r="BD128" s="6">
        <f t="shared" si="102"/>
        <v>33.171415616647579</v>
      </c>
      <c r="BE128" s="6">
        <f t="shared" si="102"/>
        <v>33.171415616647579</v>
      </c>
      <c r="BF128" s="6">
        <f t="shared" si="102"/>
        <v>33.171415616647579</v>
      </c>
      <c r="BG128" s="6">
        <f t="shared" si="102"/>
        <v>33.171415616647579</v>
      </c>
      <c r="BH128" s="6">
        <f t="shared" si="102"/>
        <v>33.171415616647579</v>
      </c>
      <c r="BI128" s="6">
        <f t="shared" si="102"/>
        <v>33.171415616647579</v>
      </c>
      <c r="BJ128" s="6">
        <f t="shared" si="102"/>
        <v>33.171415616647579</v>
      </c>
      <c r="BK128" s="6">
        <f t="shared" si="102"/>
        <v>33.171415616647579</v>
      </c>
      <c r="BL128" s="6">
        <f t="shared" si="102"/>
        <v>31.275906152839145</v>
      </c>
      <c r="BM128" s="6">
        <f t="shared" si="102"/>
        <v>31.275906152839145</v>
      </c>
      <c r="BN128" s="6">
        <f t="shared" si="102"/>
        <v>31.275906152839145</v>
      </c>
      <c r="BO128" s="6">
        <f t="shared" si="102"/>
        <v>31.275906152839145</v>
      </c>
      <c r="BP128" s="6">
        <f t="shared" si="102"/>
        <v>31.275906152839145</v>
      </c>
      <c r="BQ128" s="6">
        <f t="shared" si="102"/>
        <v>31.275906152839145</v>
      </c>
      <c r="BR128" s="6">
        <f t="shared" si="102"/>
        <v>31.275906152839145</v>
      </c>
      <c r="BS128" s="6">
        <f t="shared" si="102"/>
        <v>31.275906152839145</v>
      </c>
      <c r="BT128" s="6">
        <f t="shared" si="102"/>
        <v>31.275906152839145</v>
      </c>
      <c r="BU128" s="6">
        <f t="shared" si="102"/>
        <v>31.275906152839145</v>
      </c>
      <c r="BV128" s="6">
        <f t="shared" si="102"/>
        <v>31.275906152839145</v>
      </c>
      <c r="BW128" s="6">
        <f t="shared" si="102"/>
        <v>31.275906152839145</v>
      </c>
      <c r="BX128" s="6">
        <f t="shared" si="102"/>
        <v>31.275906152839145</v>
      </c>
      <c r="BY128" s="6">
        <f t="shared" si="102"/>
        <v>31.275906152839145</v>
      </c>
      <c r="BZ128" s="6">
        <f t="shared" si="102"/>
        <v>31.275906152839145</v>
      </c>
      <c r="CA128" s="6">
        <f t="shared" si="102"/>
        <v>31.275906152839145</v>
      </c>
      <c r="CB128" s="6">
        <f t="shared" si="102"/>
        <v>31.275906152839145</v>
      </c>
      <c r="CC128" s="6">
        <f t="shared" si="102"/>
        <v>31.275906152839145</v>
      </c>
      <c r="CD128" s="6">
        <f t="shared" si="102"/>
        <v>31.275906152839145</v>
      </c>
      <c r="CE128" s="6">
        <f t="shared" si="102"/>
        <v>31.275906152839145</v>
      </c>
      <c r="CF128" s="6">
        <f t="shared" si="102"/>
        <v>31.275906152839145</v>
      </c>
      <c r="CG128" s="6">
        <f t="shared" ref="CG128:CQ128" si="103">CG125/$F$129</f>
        <v>31.275906152839145</v>
      </c>
      <c r="CH128" s="6">
        <f t="shared" si="103"/>
        <v>31.275906152839145</v>
      </c>
      <c r="CI128" s="6">
        <f t="shared" si="103"/>
        <v>31.275906152839145</v>
      </c>
      <c r="CJ128" s="6">
        <f t="shared" si="103"/>
        <v>31.275906152839145</v>
      </c>
      <c r="CK128" s="6">
        <f t="shared" si="103"/>
        <v>31.275906152839145</v>
      </c>
      <c r="CL128" s="6">
        <f t="shared" si="103"/>
        <v>31.275906152839145</v>
      </c>
      <c r="CM128" s="6">
        <f t="shared" si="103"/>
        <v>31.275906152839145</v>
      </c>
      <c r="CN128" s="6">
        <f t="shared" si="103"/>
        <v>31.275906152839145</v>
      </c>
      <c r="CO128" s="6">
        <f t="shared" si="103"/>
        <v>31.275906152839145</v>
      </c>
      <c r="CP128" s="6">
        <f t="shared" si="103"/>
        <v>31.275906152839145</v>
      </c>
      <c r="CQ128" s="6">
        <f t="shared" si="103"/>
        <v>31.275906152839145</v>
      </c>
      <c r="CR128" s="6"/>
      <c r="CS128" s="6"/>
      <c r="CT128" s="6"/>
      <c r="CU128" s="6"/>
      <c r="CV128" s="6"/>
    </row>
    <row r="129" spans="2:100" x14ac:dyDescent="0.35">
      <c r="B129" s="63" t="s">
        <v>82</v>
      </c>
      <c r="C129" s="54">
        <v>1.1000000000000001</v>
      </c>
      <c r="D129" s="54">
        <v>0.625</v>
      </c>
      <c r="E129" s="54">
        <v>0.38800000000000001</v>
      </c>
      <c r="F129" s="33">
        <f t="shared" si="101"/>
        <v>399992.72727272724</v>
      </c>
      <c r="G129" s="33">
        <f t="shared" si="101"/>
        <v>703987.19999999995</v>
      </c>
      <c r="H129" s="33">
        <f t="shared" si="101"/>
        <v>1133999.9999999998</v>
      </c>
      <c r="R129" s="6"/>
      <c r="S129" s="6"/>
      <c r="T129" s="31" t="s">
        <v>104</v>
      </c>
      <c r="U129" s="6">
        <f t="shared" ref="U129:CF129" si="104">U125/$G$129</f>
        <v>18.847395236731579</v>
      </c>
      <c r="V129" s="6">
        <f t="shared" si="104"/>
        <v>18.847395236731579</v>
      </c>
      <c r="W129" s="6">
        <f t="shared" si="104"/>
        <v>18.847395236731579</v>
      </c>
      <c r="X129" s="6">
        <f t="shared" si="104"/>
        <v>18.847395236731579</v>
      </c>
      <c r="Y129" s="6">
        <f t="shared" si="104"/>
        <v>18.847395236731579</v>
      </c>
      <c r="Z129" s="6">
        <f t="shared" si="104"/>
        <v>18.847395236731579</v>
      </c>
      <c r="AA129" s="6">
        <f t="shared" si="104"/>
        <v>18.847395236731579</v>
      </c>
      <c r="AB129" s="6">
        <f t="shared" si="104"/>
        <v>18.847395236731579</v>
      </c>
      <c r="AC129" s="6">
        <f t="shared" si="104"/>
        <v>18.847395236731579</v>
      </c>
      <c r="AD129" s="6">
        <f t="shared" si="104"/>
        <v>18.847395236731579</v>
      </c>
      <c r="AE129" s="6">
        <f t="shared" si="104"/>
        <v>18.847395236731579</v>
      </c>
      <c r="AF129" s="6">
        <f t="shared" si="104"/>
        <v>18.847395236731579</v>
      </c>
      <c r="AG129" s="6">
        <f t="shared" si="104"/>
        <v>18.847395236731579</v>
      </c>
      <c r="AH129" s="6">
        <f t="shared" si="104"/>
        <v>18.847395236731579</v>
      </c>
      <c r="AI129" s="6">
        <f t="shared" si="104"/>
        <v>18.847395236731579</v>
      </c>
      <c r="AJ129" s="6">
        <f t="shared" si="104"/>
        <v>18.847395236731579</v>
      </c>
      <c r="AK129" s="6">
        <f t="shared" si="104"/>
        <v>18.847395236731579</v>
      </c>
      <c r="AL129" s="6">
        <f t="shared" si="104"/>
        <v>18.847395236731579</v>
      </c>
      <c r="AM129" s="6">
        <f t="shared" si="104"/>
        <v>18.847395236731579</v>
      </c>
      <c r="AN129" s="6">
        <f t="shared" si="104"/>
        <v>18.847395236731579</v>
      </c>
      <c r="AO129" s="6">
        <f t="shared" si="104"/>
        <v>18.847395236731579</v>
      </c>
      <c r="AP129" s="6">
        <f t="shared" si="104"/>
        <v>18.847395236731579</v>
      </c>
      <c r="AQ129" s="6">
        <f t="shared" si="104"/>
        <v>18.847395236731579</v>
      </c>
      <c r="AR129" s="6">
        <f t="shared" si="104"/>
        <v>18.847395236731579</v>
      </c>
      <c r="AS129" s="6">
        <f t="shared" si="104"/>
        <v>18.847395236731579</v>
      </c>
      <c r="AT129" s="6">
        <f t="shared" si="104"/>
        <v>18.847395236731579</v>
      </c>
      <c r="AU129" s="6">
        <f t="shared" si="104"/>
        <v>18.847395236731579</v>
      </c>
      <c r="AV129" s="6">
        <f t="shared" si="104"/>
        <v>18.847395236731579</v>
      </c>
      <c r="AW129" s="6">
        <f t="shared" si="104"/>
        <v>18.847395236731579</v>
      </c>
      <c r="AX129" s="6">
        <f t="shared" si="104"/>
        <v>18.847395236731579</v>
      </c>
      <c r="AY129" s="6">
        <f t="shared" si="104"/>
        <v>18.847395236731579</v>
      </c>
      <c r="AZ129" s="6">
        <f t="shared" si="104"/>
        <v>18.847395236731579</v>
      </c>
      <c r="BA129" s="6">
        <f t="shared" si="104"/>
        <v>18.847395236731579</v>
      </c>
      <c r="BB129" s="6">
        <f t="shared" si="104"/>
        <v>18.847395236731579</v>
      </c>
      <c r="BC129" s="6">
        <f t="shared" si="104"/>
        <v>18.847395236731579</v>
      </c>
      <c r="BD129" s="6">
        <f t="shared" si="104"/>
        <v>18.847395236731579</v>
      </c>
      <c r="BE129" s="6">
        <f t="shared" si="104"/>
        <v>18.847395236731579</v>
      </c>
      <c r="BF129" s="6">
        <f t="shared" si="104"/>
        <v>18.847395236731579</v>
      </c>
      <c r="BG129" s="6">
        <f t="shared" si="104"/>
        <v>18.847395236731579</v>
      </c>
      <c r="BH129" s="6">
        <f t="shared" si="104"/>
        <v>18.847395236731579</v>
      </c>
      <c r="BI129" s="6">
        <f t="shared" si="104"/>
        <v>18.847395236731579</v>
      </c>
      <c r="BJ129" s="6">
        <f t="shared" si="104"/>
        <v>18.847395236731579</v>
      </c>
      <c r="BK129" s="6">
        <f t="shared" si="104"/>
        <v>18.847395236731579</v>
      </c>
      <c r="BL129" s="6">
        <f t="shared" si="104"/>
        <v>17.770401223204061</v>
      </c>
      <c r="BM129" s="6">
        <f t="shared" si="104"/>
        <v>17.770401223204061</v>
      </c>
      <c r="BN129" s="6">
        <f t="shared" si="104"/>
        <v>17.770401223204061</v>
      </c>
      <c r="BO129" s="6">
        <f t="shared" si="104"/>
        <v>17.770401223204061</v>
      </c>
      <c r="BP129" s="6">
        <f t="shared" si="104"/>
        <v>17.770401223204061</v>
      </c>
      <c r="BQ129" s="6">
        <f t="shared" si="104"/>
        <v>17.770401223204061</v>
      </c>
      <c r="BR129" s="6">
        <f t="shared" si="104"/>
        <v>17.770401223204061</v>
      </c>
      <c r="BS129" s="6">
        <f t="shared" si="104"/>
        <v>17.770401223204061</v>
      </c>
      <c r="BT129" s="6">
        <f t="shared" si="104"/>
        <v>17.770401223204061</v>
      </c>
      <c r="BU129" s="6">
        <f t="shared" si="104"/>
        <v>17.770401223204061</v>
      </c>
      <c r="BV129" s="6">
        <f t="shared" si="104"/>
        <v>17.770401223204061</v>
      </c>
      <c r="BW129" s="6">
        <f t="shared" si="104"/>
        <v>17.770401223204061</v>
      </c>
      <c r="BX129" s="6">
        <f t="shared" si="104"/>
        <v>17.770401223204061</v>
      </c>
      <c r="BY129" s="6">
        <f t="shared" si="104"/>
        <v>17.770401223204061</v>
      </c>
      <c r="BZ129" s="6">
        <f t="shared" si="104"/>
        <v>17.770401223204061</v>
      </c>
      <c r="CA129" s="6">
        <f t="shared" si="104"/>
        <v>17.770401223204061</v>
      </c>
      <c r="CB129" s="6">
        <f t="shared" si="104"/>
        <v>17.770401223204061</v>
      </c>
      <c r="CC129" s="6">
        <f t="shared" si="104"/>
        <v>17.770401223204061</v>
      </c>
      <c r="CD129" s="6">
        <f t="shared" si="104"/>
        <v>17.770401223204061</v>
      </c>
      <c r="CE129" s="6">
        <f t="shared" si="104"/>
        <v>17.770401223204061</v>
      </c>
      <c r="CF129" s="6">
        <f t="shared" si="104"/>
        <v>17.770401223204061</v>
      </c>
      <c r="CG129" s="6">
        <f t="shared" ref="CG129:CQ129" si="105">CG125/$G$129</f>
        <v>17.770401223204061</v>
      </c>
      <c r="CH129" s="6">
        <f t="shared" si="105"/>
        <v>17.770401223204061</v>
      </c>
      <c r="CI129" s="6">
        <f t="shared" si="105"/>
        <v>17.770401223204061</v>
      </c>
      <c r="CJ129" s="6">
        <f t="shared" si="105"/>
        <v>17.770401223204061</v>
      </c>
      <c r="CK129" s="6">
        <f t="shared" si="105"/>
        <v>17.770401223204061</v>
      </c>
      <c r="CL129" s="6">
        <f t="shared" si="105"/>
        <v>17.770401223204061</v>
      </c>
      <c r="CM129" s="6">
        <f t="shared" si="105"/>
        <v>17.770401223204061</v>
      </c>
      <c r="CN129" s="6">
        <f t="shared" si="105"/>
        <v>17.770401223204061</v>
      </c>
      <c r="CO129" s="6">
        <f t="shared" si="105"/>
        <v>17.770401223204061</v>
      </c>
      <c r="CP129" s="6">
        <f t="shared" si="105"/>
        <v>17.770401223204061</v>
      </c>
      <c r="CQ129" s="6">
        <f t="shared" si="105"/>
        <v>17.770401223204061</v>
      </c>
      <c r="CR129" s="6"/>
      <c r="CS129" s="6"/>
      <c r="CT129" s="6"/>
      <c r="CU129" s="6"/>
      <c r="CV129" s="6"/>
    </row>
    <row r="130" spans="2:100" x14ac:dyDescent="0.35">
      <c r="R130" s="6"/>
      <c r="S130" s="6"/>
      <c r="T130" s="31" t="s">
        <v>105</v>
      </c>
      <c r="U130" s="6">
        <f t="shared" ref="U130:CF130" si="106">U125/$H$129</f>
        <v>11.700462962962966</v>
      </c>
      <c r="V130" s="6">
        <f t="shared" si="106"/>
        <v>11.700462962962966</v>
      </c>
      <c r="W130" s="6">
        <f t="shared" si="106"/>
        <v>11.700462962962966</v>
      </c>
      <c r="X130" s="6">
        <f t="shared" si="106"/>
        <v>11.700462962962966</v>
      </c>
      <c r="Y130" s="6">
        <f t="shared" si="106"/>
        <v>11.700462962962966</v>
      </c>
      <c r="Z130" s="6">
        <f t="shared" si="106"/>
        <v>11.700462962962966</v>
      </c>
      <c r="AA130" s="6">
        <f t="shared" si="106"/>
        <v>11.700462962962966</v>
      </c>
      <c r="AB130" s="6">
        <f t="shared" si="106"/>
        <v>11.700462962962966</v>
      </c>
      <c r="AC130" s="6">
        <f t="shared" si="106"/>
        <v>11.700462962962966</v>
      </c>
      <c r="AD130" s="6">
        <f t="shared" si="106"/>
        <v>11.700462962962966</v>
      </c>
      <c r="AE130" s="6">
        <f t="shared" si="106"/>
        <v>11.700462962962966</v>
      </c>
      <c r="AF130" s="6">
        <f t="shared" si="106"/>
        <v>11.700462962962966</v>
      </c>
      <c r="AG130" s="6">
        <f t="shared" si="106"/>
        <v>11.700462962962966</v>
      </c>
      <c r="AH130" s="6">
        <f t="shared" si="106"/>
        <v>11.700462962962966</v>
      </c>
      <c r="AI130" s="6">
        <f t="shared" si="106"/>
        <v>11.700462962962966</v>
      </c>
      <c r="AJ130" s="6">
        <f t="shared" si="106"/>
        <v>11.700462962962966</v>
      </c>
      <c r="AK130" s="6">
        <f t="shared" si="106"/>
        <v>11.700462962962966</v>
      </c>
      <c r="AL130" s="6">
        <f t="shared" si="106"/>
        <v>11.700462962962966</v>
      </c>
      <c r="AM130" s="6">
        <f t="shared" si="106"/>
        <v>11.700462962962966</v>
      </c>
      <c r="AN130" s="6">
        <f t="shared" si="106"/>
        <v>11.700462962962966</v>
      </c>
      <c r="AO130" s="6">
        <f t="shared" si="106"/>
        <v>11.700462962962966</v>
      </c>
      <c r="AP130" s="6">
        <f t="shared" si="106"/>
        <v>11.700462962962966</v>
      </c>
      <c r="AQ130" s="6">
        <f t="shared" si="106"/>
        <v>11.700462962962966</v>
      </c>
      <c r="AR130" s="6">
        <f t="shared" si="106"/>
        <v>11.700462962962966</v>
      </c>
      <c r="AS130" s="6">
        <f t="shared" si="106"/>
        <v>11.700462962962966</v>
      </c>
      <c r="AT130" s="6">
        <f t="shared" si="106"/>
        <v>11.700462962962966</v>
      </c>
      <c r="AU130" s="6">
        <f t="shared" si="106"/>
        <v>11.700462962962966</v>
      </c>
      <c r="AV130" s="6">
        <f t="shared" si="106"/>
        <v>11.700462962962966</v>
      </c>
      <c r="AW130" s="6">
        <f t="shared" si="106"/>
        <v>11.700462962962966</v>
      </c>
      <c r="AX130" s="6">
        <f t="shared" si="106"/>
        <v>11.700462962962966</v>
      </c>
      <c r="AY130" s="6">
        <f t="shared" si="106"/>
        <v>11.700462962962966</v>
      </c>
      <c r="AZ130" s="6">
        <f t="shared" si="106"/>
        <v>11.700462962962966</v>
      </c>
      <c r="BA130" s="6">
        <f t="shared" si="106"/>
        <v>11.700462962962966</v>
      </c>
      <c r="BB130" s="6">
        <f t="shared" si="106"/>
        <v>11.700462962962966</v>
      </c>
      <c r="BC130" s="6">
        <f t="shared" si="106"/>
        <v>11.700462962962966</v>
      </c>
      <c r="BD130" s="6">
        <f t="shared" si="106"/>
        <v>11.700462962962966</v>
      </c>
      <c r="BE130" s="6">
        <f t="shared" si="106"/>
        <v>11.700462962962966</v>
      </c>
      <c r="BF130" s="6">
        <f t="shared" si="106"/>
        <v>11.700462962962966</v>
      </c>
      <c r="BG130" s="6">
        <f t="shared" si="106"/>
        <v>11.700462962962966</v>
      </c>
      <c r="BH130" s="6">
        <f t="shared" si="106"/>
        <v>11.700462962962966</v>
      </c>
      <c r="BI130" s="6">
        <f t="shared" si="106"/>
        <v>11.700462962962966</v>
      </c>
      <c r="BJ130" s="6">
        <f t="shared" si="106"/>
        <v>11.700462962962966</v>
      </c>
      <c r="BK130" s="6">
        <f t="shared" si="106"/>
        <v>11.700462962962966</v>
      </c>
      <c r="BL130" s="6">
        <f t="shared" si="106"/>
        <v>11.031865079365081</v>
      </c>
      <c r="BM130" s="6">
        <f t="shared" si="106"/>
        <v>11.031865079365081</v>
      </c>
      <c r="BN130" s="6">
        <f t="shared" si="106"/>
        <v>11.031865079365081</v>
      </c>
      <c r="BO130" s="6">
        <f t="shared" si="106"/>
        <v>11.031865079365081</v>
      </c>
      <c r="BP130" s="6">
        <f t="shared" si="106"/>
        <v>11.031865079365081</v>
      </c>
      <c r="BQ130" s="6">
        <f t="shared" si="106"/>
        <v>11.031865079365081</v>
      </c>
      <c r="BR130" s="6">
        <f t="shared" si="106"/>
        <v>11.031865079365081</v>
      </c>
      <c r="BS130" s="6">
        <f t="shared" si="106"/>
        <v>11.031865079365081</v>
      </c>
      <c r="BT130" s="6">
        <f t="shared" si="106"/>
        <v>11.031865079365081</v>
      </c>
      <c r="BU130" s="6">
        <f t="shared" si="106"/>
        <v>11.031865079365081</v>
      </c>
      <c r="BV130" s="6">
        <f t="shared" si="106"/>
        <v>11.031865079365081</v>
      </c>
      <c r="BW130" s="6">
        <f t="shared" si="106"/>
        <v>11.031865079365081</v>
      </c>
      <c r="BX130" s="6">
        <f t="shared" si="106"/>
        <v>11.031865079365081</v>
      </c>
      <c r="BY130" s="6">
        <f t="shared" si="106"/>
        <v>11.031865079365081</v>
      </c>
      <c r="BZ130" s="6">
        <f t="shared" si="106"/>
        <v>11.031865079365081</v>
      </c>
      <c r="CA130" s="6">
        <f t="shared" si="106"/>
        <v>11.031865079365081</v>
      </c>
      <c r="CB130" s="6">
        <f t="shared" si="106"/>
        <v>11.031865079365081</v>
      </c>
      <c r="CC130" s="6">
        <f t="shared" si="106"/>
        <v>11.031865079365081</v>
      </c>
      <c r="CD130" s="6">
        <f t="shared" si="106"/>
        <v>11.031865079365081</v>
      </c>
      <c r="CE130" s="6">
        <f t="shared" si="106"/>
        <v>11.031865079365081</v>
      </c>
      <c r="CF130" s="6">
        <f t="shared" si="106"/>
        <v>11.031865079365081</v>
      </c>
      <c r="CG130" s="6">
        <f t="shared" ref="CG130:CQ130" si="107">CG125/$H$129</f>
        <v>11.031865079365081</v>
      </c>
      <c r="CH130" s="6">
        <f t="shared" si="107"/>
        <v>11.031865079365081</v>
      </c>
      <c r="CI130" s="6">
        <f t="shared" si="107"/>
        <v>11.031865079365081</v>
      </c>
      <c r="CJ130" s="6">
        <f t="shared" si="107"/>
        <v>11.031865079365081</v>
      </c>
      <c r="CK130" s="6">
        <f t="shared" si="107"/>
        <v>11.031865079365081</v>
      </c>
      <c r="CL130" s="6">
        <f t="shared" si="107"/>
        <v>11.031865079365081</v>
      </c>
      <c r="CM130" s="6">
        <f t="shared" si="107"/>
        <v>11.031865079365081</v>
      </c>
      <c r="CN130" s="6">
        <f t="shared" si="107"/>
        <v>11.031865079365081</v>
      </c>
      <c r="CO130" s="6">
        <f t="shared" si="107"/>
        <v>11.031865079365081</v>
      </c>
      <c r="CP130" s="6">
        <f t="shared" si="107"/>
        <v>11.031865079365081</v>
      </c>
      <c r="CQ130" s="6">
        <f t="shared" si="107"/>
        <v>11.031865079365081</v>
      </c>
      <c r="CR130" s="6"/>
      <c r="CS130" s="6"/>
      <c r="CT130" s="6"/>
      <c r="CU130" s="6"/>
      <c r="CV130" s="6"/>
    </row>
    <row r="150" spans="2:88" ht="23.5" x14ac:dyDescent="0.55000000000000004">
      <c r="B150" s="40" t="s">
        <v>111</v>
      </c>
    </row>
    <row r="151" spans="2:88" x14ac:dyDescent="0.35">
      <c r="B151" t="s">
        <v>106</v>
      </c>
    </row>
    <row r="153" spans="2:88" x14ac:dyDescent="0.35">
      <c r="C153" s="114" t="s">
        <v>45</v>
      </c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6" t="s">
        <v>15</v>
      </c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7" t="s">
        <v>14</v>
      </c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8" t="s">
        <v>13</v>
      </c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 t="s">
        <v>32</v>
      </c>
      <c r="BD153" s="118"/>
      <c r="BE153" s="118"/>
      <c r="BF153" s="118"/>
      <c r="BG153" s="118"/>
      <c r="BH153" s="118"/>
      <c r="BI153" s="118"/>
      <c r="BJ153" s="118"/>
      <c r="BK153" s="118"/>
      <c r="BL153" s="118"/>
      <c r="BM153" s="118"/>
      <c r="BN153" s="118"/>
      <c r="BO153" s="118"/>
      <c r="BP153" s="118" t="s">
        <v>33</v>
      </c>
      <c r="BQ153" s="118"/>
      <c r="BR153" s="118"/>
      <c r="BS153" s="118"/>
      <c r="BT153" s="118"/>
      <c r="BU153" s="118"/>
      <c r="BV153" s="118"/>
      <c r="BW153" s="118"/>
      <c r="BX153" s="118"/>
      <c r="BY153" s="118"/>
      <c r="BZ153" s="118"/>
      <c r="CA153" s="118"/>
      <c r="CB153" s="118"/>
      <c r="CC153" s="118" t="s">
        <v>34</v>
      </c>
      <c r="CD153" s="118"/>
      <c r="CE153" s="118"/>
      <c r="CF153" s="118"/>
      <c r="CG153" s="118"/>
      <c r="CH153" s="118"/>
      <c r="CI153" s="118"/>
      <c r="CJ153" s="118"/>
    </row>
    <row r="154" spans="2:88" x14ac:dyDescent="0.35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9"/>
      <c r="Q154" s="29"/>
      <c r="R154" s="29"/>
      <c r="S154" s="29"/>
      <c r="T154" s="29"/>
      <c r="U154" s="29"/>
      <c r="V154" s="29"/>
      <c r="W154" s="29"/>
      <c r="X154" s="119">
        <v>45101</v>
      </c>
      <c r="Y154" s="120"/>
      <c r="Z154" s="120"/>
      <c r="AA154" s="120"/>
      <c r="AB154" s="121"/>
      <c r="AC154" s="122">
        <v>45474</v>
      </c>
      <c r="AD154" s="123"/>
      <c r="AE154" s="123"/>
      <c r="AF154" s="124"/>
      <c r="AG154" s="125" t="s">
        <v>31</v>
      </c>
      <c r="AH154" s="123"/>
      <c r="AI154" s="123"/>
      <c r="AJ154" s="124"/>
      <c r="AK154" s="126">
        <v>45193</v>
      </c>
      <c r="AL154" s="123"/>
      <c r="AM154" s="123"/>
      <c r="AN154" s="123"/>
      <c r="AO154" s="124"/>
      <c r="AP154" s="111">
        <v>45223</v>
      </c>
      <c r="AQ154" s="112"/>
      <c r="AR154" s="112"/>
      <c r="AS154" s="113"/>
      <c r="AT154" s="111">
        <v>45254</v>
      </c>
      <c r="AU154" s="112"/>
      <c r="AV154" s="112"/>
      <c r="AW154" s="113"/>
      <c r="AX154" s="111">
        <v>45284</v>
      </c>
      <c r="AY154" s="112"/>
      <c r="AZ154" s="112"/>
      <c r="BA154" s="112"/>
      <c r="BB154" s="113"/>
      <c r="BC154" s="111">
        <v>45682</v>
      </c>
      <c r="BD154" s="112"/>
      <c r="BE154" s="112"/>
      <c r="BF154" s="113"/>
      <c r="BG154" s="111">
        <v>45713</v>
      </c>
      <c r="BH154" s="112"/>
      <c r="BI154" s="112"/>
      <c r="BJ154" s="113"/>
      <c r="BK154" s="111">
        <v>45741</v>
      </c>
      <c r="BL154" s="112"/>
      <c r="BM154" s="112"/>
      <c r="BN154" s="112"/>
      <c r="BO154" s="113"/>
      <c r="BP154" s="111">
        <v>45407</v>
      </c>
      <c r="BQ154" s="112"/>
      <c r="BR154" s="112"/>
      <c r="BS154" s="113"/>
      <c r="BT154" s="111">
        <v>45802</v>
      </c>
      <c r="BU154" s="112"/>
      <c r="BV154" s="112"/>
      <c r="BW154" s="113"/>
      <c r="BX154" s="111">
        <v>45468</v>
      </c>
      <c r="BY154" s="112"/>
      <c r="BZ154" s="112"/>
      <c r="CA154" s="112"/>
      <c r="CB154" s="113"/>
      <c r="CC154" s="111">
        <v>45498</v>
      </c>
      <c r="CD154" s="112"/>
      <c r="CE154" s="112"/>
      <c r="CF154" s="113"/>
      <c r="CG154" s="111">
        <v>45529</v>
      </c>
      <c r="CH154" s="112"/>
      <c r="CI154" s="112"/>
      <c r="CJ154" s="113"/>
    </row>
    <row r="155" spans="2:88" s="22" customFormat="1" x14ac:dyDescent="0.35">
      <c r="B155" s="22" t="s">
        <v>20</v>
      </c>
      <c r="C155" s="17">
        <v>1</v>
      </c>
      <c r="D155" s="17">
        <v>2</v>
      </c>
      <c r="E155" s="17">
        <v>3</v>
      </c>
      <c r="F155" s="17">
        <v>4</v>
      </c>
      <c r="G155" s="17">
        <v>5</v>
      </c>
      <c r="H155" s="17">
        <v>6</v>
      </c>
      <c r="I155" s="17">
        <v>7</v>
      </c>
      <c r="J155" s="17">
        <v>8</v>
      </c>
      <c r="K155" s="17">
        <v>9</v>
      </c>
      <c r="L155" s="26">
        <v>10</v>
      </c>
      <c r="M155" s="26">
        <v>11</v>
      </c>
      <c r="N155" s="26">
        <v>12</v>
      </c>
      <c r="O155" s="26">
        <v>13</v>
      </c>
      <c r="P155" s="25">
        <v>14</v>
      </c>
      <c r="Q155" s="25">
        <v>15</v>
      </c>
      <c r="R155" s="25">
        <v>16</v>
      </c>
      <c r="S155" s="25">
        <v>17</v>
      </c>
      <c r="T155" s="25">
        <v>18</v>
      </c>
      <c r="U155" s="25">
        <v>19</v>
      </c>
      <c r="V155" s="25">
        <v>20</v>
      </c>
      <c r="W155" s="25">
        <v>21</v>
      </c>
      <c r="X155" s="25">
        <v>22</v>
      </c>
      <c r="Y155" s="25">
        <v>23</v>
      </c>
      <c r="Z155" s="25">
        <v>24</v>
      </c>
      <c r="AA155" s="25">
        <v>25</v>
      </c>
      <c r="AB155" s="25">
        <v>26</v>
      </c>
      <c r="AC155" s="24">
        <v>27</v>
      </c>
      <c r="AD155" s="24">
        <v>28</v>
      </c>
      <c r="AE155" s="24">
        <v>29</v>
      </c>
      <c r="AF155" s="24">
        <v>30</v>
      </c>
      <c r="AG155" s="24">
        <v>31</v>
      </c>
      <c r="AH155" s="24">
        <v>32</v>
      </c>
      <c r="AI155" s="24">
        <v>33</v>
      </c>
      <c r="AJ155" s="24">
        <v>34</v>
      </c>
      <c r="AK155" s="24">
        <v>35</v>
      </c>
      <c r="AL155" s="24">
        <v>36</v>
      </c>
      <c r="AM155" s="24">
        <v>37</v>
      </c>
      <c r="AN155" s="24">
        <v>38</v>
      </c>
      <c r="AO155" s="24">
        <v>39</v>
      </c>
      <c r="AP155" s="23">
        <v>40</v>
      </c>
      <c r="AQ155" s="23">
        <v>41</v>
      </c>
      <c r="AR155" s="23">
        <v>42</v>
      </c>
      <c r="AS155" s="23">
        <v>43</v>
      </c>
      <c r="AT155" s="23">
        <v>44</v>
      </c>
      <c r="AU155" s="23">
        <v>45</v>
      </c>
      <c r="AV155" s="23">
        <v>46</v>
      </c>
      <c r="AW155" s="23">
        <v>47</v>
      </c>
      <c r="AX155" s="23">
        <v>48</v>
      </c>
      <c r="AY155" s="23">
        <v>49</v>
      </c>
      <c r="AZ155" s="23">
        <v>50</v>
      </c>
      <c r="BA155" s="23">
        <v>51</v>
      </c>
      <c r="BB155" s="23">
        <v>52</v>
      </c>
      <c r="BC155" s="34">
        <v>1</v>
      </c>
      <c r="BD155" s="34">
        <v>2</v>
      </c>
      <c r="BE155" s="34">
        <v>3</v>
      </c>
      <c r="BF155" s="34">
        <v>4</v>
      </c>
      <c r="BG155" s="34">
        <v>5</v>
      </c>
      <c r="BH155" s="34">
        <v>6</v>
      </c>
      <c r="BI155" s="34">
        <v>7</v>
      </c>
      <c r="BJ155" s="34">
        <v>8</v>
      </c>
      <c r="BK155" s="34">
        <v>9</v>
      </c>
      <c r="BL155" s="34">
        <v>10</v>
      </c>
      <c r="BM155" s="34">
        <v>11</v>
      </c>
      <c r="BN155" s="34">
        <v>12</v>
      </c>
      <c r="BO155" s="34">
        <v>13</v>
      </c>
      <c r="BP155" s="34">
        <v>14</v>
      </c>
      <c r="BQ155" s="34">
        <v>15</v>
      </c>
      <c r="BR155" s="34">
        <v>16</v>
      </c>
      <c r="BS155" s="34">
        <v>17</v>
      </c>
      <c r="BT155" s="34">
        <v>18</v>
      </c>
      <c r="BU155" s="34">
        <v>19</v>
      </c>
      <c r="BV155" s="34">
        <v>20</v>
      </c>
      <c r="BW155" s="34">
        <v>21</v>
      </c>
      <c r="BX155" s="34">
        <v>22</v>
      </c>
      <c r="BY155" s="34">
        <v>23</v>
      </c>
      <c r="BZ155" s="34">
        <v>24</v>
      </c>
      <c r="CA155" s="34">
        <v>25</v>
      </c>
      <c r="CB155" s="34">
        <v>26</v>
      </c>
      <c r="CC155" s="34">
        <v>27</v>
      </c>
      <c r="CD155" s="34">
        <v>28</v>
      </c>
      <c r="CE155" s="34">
        <v>29</v>
      </c>
      <c r="CF155" s="34">
        <v>30</v>
      </c>
      <c r="CG155" s="34">
        <v>31</v>
      </c>
      <c r="CH155" s="34">
        <v>32</v>
      </c>
      <c r="CI155" s="34">
        <v>33</v>
      </c>
      <c r="CJ155" s="34">
        <v>34</v>
      </c>
    </row>
    <row r="156" spans="2:88" x14ac:dyDescent="0.3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12"/>
      <c r="Q156" s="12"/>
      <c r="R156" s="12"/>
      <c r="S156" s="12"/>
      <c r="T156" s="12"/>
      <c r="U156" s="12"/>
      <c r="V156" s="12"/>
      <c r="W156" s="12"/>
      <c r="X156" s="33">
        <v>6960000</v>
      </c>
      <c r="Y156" s="33">
        <v>6960000</v>
      </c>
      <c r="Z156" s="33">
        <v>6960000</v>
      </c>
      <c r="AA156" s="33">
        <v>6960000</v>
      </c>
      <c r="AB156" s="33">
        <v>6960000</v>
      </c>
      <c r="AC156" s="33">
        <v>8700000</v>
      </c>
      <c r="AD156" s="33">
        <v>8700000</v>
      </c>
      <c r="AE156" s="33">
        <v>8700000</v>
      </c>
      <c r="AF156" s="33">
        <v>8700000</v>
      </c>
      <c r="AG156" s="33">
        <v>8700000</v>
      </c>
      <c r="AH156" s="33">
        <v>8700000</v>
      </c>
      <c r="AI156" s="33">
        <v>8700000</v>
      </c>
      <c r="AJ156" s="33">
        <v>8700000</v>
      </c>
      <c r="AK156" s="33">
        <v>6960000</v>
      </c>
      <c r="AL156" s="33">
        <v>6960000</v>
      </c>
      <c r="AM156" s="33">
        <v>6960000</v>
      </c>
      <c r="AN156" s="33">
        <v>6960000</v>
      </c>
      <c r="AO156" s="33">
        <v>6960000</v>
      </c>
      <c r="AP156" s="67">
        <v>26133333.333333332</v>
      </c>
      <c r="AQ156" s="67">
        <v>26133333.333333332</v>
      </c>
      <c r="AR156" s="67">
        <v>26133333.333333332</v>
      </c>
      <c r="AS156" s="67">
        <v>26133333.333333332</v>
      </c>
      <c r="AT156" s="67">
        <v>26133333.333333332</v>
      </c>
      <c r="AU156" s="67">
        <v>26133333.333333332</v>
      </c>
      <c r="AV156" s="67">
        <v>26133333.333333332</v>
      </c>
      <c r="AW156" s="67">
        <v>26133333.333333332</v>
      </c>
      <c r="AX156" s="67">
        <v>20906666.666666664</v>
      </c>
      <c r="AY156" s="67">
        <v>20906666.666666664</v>
      </c>
      <c r="AZ156" s="67">
        <v>20906666.666666664</v>
      </c>
      <c r="BA156" s="67">
        <v>20906666.666666664</v>
      </c>
      <c r="BB156" s="67">
        <v>20906666.666666664</v>
      </c>
      <c r="BC156" s="67">
        <v>13666666.666666666</v>
      </c>
      <c r="BD156" s="67">
        <v>13666666.666666666</v>
      </c>
      <c r="BE156" s="67">
        <v>13666666.666666666</v>
      </c>
      <c r="BF156" s="67">
        <v>13666666.666666666</v>
      </c>
      <c r="BG156" s="67">
        <v>13666666.666666666</v>
      </c>
      <c r="BH156" s="67">
        <v>13666666.666666666</v>
      </c>
      <c r="BI156" s="67">
        <v>13666666.666666666</v>
      </c>
      <c r="BJ156" s="67">
        <v>13666666.666666666</v>
      </c>
      <c r="BK156" s="67">
        <v>10933333.333333332</v>
      </c>
      <c r="BL156" s="67">
        <v>10933333.333333332</v>
      </c>
      <c r="BM156" s="67">
        <v>10933333.333333332</v>
      </c>
      <c r="BN156" s="67">
        <v>10933333.333333332</v>
      </c>
      <c r="BO156" s="67">
        <v>10933333.333333332</v>
      </c>
      <c r="BP156" s="67">
        <v>11800000</v>
      </c>
      <c r="BQ156" s="67">
        <v>11800000</v>
      </c>
      <c r="BR156" s="67">
        <v>11800000</v>
      </c>
      <c r="BS156" s="67">
        <v>11800000</v>
      </c>
      <c r="BT156" s="67">
        <v>11800000</v>
      </c>
      <c r="BU156" s="67">
        <v>11800000</v>
      </c>
      <c r="BV156" s="67">
        <v>11800000</v>
      </c>
      <c r="BW156" s="67">
        <v>11800000</v>
      </c>
      <c r="BX156" s="67">
        <v>9440000</v>
      </c>
      <c r="BY156" s="67">
        <v>9440000</v>
      </c>
      <c r="BZ156" s="67">
        <v>9440000</v>
      </c>
      <c r="CA156" s="67">
        <v>9440000</v>
      </c>
      <c r="CB156" s="67">
        <v>9440000</v>
      </c>
      <c r="CC156" s="67">
        <v>13666666.666666666</v>
      </c>
      <c r="CD156" s="67">
        <v>13666666.666666666</v>
      </c>
      <c r="CE156" s="67">
        <v>13666666.666666666</v>
      </c>
      <c r="CF156" s="67">
        <v>13666666.666666666</v>
      </c>
      <c r="CG156" s="67">
        <v>13666666.666666666</v>
      </c>
      <c r="CH156" s="67">
        <v>13666666.666666666</v>
      </c>
      <c r="CI156" s="67">
        <v>13666666.666666666</v>
      </c>
      <c r="CJ156" s="67">
        <v>13666666.666666666</v>
      </c>
    </row>
    <row r="158" spans="2:88" s="74" customFormat="1" x14ac:dyDescent="0.35">
      <c r="B158" s="74" t="s">
        <v>58</v>
      </c>
      <c r="Q158" s="75">
        <v>18954750</v>
      </c>
      <c r="R158" s="75">
        <v>18954750</v>
      </c>
      <c r="S158" s="75">
        <v>18954750</v>
      </c>
      <c r="T158" s="75">
        <v>18954750</v>
      </c>
      <c r="U158" s="75">
        <v>18954750</v>
      </c>
      <c r="V158" s="75">
        <v>18954750</v>
      </c>
      <c r="W158" s="75">
        <v>18954750</v>
      </c>
      <c r="X158" s="75">
        <v>18954750</v>
      </c>
      <c r="Y158" s="75">
        <v>18954750</v>
      </c>
      <c r="Z158" s="75">
        <v>18954750</v>
      </c>
      <c r="AA158" s="75">
        <v>18954750</v>
      </c>
      <c r="AB158" s="75">
        <v>18954750</v>
      </c>
      <c r="AC158" s="75">
        <v>18954750</v>
      </c>
      <c r="AD158" s="75">
        <v>18954750</v>
      </c>
      <c r="AE158" s="75">
        <v>18954750</v>
      </c>
      <c r="AF158" s="75">
        <v>18954750</v>
      </c>
      <c r="AG158" s="75">
        <v>18954750</v>
      </c>
      <c r="AH158" s="75">
        <v>13647420</v>
      </c>
      <c r="AI158" s="75">
        <v>13647420</v>
      </c>
      <c r="AJ158" s="75">
        <v>13647420</v>
      </c>
      <c r="AK158" s="75">
        <v>13647420</v>
      </c>
      <c r="AL158" s="75">
        <v>13647420</v>
      </c>
      <c r="AM158" s="75">
        <v>13647420</v>
      </c>
      <c r="AN158" s="75">
        <v>13647420</v>
      </c>
      <c r="AO158" s="75">
        <v>13647420</v>
      </c>
      <c r="AP158" s="75">
        <v>13647420</v>
      </c>
      <c r="AQ158" s="75">
        <v>13647420</v>
      </c>
      <c r="AR158" s="75">
        <v>13647420</v>
      </c>
      <c r="AS158" s="75">
        <v>13647420</v>
      </c>
      <c r="AT158" s="75">
        <v>13647420</v>
      </c>
      <c r="AU158" s="75">
        <v>13647420</v>
      </c>
      <c r="AV158" s="75">
        <v>13647420</v>
      </c>
      <c r="AW158" s="75">
        <v>13647420</v>
      </c>
      <c r="AX158" s="75">
        <v>13647420</v>
      </c>
      <c r="AY158" s="75">
        <v>13647420</v>
      </c>
      <c r="AZ158" s="75">
        <v>13647420</v>
      </c>
      <c r="BA158" s="75">
        <v>13647420</v>
      </c>
      <c r="BB158" s="75">
        <v>13647420</v>
      </c>
      <c r="BC158" s="75">
        <v>13647420</v>
      </c>
      <c r="BD158" s="75">
        <v>13647420</v>
      </c>
      <c r="BE158" s="75">
        <v>13647420</v>
      </c>
      <c r="BF158" s="75">
        <v>13647420</v>
      </c>
      <c r="BG158" s="75">
        <v>13647420</v>
      </c>
      <c r="BH158" s="75">
        <v>13647420</v>
      </c>
      <c r="BI158" s="75">
        <v>13647420</v>
      </c>
      <c r="BJ158" s="75">
        <v>13647420</v>
      </c>
      <c r="BK158" s="75">
        <v>13647420</v>
      </c>
      <c r="BL158" s="75">
        <v>13647420</v>
      </c>
      <c r="BM158" s="75">
        <v>13647420</v>
      </c>
      <c r="BN158" s="75">
        <v>13647420</v>
      </c>
      <c r="BO158" s="75">
        <v>13647420</v>
      </c>
      <c r="BP158" s="75">
        <v>13647420</v>
      </c>
      <c r="BQ158" s="75">
        <v>13647420</v>
      </c>
      <c r="BR158" s="75">
        <v>13647420</v>
      </c>
      <c r="BS158" s="75">
        <v>13647420</v>
      </c>
      <c r="BT158" s="75">
        <v>13647420</v>
      </c>
      <c r="BU158" s="75">
        <v>13647420</v>
      </c>
      <c r="BV158" s="75">
        <v>13647420</v>
      </c>
      <c r="BW158" s="75">
        <v>13647420</v>
      </c>
      <c r="BX158" s="75">
        <v>13647420</v>
      </c>
      <c r="BY158" s="75">
        <v>13647420</v>
      </c>
      <c r="BZ158" s="75">
        <v>13647420</v>
      </c>
      <c r="CA158" s="75">
        <v>13647420</v>
      </c>
      <c r="CB158" s="75">
        <v>13647420</v>
      </c>
      <c r="CC158" s="75">
        <v>13647420</v>
      </c>
      <c r="CD158" s="75">
        <v>13647420</v>
      </c>
      <c r="CE158" s="75">
        <v>13647420</v>
      </c>
    </row>
    <row r="160" spans="2:88" x14ac:dyDescent="0.35">
      <c r="P160" s="59" t="s">
        <v>20</v>
      </c>
      <c r="Q160" s="61">
        <v>15</v>
      </c>
      <c r="R160" s="61">
        <v>16</v>
      </c>
      <c r="S160" s="61">
        <v>17</v>
      </c>
      <c r="T160" s="61">
        <v>18</v>
      </c>
      <c r="U160" s="61">
        <v>19</v>
      </c>
      <c r="V160" s="61">
        <v>20</v>
      </c>
      <c r="W160" s="61">
        <v>21</v>
      </c>
      <c r="X160" s="61">
        <v>22</v>
      </c>
      <c r="Y160" s="61">
        <v>23</v>
      </c>
      <c r="Z160" s="61">
        <v>24</v>
      </c>
      <c r="AA160" s="61">
        <v>25</v>
      </c>
      <c r="AB160" s="61">
        <v>26</v>
      </c>
      <c r="AC160" s="76">
        <v>27</v>
      </c>
      <c r="AD160" s="76">
        <v>28</v>
      </c>
      <c r="AE160" s="76">
        <v>29</v>
      </c>
      <c r="AF160" s="76">
        <v>30</v>
      </c>
      <c r="AG160" s="76">
        <v>31</v>
      </c>
      <c r="AH160" s="76">
        <v>32</v>
      </c>
      <c r="AI160" s="76">
        <v>33</v>
      </c>
      <c r="AJ160" s="76">
        <v>34</v>
      </c>
      <c r="AK160" s="76">
        <v>35</v>
      </c>
      <c r="AL160" s="76">
        <v>36</v>
      </c>
      <c r="AM160" s="76">
        <v>37</v>
      </c>
      <c r="AN160" s="76">
        <v>38</v>
      </c>
      <c r="AO160" s="76">
        <v>39</v>
      </c>
      <c r="AP160" s="76">
        <v>40</v>
      </c>
      <c r="AQ160" s="76">
        <v>41</v>
      </c>
      <c r="AR160" s="76">
        <v>42</v>
      </c>
      <c r="AS160" s="76">
        <v>43</v>
      </c>
      <c r="AT160" s="76">
        <v>44</v>
      </c>
      <c r="AU160" s="76">
        <v>45</v>
      </c>
      <c r="AV160" s="76">
        <v>46</v>
      </c>
      <c r="AW160" s="76">
        <v>47</v>
      </c>
      <c r="AX160" s="76">
        <v>48</v>
      </c>
      <c r="AY160" s="76">
        <v>49</v>
      </c>
      <c r="AZ160" s="76">
        <v>50</v>
      </c>
      <c r="BA160" s="76">
        <v>51</v>
      </c>
      <c r="BB160" s="76">
        <v>52</v>
      </c>
      <c r="BC160" s="61">
        <v>1</v>
      </c>
      <c r="BD160" s="61">
        <v>2</v>
      </c>
      <c r="BE160" s="61">
        <v>3</v>
      </c>
      <c r="BF160" s="61">
        <v>4</v>
      </c>
      <c r="BG160" s="61">
        <v>5</v>
      </c>
      <c r="BH160" s="61">
        <v>6</v>
      </c>
      <c r="BI160" s="61">
        <v>7</v>
      </c>
      <c r="BJ160" s="61">
        <v>8</v>
      </c>
      <c r="BK160" s="61">
        <v>9</v>
      </c>
      <c r="BL160" s="61">
        <v>10</v>
      </c>
      <c r="BM160" s="61">
        <v>11</v>
      </c>
      <c r="BN160" s="61">
        <v>12</v>
      </c>
      <c r="BO160" s="61">
        <v>13</v>
      </c>
      <c r="BP160" s="61">
        <v>14</v>
      </c>
      <c r="BQ160" s="61">
        <v>15</v>
      </c>
      <c r="BR160" s="61">
        <v>16</v>
      </c>
      <c r="BS160" s="61">
        <v>17</v>
      </c>
      <c r="BT160" s="61">
        <v>18</v>
      </c>
      <c r="BU160" s="61">
        <v>19</v>
      </c>
      <c r="BV160" s="61">
        <v>20</v>
      </c>
      <c r="BW160" s="61">
        <v>21</v>
      </c>
      <c r="BX160" s="61">
        <v>22</v>
      </c>
      <c r="BY160" s="61">
        <v>23</v>
      </c>
      <c r="BZ160" s="61">
        <v>24</v>
      </c>
      <c r="CA160" s="61">
        <v>25</v>
      </c>
      <c r="CB160" s="61">
        <v>26</v>
      </c>
      <c r="CC160" s="61">
        <v>27</v>
      </c>
      <c r="CD160" s="61">
        <v>28</v>
      </c>
      <c r="CE160" s="61">
        <v>29</v>
      </c>
      <c r="CF160" s="61"/>
      <c r="CG160" s="61"/>
      <c r="CH160" s="61"/>
      <c r="CI160" s="61"/>
      <c r="CJ160" s="61"/>
    </row>
    <row r="161" spans="16:88" x14ac:dyDescent="0.35">
      <c r="P161" s="31" t="s">
        <v>103</v>
      </c>
      <c r="Q161" s="42">
        <f>Q158/$F$129</f>
        <v>47.387736595210825</v>
      </c>
      <c r="R161" s="42">
        <f t="shared" ref="R161:CC161" si="108">R158/$F$129</f>
        <v>47.387736595210825</v>
      </c>
      <c r="S161" s="42">
        <f t="shared" si="108"/>
        <v>47.387736595210825</v>
      </c>
      <c r="T161" s="42">
        <f t="shared" si="108"/>
        <v>47.387736595210825</v>
      </c>
      <c r="U161" s="42">
        <f t="shared" si="108"/>
        <v>47.387736595210825</v>
      </c>
      <c r="V161" s="42">
        <f t="shared" si="108"/>
        <v>47.387736595210825</v>
      </c>
      <c r="W161" s="42">
        <f t="shared" si="108"/>
        <v>47.387736595210825</v>
      </c>
      <c r="X161" s="42">
        <f t="shared" si="108"/>
        <v>47.387736595210825</v>
      </c>
      <c r="Y161" s="42">
        <f t="shared" si="108"/>
        <v>47.387736595210825</v>
      </c>
      <c r="Z161" s="42">
        <f t="shared" si="108"/>
        <v>47.387736595210825</v>
      </c>
      <c r="AA161" s="42">
        <f t="shared" si="108"/>
        <v>47.387736595210825</v>
      </c>
      <c r="AB161" s="42">
        <f t="shared" si="108"/>
        <v>47.387736595210825</v>
      </c>
      <c r="AC161" s="42">
        <f t="shared" si="108"/>
        <v>47.387736595210825</v>
      </c>
      <c r="AD161" s="42">
        <f t="shared" si="108"/>
        <v>47.387736595210825</v>
      </c>
      <c r="AE161" s="42">
        <f t="shared" si="108"/>
        <v>47.387736595210825</v>
      </c>
      <c r="AF161" s="42">
        <f t="shared" si="108"/>
        <v>47.387736595210825</v>
      </c>
      <c r="AG161" s="42">
        <f t="shared" si="108"/>
        <v>47.387736595210825</v>
      </c>
      <c r="AH161" s="42">
        <f t="shared" si="108"/>
        <v>34.119170348551798</v>
      </c>
      <c r="AI161" s="42">
        <f t="shared" si="108"/>
        <v>34.119170348551798</v>
      </c>
      <c r="AJ161" s="42">
        <f t="shared" si="108"/>
        <v>34.119170348551798</v>
      </c>
      <c r="AK161" s="42">
        <f t="shared" si="108"/>
        <v>34.119170348551798</v>
      </c>
      <c r="AL161" s="42">
        <f t="shared" si="108"/>
        <v>34.119170348551798</v>
      </c>
      <c r="AM161" s="42">
        <f t="shared" si="108"/>
        <v>34.119170348551798</v>
      </c>
      <c r="AN161" s="42">
        <f t="shared" si="108"/>
        <v>34.119170348551798</v>
      </c>
      <c r="AO161" s="42">
        <f t="shared" si="108"/>
        <v>34.119170348551798</v>
      </c>
      <c r="AP161" s="42">
        <f t="shared" si="108"/>
        <v>34.119170348551798</v>
      </c>
      <c r="AQ161" s="42">
        <f t="shared" si="108"/>
        <v>34.119170348551798</v>
      </c>
      <c r="AR161" s="42">
        <f t="shared" si="108"/>
        <v>34.119170348551798</v>
      </c>
      <c r="AS161" s="42">
        <f t="shared" si="108"/>
        <v>34.119170348551798</v>
      </c>
      <c r="AT161" s="42">
        <f t="shared" si="108"/>
        <v>34.119170348551798</v>
      </c>
      <c r="AU161" s="42">
        <f t="shared" si="108"/>
        <v>34.119170348551798</v>
      </c>
      <c r="AV161" s="42">
        <f t="shared" si="108"/>
        <v>34.119170348551798</v>
      </c>
      <c r="AW161" s="42">
        <f t="shared" si="108"/>
        <v>34.119170348551798</v>
      </c>
      <c r="AX161" s="42">
        <f t="shared" si="108"/>
        <v>34.119170348551798</v>
      </c>
      <c r="AY161" s="42">
        <f t="shared" si="108"/>
        <v>34.119170348551798</v>
      </c>
      <c r="AZ161" s="42">
        <f t="shared" si="108"/>
        <v>34.119170348551798</v>
      </c>
      <c r="BA161" s="42">
        <f t="shared" si="108"/>
        <v>34.119170348551798</v>
      </c>
      <c r="BB161" s="42">
        <f t="shared" si="108"/>
        <v>34.119170348551798</v>
      </c>
      <c r="BC161" s="42">
        <f t="shared" si="108"/>
        <v>34.119170348551798</v>
      </c>
      <c r="BD161" s="42">
        <f t="shared" si="108"/>
        <v>34.119170348551798</v>
      </c>
      <c r="BE161" s="42">
        <f t="shared" si="108"/>
        <v>34.119170348551798</v>
      </c>
      <c r="BF161" s="42">
        <f t="shared" si="108"/>
        <v>34.119170348551798</v>
      </c>
      <c r="BG161" s="42">
        <f t="shared" si="108"/>
        <v>34.119170348551798</v>
      </c>
      <c r="BH161" s="42">
        <f t="shared" si="108"/>
        <v>34.119170348551798</v>
      </c>
      <c r="BI161" s="42">
        <f t="shared" si="108"/>
        <v>34.119170348551798</v>
      </c>
      <c r="BJ161" s="42">
        <f t="shared" si="108"/>
        <v>34.119170348551798</v>
      </c>
      <c r="BK161" s="42">
        <f t="shared" si="108"/>
        <v>34.119170348551798</v>
      </c>
      <c r="BL161" s="42">
        <f t="shared" si="108"/>
        <v>34.119170348551798</v>
      </c>
      <c r="BM161" s="42">
        <f t="shared" si="108"/>
        <v>34.119170348551798</v>
      </c>
      <c r="BN161" s="42">
        <f t="shared" si="108"/>
        <v>34.119170348551798</v>
      </c>
      <c r="BO161" s="42">
        <f t="shared" si="108"/>
        <v>34.119170348551798</v>
      </c>
      <c r="BP161" s="42">
        <f t="shared" si="108"/>
        <v>34.119170348551798</v>
      </c>
      <c r="BQ161" s="42">
        <f t="shared" si="108"/>
        <v>34.119170348551798</v>
      </c>
      <c r="BR161" s="42">
        <f t="shared" si="108"/>
        <v>34.119170348551798</v>
      </c>
      <c r="BS161" s="42">
        <f t="shared" si="108"/>
        <v>34.119170348551798</v>
      </c>
      <c r="BT161" s="42">
        <f t="shared" si="108"/>
        <v>34.119170348551798</v>
      </c>
      <c r="BU161" s="42">
        <f t="shared" si="108"/>
        <v>34.119170348551798</v>
      </c>
      <c r="BV161" s="42">
        <f t="shared" si="108"/>
        <v>34.119170348551798</v>
      </c>
      <c r="BW161" s="42">
        <f t="shared" si="108"/>
        <v>34.119170348551798</v>
      </c>
      <c r="BX161" s="42">
        <f t="shared" si="108"/>
        <v>34.119170348551798</v>
      </c>
      <c r="BY161" s="42">
        <f t="shared" si="108"/>
        <v>34.119170348551798</v>
      </c>
      <c r="BZ161" s="42">
        <f t="shared" si="108"/>
        <v>34.119170348551798</v>
      </c>
      <c r="CA161" s="42">
        <f t="shared" si="108"/>
        <v>34.119170348551798</v>
      </c>
      <c r="CB161" s="42">
        <f t="shared" si="108"/>
        <v>34.119170348551798</v>
      </c>
      <c r="CC161" s="42">
        <f t="shared" si="108"/>
        <v>34.119170348551798</v>
      </c>
      <c r="CD161" s="42">
        <f t="shared" ref="CD161:CE161" si="109">CD158/$F$129</f>
        <v>34.119170348551798</v>
      </c>
      <c r="CE161" s="42">
        <f t="shared" si="109"/>
        <v>34.119170348551798</v>
      </c>
      <c r="CF161" s="6"/>
      <c r="CG161" s="6"/>
      <c r="CH161" s="6"/>
      <c r="CI161" s="6"/>
      <c r="CJ161" s="6"/>
    </row>
    <row r="162" spans="16:88" x14ac:dyDescent="0.35">
      <c r="P162" s="31" t="s">
        <v>104</v>
      </c>
      <c r="Q162" s="42">
        <f>Q158/$G$129</f>
        <v>26.924850338187969</v>
      </c>
      <c r="R162" s="42">
        <f t="shared" ref="R162:CC162" si="110">R158/$G$129</f>
        <v>26.924850338187969</v>
      </c>
      <c r="S162" s="42">
        <f t="shared" si="110"/>
        <v>26.924850338187969</v>
      </c>
      <c r="T162" s="42">
        <f t="shared" si="110"/>
        <v>26.924850338187969</v>
      </c>
      <c r="U162" s="42">
        <f t="shared" si="110"/>
        <v>26.924850338187969</v>
      </c>
      <c r="V162" s="42">
        <f t="shared" si="110"/>
        <v>26.924850338187969</v>
      </c>
      <c r="W162" s="42">
        <f t="shared" si="110"/>
        <v>26.924850338187969</v>
      </c>
      <c r="X162" s="42">
        <f t="shared" si="110"/>
        <v>26.924850338187969</v>
      </c>
      <c r="Y162" s="42">
        <f t="shared" si="110"/>
        <v>26.924850338187969</v>
      </c>
      <c r="Z162" s="42">
        <f t="shared" si="110"/>
        <v>26.924850338187969</v>
      </c>
      <c r="AA162" s="42">
        <f t="shared" si="110"/>
        <v>26.924850338187969</v>
      </c>
      <c r="AB162" s="42">
        <f t="shared" si="110"/>
        <v>26.924850338187969</v>
      </c>
      <c r="AC162" s="42">
        <f t="shared" si="110"/>
        <v>26.924850338187969</v>
      </c>
      <c r="AD162" s="42">
        <f t="shared" si="110"/>
        <v>26.924850338187969</v>
      </c>
      <c r="AE162" s="42">
        <f t="shared" si="110"/>
        <v>26.924850338187969</v>
      </c>
      <c r="AF162" s="42">
        <f t="shared" si="110"/>
        <v>26.924850338187969</v>
      </c>
      <c r="AG162" s="42">
        <f t="shared" si="110"/>
        <v>26.924850338187969</v>
      </c>
      <c r="AH162" s="42">
        <f t="shared" si="110"/>
        <v>19.385892243495338</v>
      </c>
      <c r="AI162" s="42">
        <f t="shared" si="110"/>
        <v>19.385892243495338</v>
      </c>
      <c r="AJ162" s="42">
        <f t="shared" si="110"/>
        <v>19.385892243495338</v>
      </c>
      <c r="AK162" s="42">
        <f t="shared" si="110"/>
        <v>19.385892243495338</v>
      </c>
      <c r="AL162" s="42">
        <f t="shared" si="110"/>
        <v>19.385892243495338</v>
      </c>
      <c r="AM162" s="42">
        <f t="shared" si="110"/>
        <v>19.385892243495338</v>
      </c>
      <c r="AN162" s="42">
        <f t="shared" si="110"/>
        <v>19.385892243495338</v>
      </c>
      <c r="AO162" s="42">
        <f t="shared" si="110"/>
        <v>19.385892243495338</v>
      </c>
      <c r="AP162" s="42">
        <f t="shared" si="110"/>
        <v>19.385892243495338</v>
      </c>
      <c r="AQ162" s="42">
        <f t="shared" si="110"/>
        <v>19.385892243495338</v>
      </c>
      <c r="AR162" s="42">
        <f t="shared" si="110"/>
        <v>19.385892243495338</v>
      </c>
      <c r="AS162" s="42">
        <f t="shared" si="110"/>
        <v>19.385892243495338</v>
      </c>
      <c r="AT162" s="42">
        <f t="shared" si="110"/>
        <v>19.385892243495338</v>
      </c>
      <c r="AU162" s="42">
        <f t="shared" si="110"/>
        <v>19.385892243495338</v>
      </c>
      <c r="AV162" s="42">
        <f t="shared" si="110"/>
        <v>19.385892243495338</v>
      </c>
      <c r="AW162" s="42">
        <f t="shared" si="110"/>
        <v>19.385892243495338</v>
      </c>
      <c r="AX162" s="42">
        <f t="shared" si="110"/>
        <v>19.385892243495338</v>
      </c>
      <c r="AY162" s="42">
        <f t="shared" si="110"/>
        <v>19.385892243495338</v>
      </c>
      <c r="AZ162" s="42">
        <f t="shared" si="110"/>
        <v>19.385892243495338</v>
      </c>
      <c r="BA162" s="42">
        <f t="shared" si="110"/>
        <v>19.385892243495338</v>
      </c>
      <c r="BB162" s="42">
        <f t="shared" si="110"/>
        <v>19.385892243495338</v>
      </c>
      <c r="BC162" s="42">
        <f t="shared" si="110"/>
        <v>19.385892243495338</v>
      </c>
      <c r="BD162" s="42">
        <f t="shared" si="110"/>
        <v>19.385892243495338</v>
      </c>
      <c r="BE162" s="42">
        <f t="shared" si="110"/>
        <v>19.385892243495338</v>
      </c>
      <c r="BF162" s="42">
        <f t="shared" si="110"/>
        <v>19.385892243495338</v>
      </c>
      <c r="BG162" s="42">
        <f t="shared" si="110"/>
        <v>19.385892243495338</v>
      </c>
      <c r="BH162" s="42">
        <f t="shared" si="110"/>
        <v>19.385892243495338</v>
      </c>
      <c r="BI162" s="42">
        <f t="shared" si="110"/>
        <v>19.385892243495338</v>
      </c>
      <c r="BJ162" s="42">
        <f t="shared" si="110"/>
        <v>19.385892243495338</v>
      </c>
      <c r="BK162" s="42">
        <f t="shared" si="110"/>
        <v>19.385892243495338</v>
      </c>
      <c r="BL162" s="42">
        <f t="shared" si="110"/>
        <v>19.385892243495338</v>
      </c>
      <c r="BM162" s="42">
        <f t="shared" si="110"/>
        <v>19.385892243495338</v>
      </c>
      <c r="BN162" s="42">
        <f t="shared" si="110"/>
        <v>19.385892243495338</v>
      </c>
      <c r="BO162" s="42">
        <f t="shared" si="110"/>
        <v>19.385892243495338</v>
      </c>
      <c r="BP162" s="42">
        <f t="shared" si="110"/>
        <v>19.385892243495338</v>
      </c>
      <c r="BQ162" s="42">
        <f t="shared" si="110"/>
        <v>19.385892243495338</v>
      </c>
      <c r="BR162" s="42">
        <f t="shared" si="110"/>
        <v>19.385892243495338</v>
      </c>
      <c r="BS162" s="42">
        <f t="shared" si="110"/>
        <v>19.385892243495338</v>
      </c>
      <c r="BT162" s="42">
        <f t="shared" si="110"/>
        <v>19.385892243495338</v>
      </c>
      <c r="BU162" s="42">
        <f t="shared" si="110"/>
        <v>19.385892243495338</v>
      </c>
      <c r="BV162" s="42">
        <f t="shared" si="110"/>
        <v>19.385892243495338</v>
      </c>
      <c r="BW162" s="42">
        <f t="shared" si="110"/>
        <v>19.385892243495338</v>
      </c>
      <c r="BX162" s="42">
        <f t="shared" si="110"/>
        <v>19.385892243495338</v>
      </c>
      <c r="BY162" s="42">
        <f t="shared" si="110"/>
        <v>19.385892243495338</v>
      </c>
      <c r="BZ162" s="42">
        <f t="shared" si="110"/>
        <v>19.385892243495338</v>
      </c>
      <c r="CA162" s="42">
        <f t="shared" si="110"/>
        <v>19.385892243495338</v>
      </c>
      <c r="CB162" s="42">
        <f t="shared" si="110"/>
        <v>19.385892243495338</v>
      </c>
      <c r="CC162" s="42">
        <f t="shared" si="110"/>
        <v>19.385892243495338</v>
      </c>
      <c r="CD162" s="42">
        <f t="shared" ref="CD162:CE162" si="111">CD158/$G$129</f>
        <v>19.385892243495338</v>
      </c>
      <c r="CE162" s="42">
        <f t="shared" si="111"/>
        <v>19.385892243495338</v>
      </c>
      <c r="CF162" s="6"/>
      <c r="CG162" s="6"/>
      <c r="CH162" s="6"/>
      <c r="CI162" s="6"/>
      <c r="CJ162" s="6"/>
    </row>
    <row r="163" spans="16:88" x14ac:dyDescent="0.35">
      <c r="P163" s="31" t="s">
        <v>105</v>
      </c>
      <c r="Q163" s="42">
        <f>Q158/$H$129</f>
        <v>16.714947089947092</v>
      </c>
      <c r="R163" s="42">
        <f t="shared" ref="R163:CC163" si="112">R158/$H$129</f>
        <v>16.714947089947092</v>
      </c>
      <c r="S163" s="42">
        <f t="shared" si="112"/>
        <v>16.714947089947092</v>
      </c>
      <c r="T163" s="42">
        <f t="shared" si="112"/>
        <v>16.714947089947092</v>
      </c>
      <c r="U163" s="42">
        <f t="shared" si="112"/>
        <v>16.714947089947092</v>
      </c>
      <c r="V163" s="42">
        <f t="shared" si="112"/>
        <v>16.714947089947092</v>
      </c>
      <c r="W163" s="42">
        <f t="shared" si="112"/>
        <v>16.714947089947092</v>
      </c>
      <c r="X163" s="42">
        <f t="shared" si="112"/>
        <v>16.714947089947092</v>
      </c>
      <c r="Y163" s="42">
        <f t="shared" si="112"/>
        <v>16.714947089947092</v>
      </c>
      <c r="Z163" s="42">
        <f t="shared" si="112"/>
        <v>16.714947089947092</v>
      </c>
      <c r="AA163" s="42">
        <f t="shared" si="112"/>
        <v>16.714947089947092</v>
      </c>
      <c r="AB163" s="42">
        <f t="shared" si="112"/>
        <v>16.714947089947092</v>
      </c>
      <c r="AC163" s="42">
        <f t="shared" si="112"/>
        <v>16.714947089947092</v>
      </c>
      <c r="AD163" s="42">
        <f t="shared" si="112"/>
        <v>16.714947089947092</v>
      </c>
      <c r="AE163" s="42">
        <f t="shared" si="112"/>
        <v>16.714947089947092</v>
      </c>
      <c r="AF163" s="42">
        <f t="shared" si="112"/>
        <v>16.714947089947092</v>
      </c>
      <c r="AG163" s="42">
        <f t="shared" si="112"/>
        <v>16.714947089947092</v>
      </c>
      <c r="AH163" s="42">
        <f t="shared" si="112"/>
        <v>12.034761904761908</v>
      </c>
      <c r="AI163" s="42">
        <f t="shared" si="112"/>
        <v>12.034761904761908</v>
      </c>
      <c r="AJ163" s="42">
        <f t="shared" si="112"/>
        <v>12.034761904761908</v>
      </c>
      <c r="AK163" s="42">
        <f t="shared" si="112"/>
        <v>12.034761904761908</v>
      </c>
      <c r="AL163" s="42">
        <f t="shared" si="112"/>
        <v>12.034761904761908</v>
      </c>
      <c r="AM163" s="42">
        <f t="shared" si="112"/>
        <v>12.034761904761908</v>
      </c>
      <c r="AN163" s="42">
        <f t="shared" si="112"/>
        <v>12.034761904761908</v>
      </c>
      <c r="AO163" s="42">
        <f t="shared" si="112"/>
        <v>12.034761904761908</v>
      </c>
      <c r="AP163" s="42">
        <f t="shared" si="112"/>
        <v>12.034761904761908</v>
      </c>
      <c r="AQ163" s="42">
        <f t="shared" si="112"/>
        <v>12.034761904761908</v>
      </c>
      <c r="AR163" s="42">
        <f t="shared" si="112"/>
        <v>12.034761904761908</v>
      </c>
      <c r="AS163" s="42">
        <f t="shared" si="112"/>
        <v>12.034761904761908</v>
      </c>
      <c r="AT163" s="42">
        <f t="shared" si="112"/>
        <v>12.034761904761908</v>
      </c>
      <c r="AU163" s="42">
        <f t="shared" si="112"/>
        <v>12.034761904761908</v>
      </c>
      <c r="AV163" s="42">
        <f t="shared" si="112"/>
        <v>12.034761904761908</v>
      </c>
      <c r="AW163" s="42">
        <f t="shared" si="112"/>
        <v>12.034761904761908</v>
      </c>
      <c r="AX163" s="42">
        <f t="shared" si="112"/>
        <v>12.034761904761908</v>
      </c>
      <c r="AY163" s="42">
        <f t="shared" si="112"/>
        <v>12.034761904761908</v>
      </c>
      <c r="AZ163" s="42">
        <f t="shared" si="112"/>
        <v>12.034761904761908</v>
      </c>
      <c r="BA163" s="42">
        <f t="shared" si="112"/>
        <v>12.034761904761908</v>
      </c>
      <c r="BB163" s="42">
        <f t="shared" si="112"/>
        <v>12.034761904761908</v>
      </c>
      <c r="BC163" s="42">
        <f t="shared" si="112"/>
        <v>12.034761904761908</v>
      </c>
      <c r="BD163" s="42">
        <f t="shared" si="112"/>
        <v>12.034761904761908</v>
      </c>
      <c r="BE163" s="42">
        <f t="shared" si="112"/>
        <v>12.034761904761908</v>
      </c>
      <c r="BF163" s="42">
        <f t="shared" si="112"/>
        <v>12.034761904761908</v>
      </c>
      <c r="BG163" s="42">
        <f t="shared" si="112"/>
        <v>12.034761904761908</v>
      </c>
      <c r="BH163" s="42">
        <f t="shared" si="112"/>
        <v>12.034761904761908</v>
      </c>
      <c r="BI163" s="42">
        <f t="shared" si="112"/>
        <v>12.034761904761908</v>
      </c>
      <c r="BJ163" s="42">
        <f t="shared" si="112"/>
        <v>12.034761904761908</v>
      </c>
      <c r="BK163" s="42">
        <f t="shared" si="112"/>
        <v>12.034761904761908</v>
      </c>
      <c r="BL163" s="42">
        <f t="shared" si="112"/>
        <v>12.034761904761908</v>
      </c>
      <c r="BM163" s="42">
        <f t="shared" si="112"/>
        <v>12.034761904761908</v>
      </c>
      <c r="BN163" s="42">
        <f t="shared" si="112"/>
        <v>12.034761904761908</v>
      </c>
      <c r="BO163" s="42">
        <f t="shared" si="112"/>
        <v>12.034761904761908</v>
      </c>
      <c r="BP163" s="42">
        <f t="shared" si="112"/>
        <v>12.034761904761908</v>
      </c>
      <c r="BQ163" s="42">
        <f t="shared" si="112"/>
        <v>12.034761904761908</v>
      </c>
      <c r="BR163" s="42">
        <f t="shared" si="112"/>
        <v>12.034761904761908</v>
      </c>
      <c r="BS163" s="42">
        <f t="shared" si="112"/>
        <v>12.034761904761908</v>
      </c>
      <c r="BT163" s="42">
        <f t="shared" si="112"/>
        <v>12.034761904761908</v>
      </c>
      <c r="BU163" s="42">
        <f t="shared" si="112"/>
        <v>12.034761904761908</v>
      </c>
      <c r="BV163" s="42">
        <f t="shared" si="112"/>
        <v>12.034761904761908</v>
      </c>
      <c r="BW163" s="42">
        <f t="shared" si="112"/>
        <v>12.034761904761908</v>
      </c>
      <c r="BX163" s="42">
        <f t="shared" si="112"/>
        <v>12.034761904761908</v>
      </c>
      <c r="BY163" s="42">
        <f t="shared" si="112"/>
        <v>12.034761904761908</v>
      </c>
      <c r="BZ163" s="42">
        <f t="shared" si="112"/>
        <v>12.034761904761908</v>
      </c>
      <c r="CA163" s="42">
        <f t="shared" si="112"/>
        <v>12.034761904761908</v>
      </c>
      <c r="CB163" s="42">
        <f t="shared" si="112"/>
        <v>12.034761904761908</v>
      </c>
      <c r="CC163" s="42">
        <f t="shared" si="112"/>
        <v>12.034761904761908</v>
      </c>
      <c r="CD163" s="42">
        <f t="shared" ref="CD163:CE163" si="113">CD158/$H$129</f>
        <v>12.034761904761908</v>
      </c>
      <c r="CE163" s="42">
        <f t="shared" si="113"/>
        <v>12.034761904761908</v>
      </c>
      <c r="CF163" s="6"/>
      <c r="CG163" s="6"/>
      <c r="CH163" s="6"/>
      <c r="CI163" s="6"/>
      <c r="CJ163" s="6"/>
    </row>
    <row r="164" spans="16:88" x14ac:dyDescent="0.35">
      <c r="P164" s="59" t="s">
        <v>20</v>
      </c>
      <c r="Q164" s="61">
        <v>15</v>
      </c>
      <c r="R164" s="61">
        <v>16</v>
      </c>
      <c r="S164" s="61">
        <v>17</v>
      </c>
      <c r="T164" s="61">
        <v>18</v>
      </c>
      <c r="U164" s="61">
        <v>19</v>
      </c>
      <c r="V164" s="61">
        <v>20</v>
      </c>
      <c r="W164" s="61">
        <v>21</v>
      </c>
      <c r="X164" s="61">
        <v>22</v>
      </c>
      <c r="Y164" s="61">
        <v>23</v>
      </c>
      <c r="Z164" s="61">
        <v>24</v>
      </c>
      <c r="AA164" s="61">
        <v>25</v>
      </c>
      <c r="AB164" s="61">
        <v>26</v>
      </c>
      <c r="AC164" s="76">
        <v>27</v>
      </c>
      <c r="AD164" s="76">
        <v>28</v>
      </c>
      <c r="AE164" s="76">
        <v>29</v>
      </c>
      <c r="AF164" s="76">
        <v>30</v>
      </c>
      <c r="AG164" s="76">
        <v>31</v>
      </c>
      <c r="AH164" s="76">
        <v>32</v>
      </c>
      <c r="AI164" s="76">
        <v>33</v>
      </c>
      <c r="AJ164" s="76">
        <v>34</v>
      </c>
      <c r="AK164" s="76">
        <v>35</v>
      </c>
      <c r="AL164" s="76">
        <v>36</v>
      </c>
      <c r="AM164" s="76">
        <v>37</v>
      </c>
      <c r="AN164" s="76">
        <v>38</v>
      </c>
      <c r="AO164" s="76">
        <v>39</v>
      </c>
      <c r="AP164" s="76">
        <v>40</v>
      </c>
      <c r="AQ164" s="76">
        <v>41</v>
      </c>
      <c r="AR164" s="76">
        <v>42</v>
      </c>
      <c r="AS164" s="76">
        <v>43</v>
      </c>
      <c r="AT164" s="76">
        <v>44</v>
      </c>
      <c r="AU164" s="76">
        <v>45</v>
      </c>
      <c r="AV164" s="76">
        <v>46</v>
      </c>
      <c r="AW164" s="76">
        <v>47</v>
      </c>
      <c r="AX164" s="76">
        <v>48</v>
      </c>
      <c r="AY164" s="76">
        <v>49</v>
      </c>
      <c r="AZ164" s="76">
        <v>50</v>
      </c>
      <c r="BA164" s="76">
        <v>51</v>
      </c>
      <c r="BB164" s="76">
        <v>52</v>
      </c>
      <c r="BC164" s="61">
        <v>1</v>
      </c>
      <c r="BD164" s="61">
        <v>2</v>
      </c>
      <c r="BE164" s="61">
        <v>3</v>
      </c>
      <c r="BF164" s="61">
        <v>4</v>
      </c>
      <c r="BG164" s="61">
        <v>5</v>
      </c>
      <c r="BH164" s="61">
        <v>6</v>
      </c>
      <c r="BI164" s="61">
        <v>7</v>
      </c>
      <c r="BJ164" s="61">
        <v>8</v>
      </c>
      <c r="BK164" s="61">
        <v>9</v>
      </c>
      <c r="BL164" s="61">
        <v>10</v>
      </c>
      <c r="BM164" s="61">
        <v>11</v>
      </c>
      <c r="BN164" s="61">
        <v>12</v>
      </c>
      <c r="BO164" s="61">
        <v>13</v>
      </c>
      <c r="BP164" s="61">
        <v>14</v>
      </c>
      <c r="BQ164" s="61">
        <v>15</v>
      </c>
      <c r="BR164" s="61">
        <v>16</v>
      </c>
      <c r="BS164" s="61">
        <v>17</v>
      </c>
      <c r="BT164" s="61">
        <v>18</v>
      </c>
      <c r="BU164" s="61">
        <v>19</v>
      </c>
      <c r="BV164" s="61">
        <v>20</v>
      </c>
      <c r="BW164" s="61">
        <v>21</v>
      </c>
      <c r="BX164" s="61">
        <v>22</v>
      </c>
      <c r="BY164" s="61">
        <v>23</v>
      </c>
      <c r="BZ164" s="61">
        <v>24</v>
      </c>
      <c r="CA164" s="61">
        <v>25</v>
      </c>
      <c r="CB164" s="61">
        <v>26</v>
      </c>
      <c r="CC164" s="61">
        <v>27</v>
      </c>
      <c r="CD164" s="61">
        <v>28</v>
      </c>
      <c r="CE164" s="61">
        <v>29</v>
      </c>
    </row>
    <row r="165" spans="16:88" x14ac:dyDescent="0.35">
      <c r="P165" s="31" t="s">
        <v>103</v>
      </c>
      <c r="Q165" s="42">
        <f>ROUNDUP(Q161,0)</f>
        <v>48</v>
      </c>
      <c r="R165" s="42">
        <f>ROUNDUP(R161,0)</f>
        <v>48</v>
      </c>
      <c r="S165" s="42">
        <f t="shared" ref="S165:CD167" si="114">ROUNDUP(S161,0)</f>
        <v>48</v>
      </c>
      <c r="T165" s="42">
        <f t="shared" si="114"/>
        <v>48</v>
      </c>
      <c r="U165" s="42">
        <f t="shared" si="114"/>
        <v>48</v>
      </c>
      <c r="V165" s="42">
        <f t="shared" si="114"/>
        <v>48</v>
      </c>
      <c r="W165" s="42">
        <f t="shared" si="114"/>
        <v>48</v>
      </c>
      <c r="X165" s="42">
        <f t="shared" si="114"/>
        <v>48</v>
      </c>
      <c r="Y165" s="42">
        <f t="shared" si="114"/>
        <v>48</v>
      </c>
      <c r="Z165" s="42">
        <f t="shared" si="114"/>
        <v>48</v>
      </c>
      <c r="AA165" s="42">
        <f t="shared" si="114"/>
        <v>48</v>
      </c>
      <c r="AB165" s="42">
        <f t="shared" si="114"/>
        <v>48</v>
      </c>
      <c r="AC165" s="42">
        <f t="shared" si="114"/>
        <v>48</v>
      </c>
      <c r="AD165" s="42">
        <f t="shared" si="114"/>
        <v>48</v>
      </c>
      <c r="AE165" s="42">
        <f t="shared" si="114"/>
        <v>48</v>
      </c>
      <c r="AF165" s="42">
        <f t="shared" si="114"/>
        <v>48</v>
      </c>
      <c r="AG165" s="42">
        <f t="shared" si="114"/>
        <v>48</v>
      </c>
      <c r="AH165" s="42">
        <f t="shared" si="114"/>
        <v>35</v>
      </c>
      <c r="AI165" s="42">
        <f t="shared" si="114"/>
        <v>35</v>
      </c>
      <c r="AJ165" s="42">
        <f t="shared" si="114"/>
        <v>35</v>
      </c>
      <c r="AK165" s="42">
        <f t="shared" si="114"/>
        <v>35</v>
      </c>
      <c r="AL165" s="42">
        <f t="shared" si="114"/>
        <v>35</v>
      </c>
      <c r="AM165" s="42">
        <f t="shared" si="114"/>
        <v>35</v>
      </c>
      <c r="AN165" s="42">
        <f t="shared" si="114"/>
        <v>35</v>
      </c>
      <c r="AO165" s="42">
        <f t="shared" si="114"/>
        <v>35</v>
      </c>
      <c r="AP165" s="42">
        <f t="shared" si="114"/>
        <v>35</v>
      </c>
      <c r="AQ165" s="42">
        <f t="shared" si="114"/>
        <v>35</v>
      </c>
      <c r="AR165" s="42">
        <f t="shared" si="114"/>
        <v>35</v>
      </c>
      <c r="AS165" s="42">
        <f t="shared" si="114"/>
        <v>35</v>
      </c>
      <c r="AT165" s="42">
        <f t="shared" si="114"/>
        <v>35</v>
      </c>
      <c r="AU165" s="42">
        <f t="shared" si="114"/>
        <v>35</v>
      </c>
      <c r="AV165" s="42">
        <f t="shared" si="114"/>
        <v>35</v>
      </c>
      <c r="AW165" s="42">
        <f t="shared" si="114"/>
        <v>35</v>
      </c>
      <c r="AX165" s="42">
        <f t="shared" si="114"/>
        <v>35</v>
      </c>
      <c r="AY165" s="42">
        <f t="shared" si="114"/>
        <v>35</v>
      </c>
      <c r="AZ165" s="42">
        <f t="shared" si="114"/>
        <v>35</v>
      </c>
      <c r="BA165" s="42">
        <f t="shared" si="114"/>
        <v>35</v>
      </c>
      <c r="BB165" s="42">
        <f t="shared" si="114"/>
        <v>35</v>
      </c>
      <c r="BC165" s="42">
        <f t="shared" si="114"/>
        <v>35</v>
      </c>
      <c r="BD165" s="42">
        <f t="shared" si="114"/>
        <v>35</v>
      </c>
      <c r="BE165" s="42">
        <f t="shared" si="114"/>
        <v>35</v>
      </c>
      <c r="BF165" s="42">
        <f t="shared" si="114"/>
        <v>35</v>
      </c>
      <c r="BG165" s="42">
        <f t="shared" si="114"/>
        <v>35</v>
      </c>
      <c r="BH165" s="42">
        <f t="shared" si="114"/>
        <v>35</v>
      </c>
      <c r="BI165" s="42">
        <f t="shared" si="114"/>
        <v>35</v>
      </c>
      <c r="BJ165" s="42">
        <f t="shared" si="114"/>
        <v>35</v>
      </c>
      <c r="BK165" s="42">
        <f t="shared" si="114"/>
        <v>35</v>
      </c>
      <c r="BL165" s="42">
        <f t="shared" si="114"/>
        <v>35</v>
      </c>
      <c r="BM165" s="42">
        <f t="shared" si="114"/>
        <v>35</v>
      </c>
      <c r="BN165" s="42">
        <f t="shared" si="114"/>
        <v>35</v>
      </c>
      <c r="BO165" s="42">
        <f t="shared" si="114"/>
        <v>35</v>
      </c>
      <c r="BP165" s="42">
        <f t="shared" si="114"/>
        <v>35</v>
      </c>
      <c r="BQ165" s="42">
        <f t="shared" si="114"/>
        <v>35</v>
      </c>
      <c r="BR165" s="42">
        <f t="shared" si="114"/>
        <v>35</v>
      </c>
      <c r="BS165" s="42">
        <f t="shared" si="114"/>
        <v>35</v>
      </c>
      <c r="BT165" s="42">
        <f t="shared" si="114"/>
        <v>35</v>
      </c>
      <c r="BU165" s="42">
        <f t="shared" si="114"/>
        <v>35</v>
      </c>
      <c r="BV165" s="42">
        <f t="shared" si="114"/>
        <v>35</v>
      </c>
      <c r="BW165" s="42">
        <f t="shared" si="114"/>
        <v>35</v>
      </c>
      <c r="BX165" s="42">
        <f t="shared" si="114"/>
        <v>35</v>
      </c>
      <c r="BY165" s="42">
        <f t="shared" si="114"/>
        <v>35</v>
      </c>
      <c r="BZ165" s="42">
        <f t="shared" si="114"/>
        <v>35</v>
      </c>
      <c r="CA165" s="42">
        <f t="shared" si="114"/>
        <v>35</v>
      </c>
      <c r="CB165" s="42">
        <f t="shared" si="114"/>
        <v>35</v>
      </c>
      <c r="CC165" s="42">
        <f t="shared" si="114"/>
        <v>35</v>
      </c>
      <c r="CD165" s="42">
        <f t="shared" si="114"/>
        <v>35</v>
      </c>
      <c r="CE165" s="42">
        <f t="shared" ref="CE165:CE167" si="115">ROUNDUP(CE161,0)</f>
        <v>35</v>
      </c>
    </row>
    <row r="166" spans="16:88" x14ac:dyDescent="0.35">
      <c r="P166" s="31" t="s">
        <v>104</v>
      </c>
      <c r="Q166" s="42">
        <f>ROUNDUP(Q162,0)</f>
        <v>27</v>
      </c>
      <c r="R166" s="42">
        <f t="shared" ref="R166:CC167" si="116">ROUNDUP(R162,0)</f>
        <v>27</v>
      </c>
      <c r="S166" s="42">
        <f t="shared" si="116"/>
        <v>27</v>
      </c>
      <c r="T166" s="42">
        <f t="shared" si="116"/>
        <v>27</v>
      </c>
      <c r="U166" s="42">
        <f t="shared" si="116"/>
        <v>27</v>
      </c>
      <c r="V166" s="42">
        <f t="shared" si="116"/>
        <v>27</v>
      </c>
      <c r="W166" s="42">
        <f t="shared" si="116"/>
        <v>27</v>
      </c>
      <c r="X166" s="42">
        <f t="shared" si="116"/>
        <v>27</v>
      </c>
      <c r="Y166" s="42">
        <f t="shared" si="116"/>
        <v>27</v>
      </c>
      <c r="Z166" s="42">
        <f t="shared" si="116"/>
        <v>27</v>
      </c>
      <c r="AA166" s="42">
        <f t="shared" si="116"/>
        <v>27</v>
      </c>
      <c r="AB166" s="42">
        <f t="shared" si="116"/>
        <v>27</v>
      </c>
      <c r="AC166" s="42">
        <f t="shared" si="116"/>
        <v>27</v>
      </c>
      <c r="AD166" s="42">
        <f t="shared" si="116"/>
        <v>27</v>
      </c>
      <c r="AE166" s="42">
        <f t="shared" si="116"/>
        <v>27</v>
      </c>
      <c r="AF166" s="42">
        <f t="shared" si="116"/>
        <v>27</v>
      </c>
      <c r="AG166" s="42">
        <f t="shared" si="116"/>
        <v>27</v>
      </c>
      <c r="AH166" s="42">
        <f t="shared" si="116"/>
        <v>20</v>
      </c>
      <c r="AI166" s="42">
        <f t="shared" si="116"/>
        <v>20</v>
      </c>
      <c r="AJ166" s="42">
        <f t="shared" si="116"/>
        <v>20</v>
      </c>
      <c r="AK166" s="42">
        <f t="shared" si="116"/>
        <v>20</v>
      </c>
      <c r="AL166" s="42">
        <f t="shared" si="116"/>
        <v>20</v>
      </c>
      <c r="AM166" s="42">
        <f t="shared" si="116"/>
        <v>20</v>
      </c>
      <c r="AN166" s="42">
        <f t="shared" si="116"/>
        <v>20</v>
      </c>
      <c r="AO166" s="42">
        <f t="shared" si="116"/>
        <v>20</v>
      </c>
      <c r="AP166" s="42">
        <f t="shared" si="116"/>
        <v>20</v>
      </c>
      <c r="AQ166" s="42">
        <f t="shared" si="116"/>
        <v>20</v>
      </c>
      <c r="AR166" s="42">
        <f t="shared" si="116"/>
        <v>20</v>
      </c>
      <c r="AS166" s="42">
        <f t="shared" si="116"/>
        <v>20</v>
      </c>
      <c r="AT166" s="42">
        <f t="shared" si="116"/>
        <v>20</v>
      </c>
      <c r="AU166" s="42">
        <f t="shared" si="116"/>
        <v>20</v>
      </c>
      <c r="AV166" s="42">
        <f t="shared" si="116"/>
        <v>20</v>
      </c>
      <c r="AW166" s="42">
        <f t="shared" si="116"/>
        <v>20</v>
      </c>
      <c r="AX166" s="42">
        <f t="shared" si="116"/>
        <v>20</v>
      </c>
      <c r="AY166" s="42">
        <f t="shared" si="116"/>
        <v>20</v>
      </c>
      <c r="AZ166" s="42">
        <f t="shared" si="116"/>
        <v>20</v>
      </c>
      <c r="BA166" s="42">
        <f t="shared" si="116"/>
        <v>20</v>
      </c>
      <c r="BB166" s="42">
        <f t="shared" si="116"/>
        <v>20</v>
      </c>
      <c r="BC166" s="42">
        <f t="shared" si="116"/>
        <v>20</v>
      </c>
      <c r="BD166" s="42">
        <f t="shared" si="116"/>
        <v>20</v>
      </c>
      <c r="BE166" s="42">
        <f t="shared" si="116"/>
        <v>20</v>
      </c>
      <c r="BF166" s="42">
        <f t="shared" si="116"/>
        <v>20</v>
      </c>
      <c r="BG166" s="42">
        <f t="shared" si="116"/>
        <v>20</v>
      </c>
      <c r="BH166" s="42">
        <f t="shared" si="116"/>
        <v>20</v>
      </c>
      <c r="BI166" s="42">
        <f t="shared" si="116"/>
        <v>20</v>
      </c>
      <c r="BJ166" s="42">
        <f t="shared" si="116"/>
        <v>20</v>
      </c>
      <c r="BK166" s="42">
        <f t="shared" si="116"/>
        <v>20</v>
      </c>
      <c r="BL166" s="42">
        <f t="shared" si="116"/>
        <v>20</v>
      </c>
      <c r="BM166" s="42">
        <f t="shared" si="116"/>
        <v>20</v>
      </c>
      <c r="BN166" s="42">
        <f t="shared" si="116"/>
        <v>20</v>
      </c>
      <c r="BO166" s="42">
        <f t="shared" si="116"/>
        <v>20</v>
      </c>
      <c r="BP166" s="42">
        <f t="shared" si="116"/>
        <v>20</v>
      </c>
      <c r="BQ166" s="42">
        <f t="shared" si="116"/>
        <v>20</v>
      </c>
      <c r="BR166" s="42">
        <f t="shared" si="116"/>
        <v>20</v>
      </c>
      <c r="BS166" s="42">
        <f t="shared" si="116"/>
        <v>20</v>
      </c>
      <c r="BT166" s="42">
        <f t="shared" si="116"/>
        <v>20</v>
      </c>
      <c r="BU166" s="42">
        <f t="shared" si="116"/>
        <v>20</v>
      </c>
      <c r="BV166" s="42">
        <f t="shared" si="116"/>
        <v>20</v>
      </c>
      <c r="BW166" s="42">
        <f t="shared" si="116"/>
        <v>20</v>
      </c>
      <c r="BX166" s="42">
        <f t="shared" si="116"/>
        <v>20</v>
      </c>
      <c r="BY166" s="42">
        <f t="shared" si="116"/>
        <v>20</v>
      </c>
      <c r="BZ166" s="42">
        <f t="shared" si="116"/>
        <v>20</v>
      </c>
      <c r="CA166" s="42">
        <f t="shared" si="116"/>
        <v>20</v>
      </c>
      <c r="CB166" s="42">
        <f t="shared" si="116"/>
        <v>20</v>
      </c>
      <c r="CC166" s="42">
        <f t="shared" si="116"/>
        <v>20</v>
      </c>
      <c r="CD166" s="42">
        <f t="shared" si="114"/>
        <v>20</v>
      </c>
      <c r="CE166" s="42">
        <f t="shared" si="115"/>
        <v>20</v>
      </c>
    </row>
    <row r="167" spans="16:88" x14ac:dyDescent="0.35">
      <c r="P167" s="31" t="s">
        <v>105</v>
      </c>
      <c r="Q167" s="42">
        <f>ROUNDUP(Q163,0)</f>
        <v>17</v>
      </c>
      <c r="R167" s="42">
        <f t="shared" si="116"/>
        <v>17</v>
      </c>
      <c r="S167" s="42">
        <f t="shared" si="116"/>
        <v>17</v>
      </c>
      <c r="T167" s="42">
        <f t="shared" si="116"/>
        <v>17</v>
      </c>
      <c r="U167" s="42">
        <f t="shared" si="116"/>
        <v>17</v>
      </c>
      <c r="V167" s="42">
        <f t="shared" si="116"/>
        <v>17</v>
      </c>
      <c r="W167" s="42">
        <f t="shared" si="116"/>
        <v>17</v>
      </c>
      <c r="X167" s="42">
        <f t="shared" si="116"/>
        <v>17</v>
      </c>
      <c r="Y167" s="42">
        <f t="shared" si="116"/>
        <v>17</v>
      </c>
      <c r="Z167" s="42">
        <f t="shared" si="116"/>
        <v>17</v>
      </c>
      <c r="AA167" s="42">
        <f t="shared" si="116"/>
        <v>17</v>
      </c>
      <c r="AB167" s="42">
        <f t="shared" si="116"/>
        <v>17</v>
      </c>
      <c r="AC167" s="42">
        <f t="shared" si="116"/>
        <v>17</v>
      </c>
      <c r="AD167" s="42">
        <f t="shared" si="116"/>
        <v>17</v>
      </c>
      <c r="AE167" s="42">
        <f t="shared" si="116"/>
        <v>17</v>
      </c>
      <c r="AF167" s="42">
        <f t="shared" si="116"/>
        <v>17</v>
      </c>
      <c r="AG167" s="42">
        <f t="shared" si="116"/>
        <v>17</v>
      </c>
      <c r="AH167" s="42">
        <f t="shared" si="116"/>
        <v>13</v>
      </c>
      <c r="AI167" s="42">
        <f t="shared" si="116"/>
        <v>13</v>
      </c>
      <c r="AJ167" s="42">
        <f t="shared" si="116"/>
        <v>13</v>
      </c>
      <c r="AK167" s="42">
        <f t="shared" si="116"/>
        <v>13</v>
      </c>
      <c r="AL167" s="42">
        <f t="shared" si="116"/>
        <v>13</v>
      </c>
      <c r="AM167" s="42">
        <f t="shared" si="116"/>
        <v>13</v>
      </c>
      <c r="AN167" s="42">
        <f t="shared" si="116"/>
        <v>13</v>
      </c>
      <c r="AO167" s="42">
        <f t="shared" si="116"/>
        <v>13</v>
      </c>
      <c r="AP167" s="42">
        <f t="shared" si="116"/>
        <v>13</v>
      </c>
      <c r="AQ167" s="42">
        <f t="shared" si="116"/>
        <v>13</v>
      </c>
      <c r="AR167" s="42">
        <f t="shared" si="116"/>
        <v>13</v>
      </c>
      <c r="AS167" s="42">
        <f t="shared" si="116"/>
        <v>13</v>
      </c>
      <c r="AT167" s="42">
        <f t="shared" si="116"/>
        <v>13</v>
      </c>
      <c r="AU167" s="42">
        <f t="shared" si="116"/>
        <v>13</v>
      </c>
      <c r="AV167" s="42">
        <f t="shared" si="116"/>
        <v>13</v>
      </c>
      <c r="AW167" s="42">
        <f t="shared" si="116"/>
        <v>13</v>
      </c>
      <c r="AX167" s="42">
        <f t="shared" si="116"/>
        <v>13</v>
      </c>
      <c r="AY167" s="42">
        <f t="shared" si="116"/>
        <v>13</v>
      </c>
      <c r="AZ167" s="42">
        <f t="shared" si="116"/>
        <v>13</v>
      </c>
      <c r="BA167" s="42">
        <f t="shared" si="116"/>
        <v>13</v>
      </c>
      <c r="BB167" s="42">
        <f t="shared" si="116"/>
        <v>13</v>
      </c>
      <c r="BC167" s="42">
        <f t="shared" si="116"/>
        <v>13</v>
      </c>
      <c r="BD167" s="42">
        <f t="shared" si="116"/>
        <v>13</v>
      </c>
      <c r="BE167" s="42">
        <f t="shared" si="116"/>
        <v>13</v>
      </c>
      <c r="BF167" s="42">
        <f t="shared" si="116"/>
        <v>13</v>
      </c>
      <c r="BG167" s="42">
        <f t="shared" si="116"/>
        <v>13</v>
      </c>
      <c r="BH167" s="42">
        <f t="shared" si="116"/>
        <v>13</v>
      </c>
      <c r="BI167" s="42">
        <f t="shared" si="116"/>
        <v>13</v>
      </c>
      <c r="BJ167" s="42">
        <f t="shared" si="116"/>
        <v>13</v>
      </c>
      <c r="BK167" s="42">
        <f t="shared" si="116"/>
        <v>13</v>
      </c>
      <c r="BL167" s="42">
        <f t="shared" si="116"/>
        <v>13</v>
      </c>
      <c r="BM167" s="42">
        <f t="shared" si="116"/>
        <v>13</v>
      </c>
      <c r="BN167" s="42">
        <f t="shared" si="116"/>
        <v>13</v>
      </c>
      <c r="BO167" s="42">
        <f t="shared" si="116"/>
        <v>13</v>
      </c>
      <c r="BP167" s="42">
        <f t="shared" si="116"/>
        <v>13</v>
      </c>
      <c r="BQ167" s="42">
        <f t="shared" si="116"/>
        <v>13</v>
      </c>
      <c r="BR167" s="42">
        <f t="shared" si="116"/>
        <v>13</v>
      </c>
      <c r="BS167" s="42">
        <f t="shared" si="116"/>
        <v>13</v>
      </c>
      <c r="BT167" s="42">
        <f t="shared" si="116"/>
        <v>13</v>
      </c>
      <c r="BU167" s="42">
        <f t="shared" si="116"/>
        <v>13</v>
      </c>
      <c r="BV167" s="42">
        <f t="shared" si="116"/>
        <v>13</v>
      </c>
      <c r="BW167" s="42">
        <f t="shared" si="116"/>
        <v>13</v>
      </c>
      <c r="BX167" s="42">
        <f t="shared" si="116"/>
        <v>13</v>
      </c>
      <c r="BY167" s="42">
        <f t="shared" si="116"/>
        <v>13</v>
      </c>
      <c r="BZ167" s="42">
        <f t="shared" si="116"/>
        <v>13</v>
      </c>
      <c r="CA167" s="42">
        <f t="shared" si="116"/>
        <v>13</v>
      </c>
      <c r="CB167" s="42">
        <f t="shared" si="116"/>
        <v>13</v>
      </c>
      <c r="CC167" s="42">
        <f t="shared" si="116"/>
        <v>13</v>
      </c>
      <c r="CD167" s="42">
        <f t="shared" si="114"/>
        <v>13</v>
      </c>
      <c r="CE167" s="42">
        <f t="shared" si="115"/>
        <v>13</v>
      </c>
    </row>
  </sheetData>
  <mergeCells count="130">
    <mergeCell ref="CB4:CN4"/>
    <mergeCell ref="CO4:CV4"/>
    <mergeCell ref="F5:I5"/>
    <mergeCell ref="J5:N5"/>
    <mergeCell ref="O5:R5"/>
    <mergeCell ref="S5:V5"/>
    <mergeCell ref="W5:AA5"/>
    <mergeCell ref="AB5:AE5"/>
    <mergeCell ref="AF5:AI5"/>
    <mergeCell ref="AJ5:AN5"/>
    <mergeCell ref="F4:N4"/>
    <mergeCell ref="O4:AA4"/>
    <mergeCell ref="AB4:AN4"/>
    <mergeCell ref="AO4:BA4"/>
    <mergeCell ref="BB4:BN4"/>
    <mergeCell ref="BO4:CA4"/>
    <mergeCell ref="CO5:CR5"/>
    <mergeCell ref="CS5:CV5"/>
    <mergeCell ref="CF5:CI5"/>
    <mergeCell ref="CJ5:CN5"/>
    <mergeCell ref="C40:E40"/>
    <mergeCell ref="F40:H40"/>
    <mergeCell ref="C61:O61"/>
    <mergeCell ref="P61:AB61"/>
    <mergeCell ref="AC61:AO61"/>
    <mergeCell ref="AP61:BB61"/>
    <mergeCell ref="BC61:BO61"/>
    <mergeCell ref="BP61:CB61"/>
    <mergeCell ref="BO5:BR5"/>
    <mergeCell ref="BS5:BV5"/>
    <mergeCell ref="BW5:CA5"/>
    <mergeCell ref="CB5:CE5"/>
    <mergeCell ref="AO5:AR5"/>
    <mergeCell ref="AS5:AV5"/>
    <mergeCell ref="AW5:BA5"/>
    <mergeCell ref="BB5:BE5"/>
    <mergeCell ref="BF5:BI5"/>
    <mergeCell ref="BJ5:BN5"/>
    <mergeCell ref="CC62:CF62"/>
    <mergeCell ref="CG62:CJ62"/>
    <mergeCell ref="CC61:CJ61"/>
    <mergeCell ref="X62:AB62"/>
    <mergeCell ref="AC62:AF62"/>
    <mergeCell ref="AG62:AJ62"/>
    <mergeCell ref="AK62:AO62"/>
    <mergeCell ref="AP62:AS62"/>
    <mergeCell ref="AT62:AW62"/>
    <mergeCell ref="AX62:BB62"/>
    <mergeCell ref="BC62:BF62"/>
    <mergeCell ref="BG62:BJ62"/>
    <mergeCell ref="C98:O98"/>
    <mergeCell ref="P98:AB98"/>
    <mergeCell ref="AC98:AO98"/>
    <mergeCell ref="AP98:BB98"/>
    <mergeCell ref="BC98:BO98"/>
    <mergeCell ref="BP98:CB98"/>
    <mergeCell ref="BK62:BO62"/>
    <mergeCell ref="BP62:BS62"/>
    <mergeCell ref="BT62:BW62"/>
    <mergeCell ref="BX62:CB62"/>
    <mergeCell ref="CC98:CJ98"/>
    <mergeCell ref="X99:AB99"/>
    <mergeCell ref="AC99:AF99"/>
    <mergeCell ref="AG99:AJ99"/>
    <mergeCell ref="AK99:AO99"/>
    <mergeCell ref="AP99:AS99"/>
    <mergeCell ref="AT99:AW99"/>
    <mergeCell ref="AX99:BB99"/>
    <mergeCell ref="BC99:BF99"/>
    <mergeCell ref="BG99:BJ99"/>
    <mergeCell ref="C107:E107"/>
    <mergeCell ref="F107:H107"/>
    <mergeCell ref="F120:N120"/>
    <mergeCell ref="O120:AA120"/>
    <mergeCell ref="AB120:AN120"/>
    <mergeCell ref="AO120:BA120"/>
    <mergeCell ref="BK99:BO99"/>
    <mergeCell ref="BP99:BS99"/>
    <mergeCell ref="BT99:BW99"/>
    <mergeCell ref="BB120:BN120"/>
    <mergeCell ref="BO120:CA120"/>
    <mergeCell ref="BX99:CB99"/>
    <mergeCell ref="CB120:CN120"/>
    <mergeCell ref="CC99:CF99"/>
    <mergeCell ref="CG99:CJ99"/>
    <mergeCell ref="CO120:CV120"/>
    <mergeCell ref="F121:I121"/>
    <mergeCell ref="J121:N121"/>
    <mergeCell ref="O121:R121"/>
    <mergeCell ref="S121:V121"/>
    <mergeCell ref="W121:AA121"/>
    <mergeCell ref="AB121:AE121"/>
    <mergeCell ref="CF121:CI121"/>
    <mergeCell ref="CJ121:CN121"/>
    <mergeCell ref="CO121:CR121"/>
    <mergeCell ref="CS121:CV121"/>
    <mergeCell ref="C153:O153"/>
    <mergeCell ref="P153:AB153"/>
    <mergeCell ref="AC153:AO153"/>
    <mergeCell ref="AP153:BB153"/>
    <mergeCell ref="BC153:BO153"/>
    <mergeCell ref="BP153:CB153"/>
    <mergeCell ref="BF121:BI121"/>
    <mergeCell ref="BJ121:BN121"/>
    <mergeCell ref="BO121:BR121"/>
    <mergeCell ref="BS121:BV121"/>
    <mergeCell ref="BW121:CA121"/>
    <mergeCell ref="CB121:CE121"/>
    <mergeCell ref="AF121:AI121"/>
    <mergeCell ref="AJ121:AN121"/>
    <mergeCell ref="AO121:AR121"/>
    <mergeCell ref="AS121:AV121"/>
    <mergeCell ref="AW121:BA121"/>
    <mergeCell ref="BB121:BE121"/>
    <mergeCell ref="BK154:BO154"/>
    <mergeCell ref="BP154:BS154"/>
    <mergeCell ref="BT154:BW154"/>
    <mergeCell ref="BX154:CB154"/>
    <mergeCell ref="CC154:CF154"/>
    <mergeCell ref="CG154:CJ154"/>
    <mergeCell ref="CC153:CJ153"/>
    <mergeCell ref="X154:AB154"/>
    <mergeCell ref="AC154:AF154"/>
    <mergeCell ref="AG154:AJ154"/>
    <mergeCell ref="AK154:AO154"/>
    <mergeCell ref="AP154:AS154"/>
    <mergeCell ref="AT154:AW154"/>
    <mergeCell ref="AX154:BB154"/>
    <mergeCell ref="BC154:BF154"/>
    <mergeCell ref="BG154:BJ15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113"/>
  <sheetViews>
    <sheetView topLeftCell="A37" zoomScale="80" zoomScaleNormal="80" workbookViewId="0">
      <selection activeCell="B34" sqref="B34"/>
    </sheetView>
  </sheetViews>
  <sheetFormatPr defaultRowHeight="14.5" x14ac:dyDescent="0.35"/>
  <cols>
    <col min="1" max="1" width="15.26953125" customWidth="1"/>
    <col min="2" max="2" width="36.26953125" bestFit="1" customWidth="1"/>
    <col min="3" max="6" width="12.26953125" bestFit="1" customWidth="1"/>
    <col min="7" max="7" width="12.453125" customWidth="1"/>
    <col min="8" max="8" width="12.7265625" customWidth="1"/>
    <col min="9" max="9" width="12.26953125" customWidth="1"/>
    <col min="10" max="10" width="12.26953125" bestFit="1" customWidth="1"/>
    <col min="11" max="11" width="12.81640625" customWidth="1"/>
    <col min="12" max="12" width="13.7265625" customWidth="1"/>
    <col min="13" max="13" width="13.81640625" bestFit="1" customWidth="1"/>
    <col min="14" max="14" width="12.26953125" bestFit="1" customWidth="1"/>
    <col min="15" max="15" width="13" customWidth="1"/>
    <col min="16" max="16" width="12.26953125" bestFit="1" customWidth="1"/>
    <col min="17" max="17" width="13.1796875" customWidth="1"/>
    <col min="18" max="19" width="13.453125" bestFit="1" customWidth="1"/>
    <col min="20" max="24" width="12.26953125" bestFit="1" customWidth="1"/>
    <col min="25" max="28" width="13.453125" bestFit="1" customWidth="1"/>
    <col min="29" max="29" width="13.81640625" bestFit="1" customWidth="1"/>
    <col min="30" max="41" width="13.453125" bestFit="1" customWidth="1"/>
    <col min="42" max="88" width="15.1796875" bestFit="1" customWidth="1"/>
    <col min="89" max="100" width="14.26953125" bestFit="1" customWidth="1"/>
  </cols>
  <sheetData>
    <row r="1" spans="32:32" x14ac:dyDescent="0.35">
      <c r="AF1" s="27"/>
    </row>
    <row r="17" spans="2:88" x14ac:dyDescent="0.35">
      <c r="L17" s="134"/>
      <c r="M17" s="72"/>
      <c r="N17" s="134" t="s">
        <v>37</v>
      </c>
      <c r="O17" s="134"/>
      <c r="P17" s="134"/>
      <c r="Q17" s="134" t="s">
        <v>38</v>
      </c>
      <c r="R17" s="134"/>
      <c r="S17" s="134"/>
      <c r="T17" s="134" t="s">
        <v>39</v>
      </c>
      <c r="U17" s="134"/>
      <c r="V17" s="134"/>
      <c r="W17" s="134" t="s">
        <v>40</v>
      </c>
      <c r="X17" s="134"/>
      <c r="Y17" s="134"/>
      <c r="Z17" s="134" t="s">
        <v>41</v>
      </c>
      <c r="AA17" s="134"/>
      <c r="AB17" s="134"/>
    </row>
    <row r="18" spans="2:88" x14ac:dyDescent="0.35">
      <c r="L18" s="134"/>
      <c r="M18" s="30">
        <v>45467</v>
      </c>
      <c r="N18" s="30">
        <v>45497</v>
      </c>
      <c r="O18" s="30">
        <v>45528</v>
      </c>
      <c r="P18" s="30">
        <v>45559</v>
      </c>
      <c r="Q18" s="30">
        <v>45589</v>
      </c>
      <c r="R18" s="30">
        <v>45620</v>
      </c>
      <c r="S18" s="30">
        <v>45650</v>
      </c>
      <c r="T18" s="30">
        <v>45681</v>
      </c>
      <c r="U18" s="30">
        <v>45712</v>
      </c>
      <c r="V18" s="30">
        <v>45740</v>
      </c>
      <c r="W18" s="30">
        <v>45771</v>
      </c>
      <c r="X18" s="30">
        <v>45801</v>
      </c>
      <c r="Y18" s="30">
        <v>45832</v>
      </c>
      <c r="Z18" s="30">
        <v>45862</v>
      </c>
      <c r="AA18" s="30">
        <v>45893</v>
      </c>
      <c r="AB18" s="30">
        <v>45924</v>
      </c>
    </row>
    <row r="19" spans="2:88" hidden="1" x14ac:dyDescent="0.35">
      <c r="L19" s="1" t="s">
        <v>66</v>
      </c>
      <c r="M19" s="141">
        <v>102.5</v>
      </c>
      <c r="N19" s="141"/>
      <c r="O19" s="141"/>
      <c r="P19" s="141"/>
      <c r="Q19" s="141">
        <v>156.80000000000001</v>
      </c>
      <c r="R19" s="141"/>
      <c r="S19" s="141"/>
      <c r="T19" s="141">
        <v>82</v>
      </c>
      <c r="U19" s="141"/>
      <c r="V19" s="141"/>
      <c r="W19" s="141">
        <v>70.8</v>
      </c>
      <c r="X19" s="141"/>
      <c r="Y19" s="141"/>
      <c r="Z19" s="136">
        <v>54.4</v>
      </c>
      <c r="AA19" s="137"/>
      <c r="AB19" s="68"/>
    </row>
    <row r="20" spans="2:88" x14ac:dyDescent="0.35">
      <c r="L20" s="62" t="s">
        <v>101</v>
      </c>
      <c r="M20" s="138">
        <v>69.599999999999994</v>
      </c>
      <c r="N20" s="139"/>
      <c r="O20" s="139"/>
      <c r="P20" s="140"/>
      <c r="Q20" s="138">
        <v>156.80000000000001</v>
      </c>
      <c r="R20" s="139"/>
      <c r="S20" s="140"/>
      <c r="T20" s="138">
        <v>82</v>
      </c>
      <c r="U20" s="139"/>
      <c r="V20" s="140"/>
      <c r="W20" s="138">
        <v>70.8</v>
      </c>
      <c r="X20" s="139"/>
      <c r="Y20" s="140"/>
      <c r="Z20" s="138">
        <v>82</v>
      </c>
      <c r="AA20" s="139"/>
      <c r="AB20" s="140"/>
    </row>
    <row r="21" spans="2:88" x14ac:dyDescent="0.35">
      <c r="L21" s="62" t="s">
        <v>99</v>
      </c>
      <c r="M21" s="138">
        <v>34.799999999999997</v>
      </c>
      <c r="N21" s="139"/>
      <c r="O21" s="139"/>
      <c r="P21" s="140"/>
      <c r="Q21" s="138">
        <v>78.400000000000006</v>
      </c>
      <c r="R21" s="139"/>
      <c r="S21" s="140"/>
      <c r="T21" s="143">
        <v>41</v>
      </c>
      <c r="U21" s="144"/>
      <c r="V21" s="145"/>
      <c r="W21" s="142">
        <v>35.4</v>
      </c>
      <c r="X21" s="142"/>
      <c r="Y21" s="142"/>
      <c r="Z21" s="142">
        <v>23.6</v>
      </c>
      <c r="AA21" s="142"/>
      <c r="AB21" s="142"/>
    </row>
    <row r="22" spans="2:88" x14ac:dyDescent="0.35">
      <c r="L22" s="62" t="s">
        <v>100</v>
      </c>
      <c r="M22" s="138">
        <v>139.19999999999999</v>
      </c>
      <c r="N22" s="139"/>
      <c r="O22" s="139"/>
      <c r="P22" s="140"/>
      <c r="Q22" s="142">
        <v>313.60000000000002</v>
      </c>
      <c r="R22" s="142"/>
      <c r="S22" s="142"/>
      <c r="T22" s="146">
        <v>164</v>
      </c>
      <c r="U22" s="146"/>
      <c r="V22" s="146"/>
      <c r="W22" s="142">
        <v>141.6</v>
      </c>
      <c r="X22" s="142"/>
      <c r="Y22" s="142"/>
      <c r="Z22" s="138">
        <v>164</v>
      </c>
      <c r="AA22" s="139"/>
      <c r="AB22" s="140"/>
    </row>
    <row r="23" spans="2:88" x14ac:dyDescent="0.35">
      <c r="K23" t="s">
        <v>99</v>
      </c>
      <c r="L23" s="31" t="s">
        <v>42</v>
      </c>
      <c r="M23" s="20">
        <f>$M$21*1000000/4</f>
        <v>8700000</v>
      </c>
      <c r="N23" s="20">
        <f t="shared" ref="N23:P23" si="0">$M$21*1000000/4</f>
        <v>8700000</v>
      </c>
      <c r="O23" s="20">
        <f t="shared" si="0"/>
        <v>8700000</v>
      </c>
      <c r="P23" s="20">
        <f t="shared" si="0"/>
        <v>8700000</v>
      </c>
      <c r="Q23" s="20">
        <f>$Q$21*1000000/3</f>
        <v>26133333.333333332</v>
      </c>
      <c r="R23" s="20">
        <f t="shared" ref="R23:S23" si="1">$Q$21*1000000/3</f>
        <v>26133333.333333332</v>
      </c>
      <c r="S23" s="20">
        <f t="shared" si="1"/>
        <v>26133333.333333332</v>
      </c>
      <c r="T23" s="20">
        <f>$T$21*1000000/3</f>
        <v>13666666.666666666</v>
      </c>
      <c r="U23" s="20">
        <f t="shared" ref="U23:V23" si="2">$T$21*1000000/3</f>
        <v>13666666.666666666</v>
      </c>
      <c r="V23" s="20">
        <f t="shared" si="2"/>
        <v>13666666.666666666</v>
      </c>
      <c r="W23" s="20">
        <f>$W$21*1000000/3</f>
        <v>11800000</v>
      </c>
      <c r="X23" s="20">
        <f t="shared" ref="X23:Y23" si="3">$W$21*1000000/3</f>
        <v>11800000</v>
      </c>
      <c r="Y23" s="20">
        <f t="shared" si="3"/>
        <v>11800000</v>
      </c>
      <c r="Z23" s="20">
        <f>$Z$21*1000000/3</f>
        <v>7866666.666666667</v>
      </c>
      <c r="AA23" s="20">
        <f t="shared" ref="AA23:AB23" si="4">$Z$21*1000000/3</f>
        <v>7866666.666666667</v>
      </c>
      <c r="AB23" s="20">
        <f t="shared" si="4"/>
        <v>7866666.666666667</v>
      </c>
    </row>
    <row r="24" spans="2:88" x14ac:dyDescent="0.35">
      <c r="K24" t="s">
        <v>101</v>
      </c>
      <c r="L24" s="31" t="s">
        <v>102</v>
      </c>
      <c r="M24" s="20">
        <v>3500000</v>
      </c>
      <c r="N24" s="20">
        <v>27000000</v>
      </c>
      <c r="O24" s="20">
        <v>30000000</v>
      </c>
      <c r="P24" s="20">
        <v>42000000</v>
      </c>
      <c r="Q24" s="20">
        <v>50000000</v>
      </c>
      <c r="R24" s="20">
        <v>50000000</v>
      </c>
      <c r="S24" s="20">
        <v>56800000</v>
      </c>
      <c r="T24" s="20">
        <v>32000000</v>
      </c>
      <c r="U24" s="20">
        <v>26000000</v>
      </c>
      <c r="V24" s="20">
        <v>24000000</v>
      </c>
      <c r="W24" s="20">
        <v>24000000</v>
      </c>
      <c r="X24" s="20">
        <v>24000000</v>
      </c>
      <c r="Y24" s="20">
        <v>22800000</v>
      </c>
      <c r="Z24" s="20">
        <v>26400000</v>
      </c>
      <c r="AA24" s="20">
        <v>28000000</v>
      </c>
      <c r="AB24" s="20"/>
    </row>
    <row r="25" spans="2:88" x14ac:dyDescent="0.35">
      <c r="K25" t="s">
        <v>100</v>
      </c>
      <c r="L25" s="31" t="s">
        <v>43</v>
      </c>
      <c r="M25" s="20">
        <f>$M$22*1000000/4</f>
        <v>34800000</v>
      </c>
      <c r="N25" s="20">
        <f t="shared" ref="N25:P25" si="5">$M$22*1000000/4</f>
        <v>34800000</v>
      </c>
      <c r="O25" s="20">
        <f t="shared" si="5"/>
        <v>34800000</v>
      </c>
      <c r="P25" s="20">
        <f t="shared" si="5"/>
        <v>34800000</v>
      </c>
      <c r="Q25" s="20">
        <f>$Q$22*1000000/3</f>
        <v>104533333.33333333</v>
      </c>
      <c r="R25" s="20">
        <f t="shared" ref="R25:S25" si="6">$Q$22*1000000/3</f>
        <v>104533333.33333333</v>
      </c>
      <c r="S25" s="20">
        <f t="shared" si="6"/>
        <v>104533333.33333333</v>
      </c>
      <c r="T25" s="20">
        <f>$T$22*1000000/3</f>
        <v>54666666.666666664</v>
      </c>
      <c r="U25" s="20">
        <f t="shared" ref="U25:V25" si="7">$T$22*1000000/3</f>
        <v>54666666.666666664</v>
      </c>
      <c r="V25" s="20">
        <f t="shared" si="7"/>
        <v>54666666.666666664</v>
      </c>
      <c r="W25" s="20">
        <f>$W$22*1000000/3</f>
        <v>47200000</v>
      </c>
      <c r="X25" s="20">
        <f t="shared" ref="X25:Y25" si="8">$W$22*1000000/3</f>
        <v>47200000</v>
      </c>
      <c r="Y25" s="20">
        <f t="shared" si="8"/>
        <v>47200000</v>
      </c>
      <c r="Z25" s="20">
        <f>$Z$22*1000000/3</f>
        <v>54666666.666666664</v>
      </c>
      <c r="AA25" s="20">
        <f t="shared" ref="AA25:AB25" si="9">$Z$22*1000000/3</f>
        <v>54666666.666666664</v>
      </c>
      <c r="AB25" s="20">
        <f t="shared" si="9"/>
        <v>54666666.666666664</v>
      </c>
      <c r="AC25" s="46"/>
    </row>
    <row r="27" spans="2:88" ht="23.5" x14ac:dyDescent="0.55000000000000004">
      <c r="B27" s="40" t="s">
        <v>109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88" x14ac:dyDescent="0.35">
      <c r="B28" t="s">
        <v>107</v>
      </c>
    </row>
    <row r="31" spans="2:88" x14ac:dyDescent="0.35">
      <c r="C31" s="114" t="s">
        <v>45</v>
      </c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6" t="s">
        <v>15</v>
      </c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7" t="s">
        <v>14</v>
      </c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8" t="s">
        <v>13</v>
      </c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 t="s">
        <v>32</v>
      </c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 t="s">
        <v>33</v>
      </c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 t="s">
        <v>34</v>
      </c>
      <c r="CD31" s="118"/>
      <c r="CE31" s="118"/>
      <c r="CF31" s="118"/>
      <c r="CG31" s="118"/>
      <c r="CH31" s="118"/>
      <c r="CI31" s="118"/>
      <c r="CJ31" s="118"/>
    </row>
    <row r="32" spans="2:88" x14ac:dyDescent="0.35"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29"/>
      <c r="R32" s="29"/>
      <c r="S32" s="29"/>
      <c r="T32" s="29"/>
      <c r="U32" s="29"/>
      <c r="V32" s="29"/>
      <c r="W32" s="29"/>
      <c r="X32" s="119">
        <v>45101</v>
      </c>
      <c r="Y32" s="120"/>
      <c r="Z32" s="120"/>
      <c r="AA32" s="120"/>
      <c r="AB32" s="121"/>
      <c r="AC32" s="122">
        <v>45474</v>
      </c>
      <c r="AD32" s="123"/>
      <c r="AE32" s="123"/>
      <c r="AF32" s="124"/>
      <c r="AG32" s="125" t="s">
        <v>31</v>
      </c>
      <c r="AH32" s="123"/>
      <c r="AI32" s="123"/>
      <c r="AJ32" s="124"/>
      <c r="AK32" s="126">
        <v>45193</v>
      </c>
      <c r="AL32" s="123"/>
      <c r="AM32" s="123"/>
      <c r="AN32" s="123"/>
      <c r="AO32" s="124"/>
      <c r="AP32" s="111">
        <v>45223</v>
      </c>
      <c r="AQ32" s="112"/>
      <c r="AR32" s="112"/>
      <c r="AS32" s="113"/>
      <c r="AT32" s="111">
        <v>45254</v>
      </c>
      <c r="AU32" s="112"/>
      <c r="AV32" s="112"/>
      <c r="AW32" s="113"/>
      <c r="AX32" s="111">
        <v>45284</v>
      </c>
      <c r="AY32" s="112"/>
      <c r="AZ32" s="112"/>
      <c r="BA32" s="112"/>
      <c r="BB32" s="113"/>
      <c r="BC32" s="111">
        <v>45682</v>
      </c>
      <c r="BD32" s="112"/>
      <c r="BE32" s="112"/>
      <c r="BF32" s="113"/>
      <c r="BG32" s="111">
        <v>45713</v>
      </c>
      <c r="BH32" s="112"/>
      <c r="BI32" s="112"/>
      <c r="BJ32" s="113"/>
      <c r="BK32" s="111">
        <v>45741</v>
      </c>
      <c r="BL32" s="112"/>
      <c r="BM32" s="112"/>
      <c r="BN32" s="112"/>
      <c r="BO32" s="113"/>
      <c r="BP32" s="111">
        <v>45407</v>
      </c>
      <c r="BQ32" s="112"/>
      <c r="BR32" s="112"/>
      <c r="BS32" s="113"/>
      <c r="BT32" s="111">
        <v>45802</v>
      </c>
      <c r="BU32" s="112"/>
      <c r="BV32" s="112"/>
      <c r="BW32" s="113"/>
      <c r="BX32" s="111">
        <v>45468</v>
      </c>
      <c r="BY32" s="112"/>
      <c r="BZ32" s="112"/>
      <c r="CA32" s="112"/>
      <c r="CB32" s="113"/>
      <c r="CC32" s="111">
        <v>45498</v>
      </c>
      <c r="CD32" s="112"/>
      <c r="CE32" s="112"/>
      <c r="CF32" s="113"/>
      <c r="CG32" s="111">
        <v>45529</v>
      </c>
      <c r="CH32" s="112"/>
      <c r="CI32" s="112"/>
      <c r="CJ32" s="113"/>
    </row>
    <row r="33" spans="1:92" s="22" customFormat="1" x14ac:dyDescent="0.35">
      <c r="B33" s="22" t="s">
        <v>20</v>
      </c>
      <c r="C33" s="17">
        <v>1</v>
      </c>
      <c r="D33" s="17">
        <v>2</v>
      </c>
      <c r="E33" s="17">
        <v>3</v>
      </c>
      <c r="F33" s="17">
        <v>4</v>
      </c>
      <c r="G33" s="17">
        <v>5</v>
      </c>
      <c r="H33" s="17">
        <v>6</v>
      </c>
      <c r="I33" s="17">
        <v>7</v>
      </c>
      <c r="J33" s="17">
        <v>8</v>
      </c>
      <c r="K33" s="17">
        <v>9</v>
      </c>
      <c r="L33" s="26">
        <v>10</v>
      </c>
      <c r="M33" s="26">
        <v>11</v>
      </c>
      <c r="N33" s="26">
        <v>12</v>
      </c>
      <c r="O33" s="26">
        <v>13</v>
      </c>
      <c r="P33" s="25">
        <v>14</v>
      </c>
      <c r="Q33" s="25">
        <v>15</v>
      </c>
      <c r="R33" s="25">
        <v>16</v>
      </c>
      <c r="S33" s="25">
        <v>17</v>
      </c>
      <c r="T33" s="25">
        <v>18</v>
      </c>
      <c r="U33" s="25">
        <v>19</v>
      </c>
      <c r="V33" s="25">
        <v>20</v>
      </c>
      <c r="W33" s="25">
        <v>21</v>
      </c>
      <c r="X33" s="25">
        <v>22</v>
      </c>
      <c r="Y33" s="25">
        <v>23</v>
      </c>
      <c r="Z33" s="25">
        <v>24</v>
      </c>
      <c r="AA33" s="25">
        <v>25</v>
      </c>
      <c r="AB33" s="25">
        <v>26</v>
      </c>
      <c r="AC33" s="24">
        <v>27</v>
      </c>
      <c r="AD33" s="24">
        <v>28</v>
      </c>
      <c r="AE33" s="24">
        <v>29</v>
      </c>
      <c r="AF33" s="24">
        <v>30</v>
      </c>
      <c r="AG33" s="24">
        <v>31</v>
      </c>
      <c r="AH33" s="24">
        <v>32</v>
      </c>
      <c r="AI33" s="24">
        <v>33</v>
      </c>
      <c r="AJ33" s="24">
        <v>34</v>
      </c>
      <c r="AK33" s="24">
        <v>35</v>
      </c>
      <c r="AL33" s="24">
        <v>36</v>
      </c>
      <c r="AM33" s="24">
        <v>37</v>
      </c>
      <c r="AN33" s="24">
        <v>38</v>
      </c>
      <c r="AO33" s="24">
        <v>39</v>
      </c>
      <c r="AP33" s="23">
        <v>40</v>
      </c>
      <c r="AQ33" s="23">
        <v>41</v>
      </c>
      <c r="AR33" s="23">
        <v>42</v>
      </c>
      <c r="AS33" s="23">
        <v>43</v>
      </c>
      <c r="AT33" s="23">
        <v>44</v>
      </c>
      <c r="AU33" s="23">
        <v>45</v>
      </c>
      <c r="AV33" s="23">
        <v>46</v>
      </c>
      <c r="AW33" s="23">
        <v>47</v>
      </c>
      <c r="AX33" s="23">
        <v>48</v>
      </c>
      <c r="AY33" s="23">
        <v>49</v>
      </c>
      <c r="AZ33" s="23">
        <v>50</v>
      </c>
      <c r="BA33" s="23">
        <v>51</v>
      </c>
      <c r="BB33" s="23">
        <v>52</v>
      </c>
      <c r="BC33" s="34">
        <v>1</v>
      </c>
      <c r="BD33" s="34">
        <v>2</v>
      </c>
      <c r="BE33" s="34">
        <v>3</v>
      </c>
      <c r="BF33" s="34">
        <v>4</v>
      </c>
      <c r="BG33" s="34">
        <v>5</v>
      </c>
      <c r="BH33" s="34">
        <v>6</v>
      </c>
      <c r="BI33" s="34">
        <v>7</v>
      </c>
      <c r="BJ33" s="34">
        <v>8</v>
      </c>
      <c r="BK33" s="34">
        <v>9</v>
      </c>
      <c r="BL33" s="34">
        <v>10</v>
      </c>
      <c r="BM33" s="34">
        <v>11</v>
      </c>
      <c r="BN33" s="34">
        <v>12</v>
      </c>
      <c r="BO33" s="34">
        <v>13</v>
      </c>
      <c r="BP33" s="34">
        <v>14</v>
      </c>
      <c r="BQ33" s="34">
        <v>15</v>
      </c>
      <c r="BR33" s="34">
        <v>16</v>
      </c>
      <c r="BS33" s="34">
        <v>17</v>
      </c>
      <c r="BT33" s="34">
        <v>18</v>
      </c>
      <c r="BU33" s="34">
        <v>19</v>
      </c>
      <c r="BV33" s="34">
        <v>20</v>
      </c>
      <c r="BW33" s="34">
        <v>21</v>
      </c>
      <c r="BX33" s="34">
        <v>22</v>
      </c>
      <c r="BY33" s="34">
        <v>23</v>
      </c>
      <c r="BZ33" s="34">
        <v>24</v>
      </c>
      <c r="CA33" s="34">
        <v>25</v>
      </c>
      <c r="CB33" s="34">
        <v>26</v>
      </c>
      <c r="CC33" s="34">
        <v>27</v>
      </c>
      <c r="CD33" s="34">
        <v>28</v>
      </c>
      <c r="CE33" s="34">
        <v>29</v>
      </c>
      <c r="CF33" s="34">
        <v>30</v>
      </c>
      <c r="CG33" s="34">
        <v>31</v>
      </c>
      <c r="CH33" s="34">
        <v>32</v>
      </c>
      <c r="CI33" s="34">
        <v>33</v>
      </c>
      <c r="CJ33" s="34">
        <v>34</v>
      </c>
    </row>
    <row r="34" spans="1:92" x14ac:dyDescent="0.35">
      <c r="B34" s="21" t="s">
        <v>35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2"/>
      <c r="Q34" s="12"/>
      <c r="R34" s="12"/>
      <c r="S34" s="12"/>
      <c r="T34" s="12"/>
      <c r="U34" s="12"/>
      <c r="V34" s="12">
        <v>0</v>
      </c>
      <c r="W34" s="12">
        <v>0</v>
      </c>
      <c r="X34" s="33">
        <f>$M$23/5</f>
        <v>1740000</v>
      </c>
      <c r="Y34" s="33">
        <f t="shared" ref="Y34:AB34" si="10">$M$23/5</f>
        <v>1740000</v>
      </c>
      <c r="Z34" s="33">
        <f t="shared" si="10"/>
        <v>1740000</v>
      </c>
      <c r="AA34" s="33">
        <f t="shared" si="10"/>
        <v>1740000</v>
      </c>
      <c r="AB34" s="33">
        <f t="shared" si="10"/>
        <v>1740000</v>
      </c>
      <c r="AC34" s="33">
        <f>$N$23/4</f>
        <v>2175000</v>
      </c>
      <c r="AD34" s="33">
        <f t="shared" ref="AD34:AF34" si="11">$N$23/4</f>
        <v>2175000</v>
      </c>
      <c r="AE34" s="33">
        <f t="shared" si="11"/>
        <v>2175000</v>
      </c>
      <c r="AF34" s="33">
        <f t="shared" si="11"/>
        <v>2175000</v>
      </c>
      <c r="AG34" s="33">
        <f>$O$23/4</f>
        <v>2175000</v>
      </c>
      <c r="AH34" s="33">
        <f t="shared" ref="AH34:AJ34" si="12">$O$23/4</f>
        <v>2175000</v>
      </c>
      <c r="AI34" s="33">
        <f t="shared" si="12"/>
        <v>2175000</v>
      </c>
      <c r="AJ34" s="33">
        <f t="shared" si="12"/>
        <v>2175000</v>
      </c>
      <c r="AK34" s="33">
        <f>$P$23/5</f>
        <v>1740000</v>
      </c>
      <c r="AL34" s="33">
        <f t="shared" ref="AL34:AO34" si="13">$P$23/5</f>
        <v>1740000</v>
      </c>
      <c r="AM34" s="33">
        <f t="shared" si="13"/>
        <v>1740000</v>
      </c>
      <c r="AN34" s="33">
        <f t="shared" si="13"/>
        <v>1740000</v>
      </c>
      <c r="AO34" s="33">
        <f t="shared" si="13"/>
        <v>1740000</v>
      </c>
      <c r="AP34" s="67">
        <f>$Q$23/4</f>
        <v>6533333.333333333</v>
      </c>
      <c r="AQ34" s="67">
        <f t="shared" ref="AQ34:AS34" si="14">$Q$23/4</f>
        <v>6533333.333333333</v>
      </c>
      <c r="AR34" s="67">
        <f t="shared" si="14"/>
        <v>6533333.333333333</v>
      </c>
      <c r="AS34" s="67">
        <f t="shared" si="14"/>
        <v>6533333.333333333</v>
      </c>
      <c r="AT34" s="67">
        <f>$R$23/4</f>
        <v>6533333.333333333</v>
      </c>
      <c r="AU34" s="67">
        <f t="shared" ref="AU34:AW34" si="15">$R$23/4</f>
        <v>6533333.333333333</v>
      </c>
      <c r="AV34" s="67">
        <f t="shared" si="15"/>
        <v>6533333.333333333</v>
      </c>
      <c r="AW34" s="67">
        <f t="shared" si="15"/>
        <v>6533333.333333333</v>
      </c>
      <c r="AX34" s="67">
        <f>$S$23/5</f>
        <v>5226666.666666666</v>
      </c>
      <c r="AY34" s="67">
        <f t="shared" ref="AY34:BB34" si="16">$S$23/5</f>
        <v>5226666.666666666</v>
      </c>
      <c r="AZ34" s="67">
        <f t="shared" si="16"/>
        <v>5226666.666666666</v>
      </c>
      <c r="BA34" s="67">
        <f t="shared" si="16"/>
        <v>5226666.666666666</v>
      </c>
      <c r="BB34" s="67">
        <f t="shared" si="16"/>
        <v>5226666.666666666</v>
      </c>
      <c r="BC34" s="67">
        <f>$T$23/4</f>
        <v>3416666.6666666665</v>
      </c>
      <c r="BD34" s="67">
        <f t="shared" ref="BD34:BF34" si="17">$T$23/4</f>
        <v>3416666.6666666665</v>
      </c>
      <c r="BE34" s="67">
        <f t="shared" si="17"/>
        <v>3416666.6666666665</v>
      </c>
      <c r="BF34" s="67">
        <f t="shared" si="17"/>
        <v>3416666.6666666665</v>
      </c>
      <c r="BG34" s="67">
        <f>$U$23/4</f>
        <v>3416666.6666666665</v>
      </c>
      <c r="BH34" s="67">
        <f t="shared" ref="BH34:BJ34" si="18">$U$23/4</f>
        <v>3416666.6666666665</v>
      </c>
      <c r="BI34" s="67">
        <f t="shared" si="18"/>
        <v>3416666.6666666665</v>
      </c>
      <c r="BJ34" s="67">
        <f t="shared" si="18"/>
        <v>3416666.6666666665</v>
      </c>
      <c r="BK34" s="67">
        <f>$V$23/5</f>
        <v>2733333.333333333</v>
      </c>
      <c r="BL34" s="67">
        <f t="shared" ref="BL34:BO34" si="19">$V$23/5</f>
        <v>2733333.333333333</v>
      </c>
      <c r="BM34" s="67">
        <f t="shared" si="19"/>
        <v>2733333.333333333</v>
      </c>
      <c r="BN34" s="67">
        <f t="shared" si="19"/>
        <v>2733333.333333333</v>
      </c>
      <c r="BO34" s="67">
        <f t="shared" si="19"/>
        <v>2733333.333333333</v>
      </c>
      <c r="BP34" s="67">
        <f>$W$23/4</f>
        <v>2950000</v>
      </c>
      <c r="BQ34" s="67">
        <f t="shared" ref="BQ34:BS34" si="20">$W$23/4</f>
        <v>2950000</v>
      </c>
      <c r="BR34" s="67">
        <f t="shared" si="20"/>
        <v>2950000</v>
      </c>
      <c r="BS34" s="67">
        <f t="shared" si="20"/>
        <v>2950000</v>
      </c>
      <c r="BT34" s="67">
        <f>$X$23/4</f>
        <v>2950000</v>
      </c>
      <c r="BU34" s="67">
        <f t="shared" ref="BU34:BW34" si="21">$X$23/4</f>
        <v>2950000</v>
      </c>
      <c r="BV34" s="67">
        <f t="shared" si="21"/>
        <v>2950000</v>
      </c>
      <c r="BW34" s="67">
        <f t="shared" si="21"/>
        <v>2950000</v>
      </c>
      <c r="BX34" s="67">
        <f>$Y$23/5</f>
        <v>2360000</v>
      </c>
      <c r="BY34" s="67">
        <f t="shared" ref="BY34:CB34" si="22">$Y$23/5</f>
        <v>2360000</v>
      </c>
      <c r="BZ34" s="67">
        <f t="shared" si="22"/>
        <v>2360000</v>
      </c>
      <c r="CA34" s="67">
        <f t="shared" si="22"/>
        <v>2360000</v>
      </c>
      <c r="CB34" s="67">
        <f t="shared" si="22"/>
        <v>2360000</v>
      </c>
      <c r="CC34" s="67">
        <f>$Z$23/4</f>
        <v>1966666.6666666667</v>
      </c>
      <c r="CD34" s="67">
        <f t="shared" ref="CD34:CF34" si="23">$Z$23/4</f>
        <v>1966666.6666666667</v>
      </c>
      <c r="CE34" s="67">
        <f t="shared" si="23"/>
        <v>1966666.6666666667</v>
      </c>
      <c r="CF34" s="67">
        <f t="shared" si="23"/>
        <v>1966666.6666666667</v>
      </c>
      <c r="CG34" s="67">
        <f>$AA$23/4</f>
        <v>1966666.6666666667</v>
      </c>
      <c r="CH34" s="67">
        <f t="shared" ref="CH34:CJ34" si="24">$AA$23/4</f>
        <v>1966666.6666666667</v>
      </c>
      <c r="CI34" s="67">
        <f t="shared" si="24"/>
        <v>1966666.6666666667</v>
      </c>
      <c r="CJ34" s="67">
        <f t="shared" si="24"/>
        <v>1966666.6666666667</v>
      </c>
    </row>
    <row r="35" spans="1:92" hidden="1" x14ac:dyDescent="0.35">
      <c r="B35" t="s">
        <v>8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92" hidden="1" x14ac:dyDescent="0.35">
      <c r="B36" t="s">
        <v>7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</row>
    <row r="38" spans="1:92" x14ac:dyDescent="0.35">
      <c r="A38" t="s">
        <v>35</v>
      </c>
      <c r="B38" t="s">
        <v>46</v>
      </c>
      <c r="G38">
        <v>75</v>
      </c>
      <c r="H38">
        <v>75</v>
      </c>
      <c r="I38">
        <v>75</v>
      </c>
      <c r="J38">
        <v>75</v>
      </c>
      <c r="K38">
        <v>75</v>
      </c>
      <c r="L38">
        <v>75</v>
      </c>
      <c r="M38">
        <v>75</v>
      </c>
      <c r="N38">
        <v>75</v>
      </c>
      <c r="O38">
        <v>75</v>
      </c>
      <c r="P38">
        <v>75</v>
      </c>
      <c r="Q38">
        <v>75</v>
      </c>
      <c r="R38">
        <v>75</v>
      </c>
      <c r="S38">
        <v>75</v>
      </c>
      <c r="T38">
        <v>75</v>
      </c>
      <c r="U38">
        <v>75</v>
      </c>
      <c r="V38">
        <v>75</v>
      </c>
      <c r="W38">
        <v>75</v>
      </c>
      <c r="X38">
        <v>75</v>
      </c>
      <c r="Y38">
        <v>75</v>
      </c>
      <c r="Z38">
        <v>75</v>
      </c>
      <c r="AA38">
        <v>75</v>
      </c>
      <c r="AB38">
        <v>75</v>
      </c>
      <c r="AC38">
        <v>75</v>
      </c>
      <c r="AD38">
        <v>75</v>
      </c>
      <c r="AE38">
        <v>75</v>
      </c>
      <c r="AF38">
        <v>75</v>
      </c>
      <c r="AG38">
        <v>75</v>
      </c>
      <c r="AH38">
        <v>75</v>
      </c>
      <c r="AI38">
        <v>75</v>
      </c>
      <c r="AJ38">
        <v>50</v>
      </c>
      <c r="AK38">
        <v>50</v>
      </c>
      <c r="AL38">
        <v>50</v>
      </c>
      <c r="AM38">
        <v>50</v>
      </c>
      <c r="AN38">
        <v>50</v>
      </c>
      <c r="AO38">
        <v>50</v>
      </c>
      <c r="AP38">
        <v>25</v>
      </c>
      <c r="AQ38">
        <v>25</v>
      </c>
      <c r="AR38">
        <v>25</v>
      </c>
      <c r="AS38">
        <v>25</v>
      </c>
      <c r="AT38">
        <v>25</v>
      </c>
      <c r="AU38">
        <v>25</v>
      </c>
      <c r="AV38">
        <v>25</v>
      </c>
      <c r="AW38">
        <v>25</v>
      </c>
      <c r="AX38">
        <v>25</v>
      </c>
      <c r="AY38">
        <v>25</v>
      </c>
      <c r="AZ38">
        <v>25</v>
      </c>
      <c r="BA38">
        <v>25</v>
      </c>
      <c r="BB38">
        <v>25</v>
      </c>
      <c r="BC38">
        <v>25</v>
      </c>
      <c r="BD38">
        <v>25</v>
      </c>
      <c r="BE38">
        <v>25</v>
      </c>
      <c r="BF38">
        <v>25</v>
      </c>
      <c r="BG38">
        <v>25</v>
      </c>
      <c r="BH38">
        <v>25</v>
      </c>
      <c r="BI38">
        <v>25</v>
      </c>
      <c r="BJ38">
        <v>25</v>
      </c>
      <c r="BK38">
        <v>25</v>
      </c>
      <c r="BL38">
        <v>25</v>
      </c>
      <c r="BM38">
        <v>25</v>
      </c>
      <c r="BN38">
        <v>25</v>
      </c>
      <c r="BO38">
        <v>25</v>
      </c>
      <c r="BP38">
        <v>25</v>
      </c>
      <c r="BQ38">
        <v>25</v>
      </c>
      <c r="BR38">
        <v>25</v>
      </c>
      <c r="BS38">
        <v>25</v>
      </c>
      <c r="BT38">
        <v>25</v>
      </c>
      <c r="BU38">
        <v>25</v>
      </c>
      <c r="CK38" s="41"/>
      <c r="CL38" s="41"/>
      <c r="CM38" s="41"/>
      <c r="CN38" s="41"/>
    </row>
    <row r="39" spans="1:92" x14ac:dyDescent="0.35">
      <c r="A39" t="s">
        <v>35</v>
      </c>
      <c r="B39" t="s">
        <v>47</v>
      </c>
      <c r="G39" s="20">
        <f t="shared" ref="G39" si="25">67500*0.995*G38</f>
        <v>5037187.5</v>
      </c>
      <c r="H39" s="20">
        <f t="shared" ref="H39" si="26">67500*0.995*H38</f>
        <v>5037187.5</v>
      </c>
      <c r="I39" s="20">
        <f t="shared" ref="I39" si="27">67500*0.995*I38</f>
        <v>5037187.5</v>
      </c>
      <c r="J39" s="20">
        <f t="shared" ref="J39" si="28">67500*0.995*J38</f>
        <v>5037187.5</v>
      </c>
      <c r="K39" s="20">
        <f t="shared" ref="K39" si="29">67500*0.995*K38</f>
        <v>5037187.5</v>
      </c>
      <c r="L39" s="20">
        <f t="shared" ref="L39" si="30">67500*0.995*L38</f>
        <v>5037187.5</v>
      </c>
      <c r="M39" s="20">
        <f t="shared" ref="M39" si="31">67500*0.995*M38</f>
        <v>5037187.5</v>
      </c>
      <c r="N39" s="20">
        <f t="shared" ref="N39" si="32">67500*0.995*N38</f>
        <v>5037187.5</v>
      </c>
      <c r="O39" s="20">
        <f t="shared" ref="O39" si="33">67500*0.995*O38</f>
        <v>5037187.5</v>
      </c>
      <c r="P39" s="20">
        <f t="shared" ref="P39" si="34">67500*0.995*P38</f>
        <v>5037187.5</v>
      </c>
      <c r="Q39" s="20">
        <f t="shared" ref="Q39" si="35">67500*0.995*Q38</f>
        <v>5037187.5</v>
      </c>
      <c r="R39" s="20">
        <f t="shared" ref="R39" si="36">67500*0.995*R38</f>
        <v>5037187.5</v>
      </c>
      <c r="S39" s="20">
        <f t="shared" ref="S39" si="37">67500*0.995*S38</f>
        <v>5037187.5</v>
      </c>
      <c r="T39" s="20">
        <f t="shared" ref="T39" si="38">67500*0.995*T38</f>
        <v>5037187.5</v>
      </c>
      <c r="U39" s="20">
        <f t="shared" ref="U39" si="39">67500*0.995*U38</f>
        <v>5037187.5</v>
      </c>
      <c r="V39" s="20">
        <f t="shared" ref="V39" si="40">67500*0.995*V38</f>
        <v>5037187.5</v>
      </c>
      <c r="W39" s="20">
        <f t="shared" ref="W39" si="41">67500*0.995*W38</f>
        <v>5037187.5</v>
      </c>
      <c r="X39" s="20">
        <f t="shared" ref="X39" si="42">67500*0.995*X38</f>
        <v>5037187.5</v>
      </c>
      <c r="Y39" s="20">
        <f t="shared" ref="Y39" si="43">67500*0.995*Y38</f>
        <v>5037187.5</v>
      </c>
      <c r="Z39" s="20">
        <f t="shared" ref="Z39" si="44">67500*0.995*Z38</f>
        <v>5037187.5</v>
      </c>
      <c r="AA39" s="20">
        <f t="shared" ref="AA39" si="45">67500*0.995*AA38</f>
        <v>5037187.5</v>
      </c>
      <c r="AB39" s="20">
        <f t="shared" ref="AB39" si="46">67500*0.995*AB38</f>
        <v>5037187.5</v>
      </c>
      <c r="AC39" s="20">
        <f t="shared" ref="AC39" si="47">67500*0.995*AC38</f>
        <v>5037187.5</v>
      </c>
      <c r="AD39" s="20">
        <f t="shared" ref="AD39" si="48">67500*0.995*AD38</f>
        <v>5037187.5</v>
      </c>
      <c r="AE39" s="20">
        <f t="shared" ref="AE39" si="49">67500*0.995*AE38</f>
        <v>5037187.5</v>
      </c>
      <c r="AF39" s="20">
        <f t="shared" ref="AF39" si="50">67500*0.995*AF38</f>
        <v>5037187.5</v>
      </c>
      <c r="AG39" s="20">
        <f t="shared" ref="AG39" si="51">67500*0.995*AG38</f>
        <v>5037187.5</v>
      </c>
      <c r="AH39" s="20">
        <f t="shared" ref="AH39" si="52">67500*0.995*AH38</f>
        <v>5037187.5</v>
      </c>
      <c r="AI39" s="20">
        <f t="shared" ref="AI39" si="53">67500*0.995*AI38</f>
        <v>5037187.5</v>
      </c>
      <c r="AJ39" s="20">
        <f t="shared" ref="AJ39" si="54">67500*0.995*AJ38</f>
        <v>3358125</v>
      </c>
      <c r="AK39" s="20">
        <f t="shared" ref="AK39" si="55">67500*0.995*AK38</f>
        <v>3358125</v>
      </c>
      <c r="AL39" s="20">
        <f t="shared" ref="AL39" si="56">67500*0.995*AL38</f>
        <v>3358125</v>
      </c>
      <c r="AM39" s="20">
        <f t="shared" ref="AM39" si="57">67500*0.995*AM38</f>
        <v>3358125</v>
      </c>
      <c r="AN39" s="20">
        <f t="shared" ref="AN39" si="58">67500*0.995*AN38</f>
        <v>3358125</v>
      </c>
      <c r="AO39" s="20">
        <f t="shared" ref="AO39" si="59">67500*0.995*AO38</f>
        <v>3358125</v>
      </c>
      <c r="AP39" s="20">
        <f t="shared" ref="AP39" si="60">67500*0.995*AP38</f>
        <v>1679062.5</v>
      </c>
      <c r="AQ39" s="20">
        <f t="shared" ref="AQ39" si="61">67500*0.995*AQ38</f>
        <v>1679062.5</v>
      </c>
      <c r="AR39" s="20">
        <f t="shared" ref="AR39" si="62">67500*0.995*AR38</f>
        <v>1679062.5</v>
      </c>
      <c r="AS39" s="20">
        <f t="shared" ref="AS39" si="63">67500*0.995*AS38</f>
        <v>1679062.5</v>
      </c>
      <c r="AT39" s="20">
        <f t="shared" ref="AT39" si="64">67500*0.995*AT38</f>
        <v>1679062.5</v>
      </c>
      <c r="AU39" s="20">
        <f t="shared" ref="AU39" si="65">67500*0.995*AU38</f>
        <v>1679062.5</v>
      </c>
      <c r="AV39" s="20">
        <f t="shared" ref="AV39" si="66">67500*0.995*AV38</f>
        <v>1679062.5</v>
      </c>
      <c r="AW39" s="20">
        <f t="shared" ref="AW39" si="67">67500*0.995*AW38</f>
        <v>1679062.5</v>
      </c>
      <c r="AX39" s="20">
        <f t="shared" ref="AX39" si="68">67500*0.995*AX38</f>
        <v>1679062.5</v>
      </c>
      <c r="AY39" s="20">
        <f t="shared" ref="AY39" si="69">67500*0.995*AY38</f>
        <v>1679062.5</v>
      </c>
      <c r="AZ39" s="20">
        <f t="shared" ref="AZ39" si="70">67500*0.995*AZ38</f>
        <v>1679062.5</v>
      </c>
      <c r="BA39" s="20">
        <f t="shared" ref="BA39" si="71">67500*0.995*BA38</f>
        <v>1679062.5</v>
      </c>
      <c r="BB39" s="20">
        <f t="shared" ref="BB39" si="72">67500*0.995*BB38</f>
        <v>1679062.5</v>
      </c>
      <c r="BC39" s="20">
        <f t="shared" ref="BC39" si="73">67500*0.995*BC38</f>
        <v>1679062.5</v>
      </c>
      <c r="BD39" s="20">
        <f t="shared" ref="BD39" si="74">67500*0.995*BD38</f>
        <v>1679062.5</v>
      </c>
      <c r="BE39" s="20">
        <f t="shared" ref="BE39" si="75">67500*0.995*BE38</f>
        <v>1679062.5</v>
      </c>
      <c r="BF39" s="20">
        <f t="shared" ref="BF39" si="76">67500*0.995*BF38</f>
        <v>1679062.5</v>
      </c>
      <c r="BG39" s="20">
        <f t="shared" ref="BG39" si="77">67500*0.995*BG38</f>
        <v>1679062.5</v>
      </c>
      <c r="BH39" s="20">
        <f t="shared" ref="BH39" si="78">67500*0.995*BH38</f>
        <v>1679062.5</v>
      </c>
      <c r="BI39" s="20">
        <f t="shared" ref="BI39" si="79">67500*0.995*BI38</f>
        <v>1679062.5</v>
      </c>
      <c r="BJ39" s="20">
        <f t="shared" ref="BJ39" si="80">67500*0.995*BJ38</f>
        <v>1679062.5</v>
      </c>
      <c r="BK39" s="20">
        <f t="shared" ref="BK39" si="81">67500*0.995*BK38</f>
        <v>1679062.5</v>
      </c>
      <c r="BL39" s="20">
        <f t="shared" ref="BL39" si="82">67500*0.995*BL38</f>
        <v>1679062.5</v>
      </c>
      <c r="BM39" s="20">
        <f t="shared" ref="BM39" si="83">67500*0.995*BM38</f>
        <v>1679062.5</v>
      </c>
      <c r="BN39" s="20">
        <f t="shared" ref="BN39" si="84">67500*0.995*BN38</f>
        <v>1679062.5</v>
      </c>
      <c r="BO39" s="20">
        <f t="shared" ref="BO39" si="85">67500*0.995*BO38</f>
        <v>1679062.5</v>
      </c>
      <c r="BP39" s="20">
        <f t="shared" ref="BP39" si="86">67500*0.995*BP38</f>
        <v>1679062.5</v>
      </c>
      <c r="BQ39" s="20">
        <f t="shared" ref="BQ39" si="87">67500*0.995*BQ38</f>
        <v>1679062.5</v>
      </c>
      <c r="BR39" s="20">
        <f t="shared" ref="BR39" si="88">67500*0.995*BR38</f>
        <v>1679062.5</v>
      </c>
      <c r="BS39" s="20">
        <f t="shared" ref="BS39" si="89">67500*0.995*BS38</f>
        <v>1679062.5</v>
      </c>
      <c r="BT39" s="20">
        <f t="shared" ref="BT39" si="90">67500*0.995*BT38</f>
        <v>1679062.5</v>
      </c>
      <c r="BU39" s="20">
        <f t="shared" ref="BU39" si="91">67500*0.995*BU38</f>
        <v>1679062.5</v>
      </c>
      <c r="BV39" s="20">
        <f t="shared" ref="BV39:CJ39" si="92">67500*0.995*BV38</f>
        <v>0</v>
      </c>
      <c r="BW39" s="20">
        <f t="shared" si="92"/>
        <v>0</v>
      </c>
      <c r="BX39" s="20">
        <f t="shared" si="92"/>
        <v>0</v>
      </c>
      <c r="BY39" s="20">
        <f t="shared" si="92"/>
        <v>0</v>
      </c>
      <c r="BZ39" s="20">
        <f t="shared" si="92"/>
        <v>0</v>
      </c>
      <c r="CA39" s="20">
        <f t="shared" si="92"/>
        <v>0</v>
      </c>
      <c r="CB39" s="20">
        <f t="shared" si="92"/>
        <v>0</v>
      </c>
      <c r="CC39" s="20">
        <f t="shared" si="92"/>
        <v>0</v>
      </c>
      <c r="CD39" s="20">
        <f t="shared" si="92"/>
        <v>0</v>
      </c>
      <c r="CE39" s="20">
        <f t="shared" si="92"/>
        <v>0</v>
      </c>
      <c r="CF39" s="20">
        <f t="shared" si="92"/>
        <v>0</v>
      </c>
      <c r="CG39" s="20">
        <f t="shared" si="92"/>
        <v>0</v>
      </c>
      <c r="CH39" s="20">
        <f t="shared" si="92"/>
        <v>0</v>
      </c>
      <c r="CI39" s="20">
        <f t="shared" si="92"/>
        <v>0</v>
      </c>
      <c r="CJ39" s="20">
        <f t="shared" si="92"/>
        <v>0</v>
      </c>
      <c r="CK39" s="20"/>
      <c r="CL39" s="20"/>
      <c r="CM39" s="20"/>
      <c r="CN39" s="20"/>
    </row>
    <row r="40" spans="1:92" x14ac:dyDescent="0.35"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92" x14ac:dyDescent="0.35">
      <c r="A41" t="s">
        <v>35</v>
      </c>
      <c r="B41" t="s">
        <v>49</v>
      </c>
      <c r="M41" s="20">
        <f t="shared" ref="M41:AR41" si="93">F39</f>
        <v>0</v>
      </c>
      <c r="N41" s="20">
        <f t="shared" si="93"/>
        <v>5037187.5</v>
      </c>
      <c r="O41" s="20">
        <f t="shared" si="93"/>
        <v>5037187.5</v>
      </c>
      <c r="P41" s="20">
        <f t="shared" si="93"/>
        <v>5037187.5</v>
      </c>
      <c r="Q41" s="20">
        <f t="shared" si="93"/>
        <v>5037187.5</v>
      </c>
      <c r="R41" s="20">
        <f t="shared" si="93"/>
        <v>5037187.5</v>
      </c>
      <c r="S41" s="20">
        <f t="shared" si="93"/>
        <v>5037187.5</v>
      </c>
      <c r="T41" s="20">
        <f t="shared" si="93"/>
        <v>5037187.5</v>
      </c>
      <c r="U41" s="20">
        <f t="shared" si="93"/>
        <v>5037187.5</v>
      </c>
      <c r="V41" s="20">
        <f t="shared" si="93"/>
        <v>5037187.5</v>
      </c>
      <c r="W41" s="20">
        <f t="shared" si="93"/>
        <v>5037187.5</v>
      </c>
      <c r="X41" s="20">
        <f t="shared" si="93"/>
        <v>5037187.5</v>
      </c>
      <c r="Y41" s="20">
        <f t="shared" si="93"/>
        <v>5037187.5</v>
      </c>
      <c r="Z41" s="20">
        <f t="shared" si="93"/>
        <v>5037187.5</v>
      </c>
      <c r="AA41" s="20">
        <f t="shared" si="93"/>
        <v>5037187.5</v>
      </c>
      <c r="AB41" s="20">
        <f t="shared" si="93"/>
        <v>5037187.5</v>
      </c>
      <c r="AC41" s="20">
        <f t="shared" si="93"/>
        <v>5037187.5</v>
      </c>
      <c r="AD41" s="20">
        <f t="shared" si="93"/>
        <v>5037187.5</v>
      </c>
      <c r="AE41" s="20">
        <f t="shared" si="93"/>
        <v>5037187.5</v>
      </c>
      <c r="AF41" s="20">
        <f t="shared" si="93"/>
        <v>5037187.5</v>
      </c>
      <c r="AG41" s="20">
        <f t="shared" si="93"/>
        <v>5037187.5</v>
      </c>
      <c r="AH41" s="20">
        <f t="shared" si="93"/>
        <v>5037187.5</v>
      </c>
      <c r="AI41" s="20">
        <f t="shared" si="93"/>
        <v>5037187.5</v>
      </c>
      <c r="AJ41" s="20">
        <f t="shared" si="93"/>
        <v>5037187.5</v>
      </c>
      <c r="AK41" s="20">
        <f t="shared" si="93"/>
        <v>5037187.5</v>
      </c>
      <c r="AL41" s="20">
        <f t="shared" si="93"/>
        <v>5037187.5</v>
      </c>
      <c r="AM41" s="20">
        <f t="shared" si="93"/>
        <v>5037187.5</v>
      </c>
      <c r="AN41" s="20">
        <f t="shared" si="93"/>
        <v>5037187.5</v>
      </c>
      <c r="AO41" s="20">
        <f t="shared" si="93"/>
        <v>5037187.5</v>
      </c>
      <c r="AP41" s="20">
        <f t="shared" si="93"/>
        <v>5037187.5</v>
      </c>
      <c r="AQ41" s="20">
        <f t="shared" si="93"/>
        <v>3358125</v>
      </c>
      <c r="AR41" s="20">
        <f t="shared" si="93"/>
        <v>3358125</v>
      </c>
      <c r="AS41" s="20">
        <f t="shared" ref="AS41:BX41" si="94">AL39</f>
        <v>3358125</v>
      </c>
      <c r="AT41" s="20">
        <f t="shared" si="94"/>
        <v>3358125</v>
      </c>
      <c r="AU41" s="20">
        <f t="shared" si="94"/>
        <v>3358125</v>
      </c>
      <c r="AV41" s="20">
        <f t="shared" si="94"/>
        <v>3358125</v>
      </c>
      <c r="AW41" s="20">
        <f t="shared" si="94"/>
        <v>1679062.5</v>
      </c>
      <c r="AX41" s="20">
        <f t="shared" si="94"/>
        <v>1679062.5</v>
      </c>
      <c r="AY41" s="20">
        <f t="shared" si="94"/>
        <v>1679062.5</v>
      </c>
      <c r="AZ41" s="20">
        <f t="shared" si="94"/>
        <v>1679062.5</v>
      </c>
      <c r="BA41" s="20">
        <f t="shared" si="94"/>
        <v>1679062.5</v>
      </c>
      <c r="BB41" s="20">
        <f t="shared" si="94"/>
        <v>1679062.5</v>
      </c>
      <c r="BC41" s="20">
        <f t="shared" si="94"/>
        <v>1679062.5</v>
      </c>
      <c r="BD41" s="20">
        <f t="shared" si="94"/>
        <v>1679062.5</v>
      </c>
      <c r="BE41" s="20">
        <f t="shared" si="94"/>
        <v>1679062.5</v>
      </c>
      <c r="BF41" s="20">
        <f t="shared" si="94"/>
        <v>1679062.5</v>
      </c>
      <c r="BG41" s="20">
        <f t="shared" si="94"/>
        <v>1679062.5</v>
      </c>
      <c r="BH41" s="20">
        <f t="shared" si="94"/>
        <v>1679062.5</v>
      </c>
      <c r="BI41" s="20">
        <f t="shared" si="94"/>
        <v>1679062.5</v>
      </c>
      <c r="BJ41" s="20">
        <f t="shared" si="94"/>
        <v>1679062.5</v>
      </c>
      <c r="BK41" s="20">
        <f t="shared" si="94"/>
        <v>1679062.5</v>
      </c>
      <c r="BL41" s="20">
        <f t="shared" si="94"/>
        <v>1679062.5</v>
      </c>
      <c r="BM41" s="20">
        <f t="shared" si="94"/>
        <v>1679062.5</v>
      </c>
      <c r="BN41" s="20">
        <f t="shared" si="94"/>
        <v>1679062.5</v>
      </c>
      <c r="BO41" s="20">
        <f t="shared" si="94"/>
        <v>1679062.5</v>
      </c>
      <c r="BP41" s="20">
        <f t="shared" si="94"/>
        <v>1679062.5</v>
      </c>
      <c r="BQ41" s="20">
        <f t="shared" si="94"/>
        <v>1679062.5</v>
      </c>
      <c r="BR41" s="20">
        <f t="shared" si="94"/>
        <v>1679062.5</v>
      </c>
      <c r="BS41" s="20">
        <f t="shared" si="94"/>
        <v>1679062.5</v>
      </c>
      <c r="BT41" s="20">
        <f t="shared" si="94"/>
        <v>1679062.5</v>
      </c>
      <c r="BU41" s="20">
        <f t="shared" si="94"/>
        <v>1679062.5</v>
      </c>
      <c r="BV41" s="20">
        <f t="shared" si="94"/>
        <v>1679062.5</v>
      </c>
      <c r="BW41" s="20">
        <f t="shared" si="94"/>
        <v>1679062.5</v>
      </c>
      <c r="BX41" s="20">
        <f t="shared" si="94"/>
        <v>1679062.5</v>
      </c>
      <c r="BY41" s="20">
        <f t="shared" ref="BY41:CJ41" si="95">BR39</f>
        <v>1679062.5</v>
      </c>
      <c r="BZ41" s="20">
        <f t="shared" si="95"/>
        <v>1679062.5</v>
      </c>
      <c r="CA41" s="20">
        <f t="shared" si="95"/>
        <v>1679062.5</v>
      </c>
      <c r="CB41" s="20">
        <f t="shared" si="95"/>
        <v>1679062.5</v>
      </c>
      <c r="CC41" s="20">
        <f t="shared" si="95"/>
        <v>0</v>
      </c>
      <c r="CD41" s="20">
        <f t="shared" si="95"/>
        <v>0</v>
      </c>
      <c r="CE41" s="20">
        <f t="shared" si="95"/>
        <v>0</v>
      </c>
      <c r="CF41" s="20">
        <f t="shared" si="95"/>
        <v>0</v>
      </c>
      <c r="CG41" s="20">
        <f t="shared" si="95"/>
        <v>0</v>
      </c>
      <c r="CH41" s="20">
        <f t="shared" si="95"/>
        <v>0</v>
      </c>
      <c r="CI41" s="20">
        <f t="shared" si="95"/>
        <v>0</v>
      </c>
      <c r="CJ41" s="20">
        <f t="shared" si="95"/>
        <v>0</v>
      </c>
    </row>
    <row r="42" spans="1:92" x14ac:dyDescent="0.35">
      <c r="B42" s="31" t="s">
        <v>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T42" s="35"/>
      <c r="U42" s="35"/>
      <c r="V42" s="35"/>
      <c r="W42" s="35"/>
    </row>
    <row r="43" spans="1:92" x14ac:dyDescent="0.35">
      <c r="A43" t="s">
        <v>35</v>
      </c>
      <c r="B43" t="s">
        <v>51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35">
        <f t="shared" ref="P43:AU43" si="96">M41</f>
        <v>0</v>
      </c>
      <c r="Q43" s="35">
        <f t="shared" si="96"/>
        <v>5037187.5</v>
      </c>
      <c r="R43" s="35">
        <f t="shared" si="96"/>
        <v>5037187.5</v>
      </c>
      <c r="S43" s="35">
        <f t="shared" si="96"/>
        <v>5037187.5</v>
      </c>
      <c r="T43" s="35">
        <f t="shared" si="96"/>
        <v>5037187.5</v>
      </c>
      <c r="U43" s="35">
        <f t="shared" si="96"/>
        <v>5037187.5</v>
      </c>
      <c r="V43" s="35">
        <f t="shared" si="96"/>
        <v>5037187.5</v>
      </c>
      <c r="W43" s="35">
        <f t="shared" si="96"/>
        <v>5037187.5</v>
      </c>
      <c r="X43" s="35">
        <f t="shared" si="96"/>
        <v>5037187.5</v>
      </c>
      <c r="Y43" s="35">
        <f t="shared" si="96"/>
        <v>5037187.5</v>
      </c>
      <c r="Z43" s="35">
        <f t="shared" si="96"/>
        <v>5037187.5</v>
      </c>
      <c r="AA43" s="35">
        <f t="shared" si="96"/>
        <v>5037187.5</v>
      </c>
      <c r="AB43" s="35">
        <f t="shared" si="96"/>
        <v>5037187.5</v>
      </c>
      <c r="AC43" s="35">
        <f t="shared" si="96"/>
        <v>5037187.5</v>
      </c>
      <c r="AD43" s="35">
        <f t="shared" si="96"/>
        <v>5037187.5</v>
      </c>
      <c r="AE43" s="35">
        <f t="shared" si="96"/>
        <v>5037187.5</v>
      </c>
      <c r="AF43" s="35">
        <f t="shared" si="96"/>
        <v>5037187.5</v>
      </c>
      <c r="AG43" s="35">
        <f t="shared" si="96"/>
        <v>5037187.5</v>
      </c>
      <c r="AH43" s="35">
        <f t="shared" si="96"/>
        <v>5037187.5</v>
      </c>
      <c r="AI43" s="35">
        <f t="shared" si="96"/>
        <v>5037187.5</v>
      </c>
      <c r="AJ43" s="35">
        <f t="shared" si="96"/>
        <v>5037187.5</v>
      </c>
      <c r="AK43" s="35">
        <f t="shared" si="96"/>
        <v>5037187.5</v>
      </c>
      <c r="AL43" s="35">
        <f t="shared" si="96"/>
        <v>5037187.5</v>
      </c>
      <c r="AM43" s="35">
        <f t="shared" si="96"/>
        <v>5037187.5</v>
      </c>
      <c r="AN43" s="35">
        <f t="shared" si="96"/>
        <v>5037187.5</v>
      </c>
      <c r="AO43" s="35">
        <f t="shared" si="96"/>
        <v>5037187.5</v>
      </c>
      <c r="AP43" s="35">
        <f t="shared" si="96"/>
        <v>5037187.5</v>
      </c>
      <c r="AQ43" s="35">
        <f t="shared" si="96"/>
        <v>5037187.5</v>
      </c>
      <c r="AR43" s="35">
        <f t="shared" si="96"/>
        <v>5037187.5</v>
      </c>
      <c r="AS43" s="35">
        <f t="shared" si="96"/>
        <v>5037187.5</v>
      </c>
      <c r="AT43" s="35">
        <f t="shared" si="96"/>
        <v>3358125</v>
      </c>
      <c r="AU43" s="35">
        <f t="shared" si="96"/>
        <v>3358125</v>
      </c>
      <c r="AV43" s="35">
        <f t="shared" ref="AV43:CA43" si="97">AS41</f>
        <v>3358125</v>
      </c>
      <c r="AW43" s="35">
        <f t="shared" si="97"/>
        <v>3358125</v>
      </c>
      <c r="AX43" s="35">
        <f t="shared" si="97"/>
        <v>3358125</v>
      </c>
      <c r="AY43" s="35">
        <f t="shared" si="97"/>
        <v>3358125</v>
      </c>
      <c r="AZ43" s="35">
        <f t="shared" si="97"/>
        <v>1679062.5</v>
      </c>
      <c r="BA43" s="35">
        <f t="shared" si="97"/>
        <v>1679062.5</v>
      </c>
      <c r="BB43" s="35">
        <f t="shared" si="97"/>
        <v>1679062.5</v>
      </c>
      <c r="BC43" s="35">
        <f t="shared" si="97"/>
        <v>1679062.5</v>
      </c>
      <c r="BD43" s="35">
        <f t="shared" si="97"/>
        <v>1679062.5</v>
      </c>
      <c r="BE43" s="35">
        <f t="shared" si="97"/>
        <v>1679062.5</v>
      </c>
      <c r="BF43" s="35">
        <f t="shared" si="97"/>
        <v>1679062.5</v>
      </c>
      <c r="BG43" s="35">
        <f t="shared" si="97"/>
        <v>1679062.5</v>
      </c>
      <c r="BH43" s="35">
        <f t="shared" si="97"/>
        <v>1679062.5</v>
      </c>
      <c r="BI43" s="50">
        <f t="shared" si="97"/>
        <v>1679062.5</v>
      </c>
      <c r="BJ43" s="35">
        <f t="shared" si="97"/>
        <v>1679062.5</v>
      </c>
      <c r="BK43" s="35">
        <f t="shared" si="97"/>
        <v>1679062.5</v>
      </c>
      <c r="BL43" s="35">
        <f t="shared" si="97"/>
        <v>1679062.5</v>
      </c>
      <c r="BM43" s="35">
        <f t="shared" si="97"/>
        <v>1679062.5</v>
      </c>
      <c r="BN43" s="35">
        <f t="shared" si="97"/>
        <v>1679062.5</v>
      </c>
      <c r="BO43" s="35">
        <f t="shared" si="97"/>
        <v>1679062.5</v>
      </c>
      <c r="BP43" s="35">
        <f t="shared" si="97"/>
        <v>1679062.5</v>
      </c>
      <c r="BQ43" s="35">
        <f t="shared" si="97"/>
        <v>1679062.5</v>
      </c>
      <c r="BR43" s="35">
        <f t="shared" si="97"/>
        <v>1679062.5</v>
      </c>
      <c r="BS43" s="35">
        <f t="shared" si="97"/>
        <v>1679062.5</v>
      </c>
      <c r="BT43" s="35">
        <f t="shared" si="97"/>
        <v>1679062.5</v>
      </c>
      <c r="BU43" s="35">
        <f t="shared" si="97"/>
        <v>1679062.5</v>
      </c>
      <c r="BV43" s="35">
        <f t="shared" si="97"/>
        <v>1679062.5</v>
      </c>
      <c r="BW43" s="35">
        <f t="shared" si="97"/>
        <v>1679062.5</v>
      </c>
      <c r="BX43" s="35">
        <f t="shared" si="97"/>
        <v>1679062.5</v>
      </c>
      <c r="BY43" s="35">
        <f t="shared" si="97"/>
        <v>1679062.5</v>
      </c>
      <c r="BZ43" s="35">
        <f t="shared" si="97"/>
        <v>1679062.5</v>
      </c>
      <c r="CA43" s="35">
        <f t="shared" si="97"/>
        <v>1679062.5</v>
      </c>
      <c r="CB43" s="35">
        <f t="shared" ref="CB43:CJ43" si="98">BY41</f>
        <v>1679062.5</v>
      </c>
      <c r="CC43" s="35">
        <f t="shared" si="98"/>
        <v>1679062.5</v>
      </c>
      <c r="CD43" s="35">
        <f t="shared" si="98"/>
        <v>1679062.5</v>
      </c>
      <c r="CE43" s="35">
        <f t="shared" si="98"/>
        <v>1679062.5</v>
      </c>
      <c r="CF43" s="35">
        <f t="shared" si="98"/>
        <v>0</v>
      </c>
      <c r="CG43" s="35">
        <f t="shared" si="98"/>
        <v>0</v>
      </c>
      <c r="CH43" s="35">
        <f t="shared" si="98"/>
        <v>0</v>
      </c>
      <c r="CI43" s="35">
        <f t="shared" si="98"/>
        <v>0</v>
      </c>
      <c r="CJ43" s="35">
        <f t="shared" si="98"/>
        <v>0</v>
      </c>
    </row>
    <row r="44" spans="1:92" x14ac:dyDescent="0.35">
      <c r="A44" s="27"/>
      <c r="B44" s="27" t="s">
        <v>58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45">
        <f t="shared" ref="P44:AU44" si="99">SUM(P43:P43)</f>
        <v>0</v>
      </c>
      <c r="Q44" s="45">
        <f t="shared" si="99"/>
        <v>5037187.5</v>
      </c>
      <c r="R44" s="45">
        <f t="shared" si="99"/>
        <v>5037187.5</v>
      </c>
      <c r="S44" s="45">
        <f t="shared" si="99"/>
        <v>5037187.5</v>
      </c>
      <c r="T44" s="45">
        <f t="shared" si="99"/>
        <v>5037187.5</v>
      </c>
      <c r="U44" s="45">
        <f t="shared" si="99"/>
        <v>5037187.5</v>
      </c>
      <c r="V44" s="45">
        <f t="shared" si="99"/>
        <v>5037187.5</v>
      </c>
      <c r="W44" s="45">
        <f t="shared" si="99"/>
        <v>5037187.5</v>
      </c>
      <c r="X44" s="45">
        <f t="shared" si="99"/>
        <v>5037187.5</v>
      </c>
      <c r="Y44" s="45">
        <f t="shared" si="99"/>
        <v>5037187.5</v>
      </c>
      <c r="Z44" s="45">
        <f t="shared" si="99"/>
        <v>5037187.5</v>
      </c>
      <c r="AA44" s="45">
        <f t="shared" si="99"/>
        <v>5037187.5</v>
      </c>
      <c r="AB44" s="45">
        <f t="shared" si="99"/>
        <v>5037187.5</v>
      </c>
      <c r="AC44" s="45">
        <f t="shared" si="99"/>
        <v>5037187.5</v>
      </c>
      <c r="AD44" s="45">
        <f t="shared" si="99"/>
        <v>5037187.5</v>
      </c>
      <c r="AE44" s="45">
        <f t="shared" si="99"/>
        <v>5037187.5</v>
      </c>
      <c r="AF44" s="45">
        <f t="shared" si="99"/>
        <v>5037187.5</v>
      </c>
      <c r="AG44" s="45">
        <f t="shared" si="99"/>
        <v>5037187.5</v>
      </c>
      <c r="AH44" s="45">
        <f t="shared" si="99"/>
        <v>5037187.5</v>
      </c>
      <c r="AI44" s="45">
        <f t="shared" si="99"/>
        <v>5037187.5</v>
      </c>
      <c r="AJ44" s="45">
        <f t="shared" si="99"/>
        <v>5037187.5</v>
      </c>
      <c r="AK44" s="48">
        <f t="shared" si="99"/>
        <v>5037187.5</v>
      </c>
      <c r="AL44" s="45">
        <f t="shared" si="99"/>
        <v>5037187.5</v>
      </c>
      <c r="AM44" s="45">
        <f t="shared" si="99"/>
        <v>5037187.5</v>
      </c>
      <c r="AN44" s="45">
        <f t="shared" si="99"/>
        <v>5037187.5</v>
      </c>
      <c r="AO44" s="45">
        <f t="shared" si="99"/>
        <v>5037187.5</v>
      </c>
      <c r="AP44" s="45">
        <f t="shared" si="99"/>
        <v>5037187.5</v>
      </c>
      <c r="AQ44" s="45">
        <f t="shared" si="99"/>
        <v>5037187.5</v>
      </c>
      <c r="AR44" s="45">
        <f t="shared" si="99"/>
        <v>5037187.5</v>
      </c>
      <c r="AS44" s="45">
        <f t="shared" si="99"/>
        <v>5037187.5</v>
      </c>
      <c r="AT44" s="45">
        <f t="shared" si="99"/>
        <v>3358125</v>
      </c>
      <c r="AU44" s="45">
        <f t="shared" si="99"/>
        <v>3358125</v>
      </c>
      <c r="AV44" s="45">
        <f t="shared" ref="AV44:CA44" si="100">SUM(AV43:AV43)</f>
        <v>3358125</v>
      </c>
      <c r="AW44" s="45">
        <f t="shared" si="100"/>
        <v>3358125</v>
      </c>
      <c r="AX44" s="45">
        <f t="shared" si="100"/>
        <v>3358125</v>
      </c>
      <c r="AY44" s="45">
        <f t="shared" si="100"/>
        <v>3358125</v>
      </c>
      <c r="AZ44" s="45">
        <f t="shared" si="100"/>
        <v>1679062.5</v>
      </c>
      <c r="BA44" s="45">
        <f t="shared" si="100"/>
        <v>1679062.5</v>
      </c>
      <c r="BB44" s="45">
        <f t="shared" si="100"/>
        <v>1679062.5</v>
      </c>
      <c r="BC44" s="45">
        <f t="shared" si="100"/>
        <v>1679062.5</v>
      </c>
      <c r="BD44" s="45">
        <f t="shared" si="100"/>
        <v>1679062.5</v>
      </c>
      <c r="BE44" s="45">
        <f t="shared" si="100"/>
        <v>1679062.5</v>
      </c>
      <c r="BF44" s="45">
        <f t="shared" si="100"/>
        <v>1679062.5</v>
      </c>
      <c r="BG44" s="45">
        <f t="shared" si="100"/>
        <v>1679062.5</v>
      </c>
      <c r="BH44" s="45">
        <f t="shared" si="100"/>
        <v>1679062.5</v>
      </c>
      <c r="BI44" s="51">
        <f t="shared" si="100"/>
        <v>1679062.5</v>
      </c>
      <c r="BJ44" s="45">
        <f t="shared" si="100"/>
        <v>1679062.5</v>
      </c>
      <c r="BK44" s="45">
        <f t="shared" si="100"/>
        <v>1679062.5</v>
      </c>
      <c r="BL44" s="45">
        <f t="shared" si="100"/>
        <v>1679062.5</v>
      </c>
      <c r="BM44" s="45">
        <f t="shared" si="100"/>
        <v>1679062.5</v>
      </c>
      <c r="BN44" s="45">
        <f t="shared" si="100"/>
        <v>1679062.5</v>
      </c>
      <c r="BO44" s="45">
        <f t="shared" si="100"/>
        <v>1679062.5</v>
      </c>
      <c r="BP44" s="45">
        <f t="shared" si="100"/>
        <v>1679062.5</v>
      </c>
      <c r="BQ44" s="45">
        <f t="shared" si="100"/>
        <v>1679062.5</v>
      </c>
      <c r="BR44" s="45">
        <f t="shared" si="100"/>
        <v>1679062.5</v>
      </c>
      <c r="BS44" s="45">
        <f t="shared" si="100"/>
        <v>1679062.5</v>
      </c>
      <c r="BT44" s="45">
        <f t="shared" si="100"/>
        <v>1679062.5</v>
      </c>
      <c r="BU44" s="45">
        <f t="shared" si="100"/>
        <v>1679062.5</v>
      </c>
      <c r="BV44" s="45">
        <f t="shared" si="100"/>
        <v>1679062.5</v>
      </c>
      <c r="BW44" s="45">
        <f t="shared" si="100"/>
        <v>1679062.5</v>
      </c>
      <c r="BX44" s="45">
        <f t="shared" si="100"/>
        <v>1679062.5</v>
      </c>
      <c r="BY44" s="45">
        <f t="shared" si="100"/>
        <v>1679062.5</v>
      </c>
      <c r="BZ44" s="45">
        <f t="shared" si="100"/>
        <v>1679062.5</v>
      </c>
      <c r="CA44" s="45">
        <f t="shared" si="100"/>
        <v>1679062.5</v>
      </c>
      <c r="CB44" s="45">
        <f t="shared" ref="CB44:CJ44" si="101">SUM(CB43:CB43)</f>
        <v>1679062.5</v>
      </c>
      <c r="CC44" s="45">
        <f t="shared" si="101"/>
        <v>1679062.5</v>
      </c>
      <c r="CD44" s="45">
        <f t="shared" si="101"/>
        <v>1679062.5</v>
      </c>
      <c r="CE44" s="45">
        <f t="shared" si="101"/>
        <v>1679062.5</v>
      </c>
      <c r="CF44" s="35">
        <f t="shared" si="101"/>
        <v>0</v>
      </c>
      <c r="CG44" s="35">
        <f t="shared" si="101"/>
        <v>0</v>
      </c>
      <c r="CH44" s="35">
        <f t="shared" si="101"/>
        <v>0</v>
      </c>
      <c r="CI44" s="35">
        <f t="shared" si="101"/>
        <v>0</v>
      </c>
      <c r="CJ44" s="35">
        <f t="shared" si="101"/>
        <v>0</v>
      </c>
    </row>
    <row r="45" spans="1:92" x14ac:dyDescent="0.35">
      <c r="A45" t="s">
        <v>35</v>
      </c>
      <c r="B45" t="s">
        <v>56</v>
      </c>
      <c r="S45" s="35">
        <f t="shared" ref="S45:AX45" si="102">P43*0.99</f>
        <v>0</v>
      </c>
      <c r="T45" s="35">
        <f t="shared" si="102"/>
        <v>4986815.625</v>
      </c>
      <c r="U45" s="35">
        <f t="shared" si="102"/>
        <v>4986815.625</v>
      </c>
      <c r="V45" s="35">
        <f t="shared" si="102"/>
        <v>4986815.625</v>
      </c>
      <c r="W45" s="35">
        <f t="shared" si="102"/>
        <v>4986815.625</v>
      </c>
      <c r="X45" s="35">
        <f t="shared" si="102"/>
        <v>4986815.625</v>
      </c>
      <c r="Y45" s="35">
        <f t="shared" si="102"/>
        <v>4986815.625</v>
      </c>
      <c r="Z45" s="35">
        <f t="shared" si="102"/>
        <v>4986815.625</v>
      </c>
      <c r="AA45" s="35">
        <f t="shared" si="102"/>
        <v>4986815.625</v>
      </c>
      <c r="AB45" s="35">
        <f t="shared" si="102"/>
        <v>4986815.625</v>
      </c>
      <c r="AC45" s="35">
        <f t="shared" si="102"/>
        <v>4986815.625</v>
      </c>
      <c r="AD45" s="35">
        <f t="shared" si="102"/>
        <v>4986815.625</v>
      </c>
      <c r="AE45" s="35">
        <f t="shared" si="102"/>
        <v>4986815.625</v>
      </c>
      <c r="AF45" s="35">
        <f t="shared" si="102"/>
        <v>4986815.625</v>
      </c>
      <c r="AG45" s="35">
        <f t="shared" si="102"/>
        <v>4986815.625</v>
      </c>
      <c r="AH45" s="35">
        <f t="shared" si="102"/>
        <v>4986815.625</v>
      </c>
      <c r="AI45" s="35">
        <f t="shared" si="102"/>
        <v>4986815.625</v>
      </c>
      <c r="AJ45" s="35">
        <f t="shared" si="102"/>
        <v>4986815.625</v>
      </c>
      <c r="AK45" s="35">
        <f t="shared" si="102"/>
        <v>4986815.625</v>
      </c>
      <c r="AL45" s="35">
        <f t="shared" si="102"/>
        <v>4986815.625</v>
      </c>
      <c r="AM45" s="35">
        <f t="shared" si="102"/>
        <v>4986815.625</v>
      </c>
      <c r="AN45" s="35">
        <f t="shared" si="102"/>
        <v>4986815.625</v>
      </c>
      <c r="AO45" s="35">
        <f t="shared" si="102"/>
        <v>4986815.625</v>
      </c>
      <c r="AP45" s="35">
        <f t="shared" si="102"/>
        <v>4986815.625</v>
      </c>
      <c r="AQ45" s="35">
        <f t="shared" si="102"/>
        <v>4986815.625</v>
      </c>
      <c r="AR45" s="35">
        <f t="shared" si="102"/>
        <v>4986815.625</v>
      </c>
      <c r="AS45" s="35">
        <f t="shared" si="102"/>
        <v>4986815.625</v>
      </c>
      <c r="AT45" s="35">
        <f t="shared" si="102"/>
        <v>4986815.625</v>
      </c>
      <c r="AU45" s="35">
        <f t="shared" si="102"/>
        <v>4986815.625</v>
      </c>
      <c r="AV45" s="35">
        <f t="shared" si="102"/>
        <v>4986815.625</v>
      </c>
      <c r="AW45" s="35">
        <f t="shared" si="102"/>
        <v>3324543.75</v>
      </c>
      <c r="AX45" s="35">
        <f t="shared" si="102"/>
        <v>3324543.75</v>
      </c>
      <c r="AY45" s="35">
        <f t="shared" ref="AY45:CD45" si="103">AV43*0.99</f>
        <v>3324543.75</v>
      </c>
      <c r="AZ45" s="35">
        <f t="shared" si="103"/>
        <v>3324543.75</v>
      </c>
      <c r="BA45" s="35">
        <f t="shared" si="103"/>
        <v>3324543.75</v>
      </c>
      <c r="BB45" s="35">
        <f t="shared" si="103"/>
        <v>3324543.75</v>
      </c>
      <c r="BC45" s="35">
        <f t="shared" si="103"/>
        <v>1662271.875</v>
      </c>
      <c r="BD45" s="35">
        <f t="shared" si="103"/>
        <v>1662271.875</v>
      </c>
      <c r="BE45" s="35">
        <f t="shared" si="103"/>
        <v>1662271.875</v>
      </c>
      <c r="BF45" s="35">
        <f t="shared" si="103"/>
        <v>1662271.875</v>
      </c>
      <c r="BG45" s="35">
        <f t="shared" si="103"/>
        <v>1662271.875</v>
      </c>
      <c r="BH45" s="35">
        <f t="shared" si="103"/>
        <v>1662271.875</v>
      </c>
      <c r="BI45" s="35">
        <f t="shared" si="103"/>
        <v>1662271.875</v>
      </c>
      <c r="BJ45" s="35">
        <f t="shared" si="103"/>
        <v>1662271.875</v>
      </c>
      <c r="BK45" s="35">
        <f t="shared" si="103"/>
        <v>1662271.875</v>
      </c>
      <c r="BL45" s="35">
        <f t="shared" si="103"/>
        <v>1662271.875</v>
      </c>
      <c r="BM45" s="35">
        <f t="shared" si="103"/>
        <v>1662271.875</v>
      </c>
      <c r="BN45" s="35">
        <f t="shared" si="103"/>
        <v>1662271.875</v>
      </c>
      <c r="BO45" s="35">
        <f t="shared" si="103"/>
        <v>1662271.875</v>
      </c>
      <c r="BP45" s="35">
        <f t="shared" si="103"/>
        <v>1662271.875</v>
      </c>
      <c r="BQ45" s="35">
        <f t="shared" si="103"/>
        <v>1662271.875</v>
      </c>
      <c r="BR45" s="35">
        <f t="shared" si="103"/>
        <v>1662271.875</v>
      </c>
      <c r="BS45" s="35">
        <f t="shared" si="103"/>
        <v>1662271.875</v>
      </c>
      <c r="BT45" s="35">
        <f t="shared" si="103"/>
        <v>1662271.875</v>
      </c>
      <c r="BU45" s="35">
        <f t="shared" si="103"/>
        <v>1662271.875</v>
      </c>
      <c r="BV45" s="35">
        <f t="shared" si="103"/>
        <v>1662271.875</v>
      </c>
      <c r="BW45" s="35">
        <f t="shared" si="103"/>
        <v>1662271.875</v>
      </c>
      <c r="BX45" s="35">
        <f t="shared" si="103"/>
        <v>1662271.875</v>
      </c>
      <c r="BY45" s="35">
        <f t="shared" si="103"/>
        <v>1662271.875</v>
      </c>
      <c r="BZ45" s="35">
        <f t="shared" si="103"/>
        <v>1662271.875</v>
      </c>
      <c r="CA45" s="35">
        <f t="shared" si="103"/>
        <v>1662271.875</v>
      </c>
      <c r="CB45" s="35">
        <f t="shared" si="103"/>
        <v>1662271.875</v>
      </c>
      <c r="CC45" s="35">
        <f t="shared" si="103"/>
        <v>1662271.875</v>
      </c>
      <c r="CD45" s="35">
        <f t="shared" si="103"/>
        <v>1662271.875</v>
      </c>
      <c r="CE45" s="35">
        <f t="shared" ref="CE45:CJ45" si="104">CB43*0.99</f>
        <v>1662271.875</v>
      </c>
      <c r="CF45" s="35">
        <f t="shared" si="104"/>
        <v>1662271.875</v>
      </c>
      <c r="CG45" s="35">
        <f t="shared" si="104"/>
        <v>1662271.875</v>
      </c>
      <c r="CH45" s="35">
        <f t="shared" si="104"/>
        <v>1662271.875</v>
      </c>
      <c r="CI45" s="35">
        <f t="shared" si="104"/>
        <v>0</v>
      </c>
      <c r="CJ45" s="35">
        <f t="shared" si="104"/>
        <v>0</v>
      </c>
    </row>
    <row r="46" spans="1:92" x14ac:dyDescent="0.35">
      <c r="Y46" s="35"/>
    </row>
    <row r="47" spans="1:92" x14ac:dyDescent="0.35">
      <c r="A47" t="s">
        <v>35</v>
      </c>
      <c r="B47" t="s">
        <v>52</v>
      </c>
      <c r="T47" s="35">
        <f t="shared" ref="T47:AY47" si="105">S45</f>
        <v>0</v>
      </c>
      <c r="U47" s="35">
        <f t="shared" si="105"/>
        <v>4986815.625</v>
      </c>
      <c r="V47" s="35">
        <f t="shared" si="105"/>
        <v>4986815.625</v>
      </c>
      <c r="W47" s="35">
        <f t="shared" si="105"/>
        <v>4986815.625</v>
      </c>
      <c r="X47" s="35">
        <f t="shared" si="105"/>
        <v>4986815.625</v>
      </c>
      <c r="Y47" s="35">
        <f t="shared" si="105"/>
        <v>4986815.625</v>
      </c>
      <c r="Z47" s="35">
        <f t="shared" si="105"/>
        <v>4986815.625</v>
      </c>
      <c r="AA47" s="35">
        <f t="shared" si="105"/>
        <v>4986815.625</v>
      </c>
      <c r="AB47" s="35">
        <f t="shared" si="105"/>
        <v>4986815.625</v>
      </c>
      <c r="AC47" s="35">
        <f t="shared" si="105"/>
        <v>4986815.625</v>
      </c>
      <c r="AD47" s="35">
        <f t="shared" si="105"/>
        <v>4986815.625</v>
      </c>
      <c r="AE47" s="35">
        <f t="shared" si="105"/>
        <v>4986815.625</v>
      </c>
      <c r="AF47" s="35">
        <f t="shared" si="105"/>
        <v>4986815.625</v>
      </c>
      <c r="AG47" s="35">
        <f t="shared" si="105"/>
        <v>4986815.625</v>
      </c>
      <c r="AH47" s="35">
        <f t="shared" si="105"/>
        <v>4986815.625</v>
      </c>
      <c r="AI47" s="35">
        <f t="shared" si="105"/>
        <v>4986815.625</v>
      </c>
      <c r="AJ47" s="35">
        <f t="shared" si="105"/>
        <v>4986815.625</v>
      </c>
      <c r="AK47" s="35">
        <f t="shared" si="105"/>
        <v>4986815.625</v>
      </c>
      <c r="AL47" s="35">
        <f t="shared" si="105"/>
        <v>4986815.625</v>
      </c>
      <c r="AM47" s="35">
        <f t="shared" si="105"/>
        <v>4986815.625</v>
      </c>
      <c r="AN47" s="35">
        <f t="shared" si="105"/>
        <v>4986815.625</v>
      </c>
      <c r="AO47" s="35">
        <f t="shared" si="105"/>
        <v>4986815.625</v>
      </c>
      <c r="AP47" s="35">
        <f t="shared" si="105"/>
        <v>4986815.625</v>
      </c>
      <c r="AQ47" s="35">
        <f t="shared" si="105"/>
        <v>4986815.625</v>
      </c>
      <c r="AR47" s="35">
        <f t="shared" si="105"/>
        <v>4986815.625</v>
      </c>
      <c r="AS47" s="35">
        <f t="shared" si="105"/>
        <v>4986815.625</v>
      </c>
      <c r="AT47" s="35">
        <f t="shared" si="105"/>
        <v>4986815.625</v>
      </c>
      <c r="AU47" s="35">
        <f t="shared" si="105"/>
        <v>4986815.625</v>
      </c>
      <c r="AV47" s="35">
        <f t="shared" si="105"/>
        <v>4986815.625</v>
      </c>
      <c r="AW47" s="35">
        <f t="shared" si="105"/>
        <v>4986815.625</v>
      </c>
      <c r="AX47" s="35">
        <f t="shared" si="105"/>
        <v>3324543.75</v>
      </c>
      <c r="AY47" s="35">
        <f t="shared" si="105"/>
        <v>3324543.75</v>
      </c>
      <c r="AZ47" s="35">
        <f t="shared" ref="AZ47:CJ47" si="106">AY45</f>
        <v>3324543.75</v>
      </c>
      <c r="BA47" s="35">
        <f t="shared" si="106"/>
        <v>3324543.75</v>
      </c>
      <c r="BB47" s="35">
        <f t="shared" si="106"/>
        <v>3324543.75</v>
      </c>
      <c r="BC47" s="35">
        <f t="shared" si="106"/>
        <v>3324543.75</v>
      </c>
      <c r="BD47" s="35">
        <f t="shared" si="106"/>
        <v>1662271.875</v>
      </c>
      <c r="BE47" s="35">
        <f t="shared" si="106"/>
        <v>1662271.875</v>
      </c>
      <c r="BF47" s="35">
        <f t="shared" si="106"/>
        <v>1662271.875</v>
      </c>
      <c r="BG47" s="35">
        <f t="shared" si="106"/>
        <v>1662271.875</v>
      </c>
      <c r="BH47" s="35">
        <f t="shared" si="106"/>
        <v>1662271.875</v>
      </c>
      <c r="BI47" s="35">
        <f t="shared" si="106"/>
        <v>1662271.875</v>
      </c>
      <c r="BJ47" s="35">
        <f t="shared" si="106"/>
        <v>1662271.875</v>
      </c>
      <c r="BK47" s="35">
        <f t="shared" si="106"/>
        <v>1662271.875</v>
      </c>
      <c r="BL47" s="35">
        <f t="shared" si="106"/>
        <v>1662271.875</v>
      </c>
      <c r="BM47" s="35">
        <f t="shared" si="106"/>
        <v>1662271.875</v>
      </c>
      <c r="BN47" s="35">
        <f t="shared" si="106"/>
        <v>1662271.875</v>
      </c>
      <c r="BO47" s="35">
        <f t="shared" si="106"/>
        <v>1662271.875</v>
      </c>
      <c r="BP47" s="35">
        <f t="shared" si="106"/>
        <v>1662271.875</v>
      </c>
      <c r="BQ47" s="35">
        <f t="shared" si="106"/>
        <v>1662271.875</v>
      </c>
      <c r="BR47" s="35">
        <f t="shared" si="106"/>
        <v>1662271.875</v>
      </c>
      <c r="BS47" s="35">
        <f t="shared" si="106"/>
        <v>1662271.875</v>
      </c>
      <c r="BT47" s="35">
        <f t="shared" si="106"/>
        <v>1662271.875</v>
      </c>
      <c r="BU47" s="35">
        <f t="shared" si="106"/>
        <v>1662271.875</v>
      </c>
      <c r="BV47" s="35">
        <f t="shared" si="106"/>
        <v>1662271.875</v>
      </c>
      <c r="BW47" s="35">
        <f t="shared" si="106"/>
        <v>1662271.875</v>
      </c>
      <c r="BX47" s="35">
        <f t="shared" si="106"/>
        <v>1662271.875</v>
      </c>
      <c r="BY47" s="35">
        <f t="shared" si="106"/>
        <v>1662271.875</v>
      </c>
      <c r="BZ47" s="35">
        <f t="shared" si="106"/>
        <v>1662271.875</v>
      </c>
      <c r="CA47" s="35">
        <f t="shared" si="106"/>
        <v>1662271.875</v>
      </c>
      <c r="CB47" s="35">
        <f t="shared" si="106"/>
        <v>1662271.875</v>
      </c>
      <c r="CC47" s="35">
        <f t="shared" si="106"/>
        <v>1662271.875</v>
      </c>
      <c r="CD47" s="35">
        <f t="shared" si="106"/>
        <v>1662271.875</v>
      </c>
      <c r="CE47" s="35">
        <f t="shared" si="106"/>
        <v>1662271.875</v>
      </c>
      <c r="CF47" s="35">
        <f t="shared" si="106"/>
        <v>1662271.875</v>
      </c>
      <c r="CG47" s="35">
        <f t="shared" si="106"/>
        <v>1662271.875</v>
      </c>
      <c r="CH47" s="35">
        <f t="shared" si="106"/>
        <v>1662271.875</v>
      </c>
      <c r="CI47" s="35">
        <f t="shared" si="106"/>
        <v>1662271.875</v>
      </c>
      <c r="CJ47" s="35">
        <f t="shared" si="106"/>
        <v>0</v>
      </c>
    </row>
    <row r="51" spans="1:100" x14ac:dyDescent="0.35">
      <c r="A51" t="s">
        <v>35</v>
      </c>
      <c r="B51" t="s">
        <v>55</v>
      </c>
      <c r="U51" s="35">
        <f>T47-U34</f>
        <v>0</v>
      </c>
      <c r="V51" s="35">
        <f>U47-V34</f>
        <v>4986815.625</v>
      </c>
      <c r="W51" s="35">
        <f>V47+V51-W34</f>
        <v>9973631.25</v>
      </c>
      <c r="X51" s="35">
        <f t="shared" ref="X51:BC51" si="107">W51+W47-X34</f>
        <v>13220446.875</v>
      </c>
      <c r="Y51" s="35">
        <f t="shared" si="107"/>
        <v>16467262.5</v>
      </c>
      <c r="Z51" s="35">
        <f t="shared" si="107"/>
        <v>19714078.125</v>
      </c>
      <c r="AA51" s="35">
        <f t="shared" si="107"/>
        <v>22960893.75</v>
      </c>
      <c r="AB51" s="35">
        <f t="shared" si="107"/>
        <v>26207709.375</v>
      </c>
      <c r="AC51" s="35">
        <f t="shared" si="107"/>
        <v>29019525</v>
      </c>
      <c r="AD51" s="35">
        <f t="shared" si="107"/>
        <v>31831340.625</v>
      </c>
      <c r="AE51" s="35">
        <f t="shared" si="107"/>
        <v>34643156.25</v>
      </c>
      <c r="AF51" s="35">
        <f t="shared" si="107"/>
        <v>37454971.875</v>
      </c>
      <c r="AG51" s="35">
        <f t="shared" si="107"/>
        <v>40266787.5</v>
      </c>
      <c r="AH51" s="35">
        <f t="shared" si="107"/>
        <v>43078603.125</v>
      </c>
      <c r="AI51" s="35">
        <f t="shared" si="107"/>
        <v>45890418.75</v>
      </c>
      <c r="AJ51" s="35">
        <f t="shared" si="107"/>
        <v>48702234.375</v>
      </c>
      <c r="AK51" s="35">
        <f t="shared" si="107"/>
        <v>51949050</v>
      </c>
      <c r="AL51" s="35">
        <f t="shared" si="107"/>
        <v>55195865.625</v>
      </c>
      <c r="AM51" s="35">
        <f t="shared" si="107"/>
        <v>58442681.25</v>
      </c>
      <c r="AN51" s="35">
        <f t="shared" si="107"/>
        <v>61689496.875</v>
      </c>
      <c r="AO51" s="35">
        <f t="shared" si="107"/>
        <v>64936312.5</v>
      </c>
      <c r="AP51" s="35">
        <f t="shared" si="107"/>
        <v>63389794.791666664</v>
      </c>
      <c r="AQ51" s="35">
        <f t="shared" si="107"/>
        <v>61843277.083333321</v>
      </c>
      <c r="AR51" s="35">
        <f t="shared" si="107"/>
        <v>60296759.374999985</v>
      </c>
      <c r="AS51" s="35">
        <f t="shared" si="107"/>
        <v>58750241.666666649</v>
      </c>
      <c r="AT51" s="35">
        <f t="shared" si="107"/>
        <v>57203723.958333313</v>
      </c>
      <c r="AU51" s="35">
        <f t="shared" si="107"/>
        <v>55657206.249999978</v>
      </c>
      <c r="AV51" s="35">
        <f t="shared" si="107"/>
        <v>54110688.541666642</v>
      </c>
      <c r="AW51" s="35">
        <f t="shared" si="107"/>
        <v>52564170.833333306</v>
      </c>
      <c r="AX51" s="35">
        <f t="shared" si="107"/>
        <v>52324319.791666642</v>
      </c>
      <c r="AY51" s="35">
        <f t="shared" si="107"/>
        <v>50422196.874999978</v>
      </c>
      <c r="AZ51" s="35">
        <f t="shared" si="107"/>
        <v>48520073.958333313</v>
      </c>
      <c r="BA51" s="35">
        <f t="shared" si="107"/>
        <v>46617951.041666649</v>
      </c>
      <c r="BB51" s="35">
        <f t="shared" si="107"/>
        <v>44715828.124999985</v>
      </c>
      <c r="BC51" s="35">
        <f t="shared" si="107"/>
        <v>44623705.208333321</v>
      </c>
      <c r="BD51" s="35">
        <f t="shared" ref="BD51:CJ51" si="108">BC51+BC47-BD34</f>
        <v>44531582.291666657</v>
      </c>
      <c r="BE51" s="35">
        <f t="shared" si="108"/>
        <v>42777187.499999993</v>
      </c>
      <c r="BF51" s="35">
        <f t="shared" si="108"/>
        <v>41022792.708333328</v>
      </c>
      <c r="BG51" s="35">
        <f t="shared" si="108"/>
        <v>39268397.916666664</v>
      </c>
      <c r="BH51" s="35">
        <f t="shared" si="108"/>
        <v>37514003.125</v>
      </c>
      <c r="BI51" s="35">
        <f t="shared" si="108"/>
        <v>35759608.333333336</v>
      </c>
      <c r="BJ51" s="35">
        <f t="shared" si="108"/>
        <v>34005213.541666672</v>
      </c>
      <c r="BK51" s="35">
        <f t="shared" si="108"/>
        <v>32934152.08333334</v>
      </c>
      <c r="BL51" s="35">
        <f t="shared" si="108"/>
        <v>31863090.625000011</v>
      </c>
      <c r="BM51" s="35">
        <f t="shared" si="108"/>
        <v>30792029.166666679</v>
      </c>
      <c r="BN51" s="50">
        <f t="shared" si="108"/>
        <v>29720967.708333347</v>
      </c>
      <c r="BO51" s="35">
        <f t="shared" si="108"/>
        <v>28649906.250000015</v>
      </c>
      <c r="BP51" s="35">
        <f t="shared" si="108"/>
        <v>27362178.125000015</v>
      </c>
      <c r="BQ51" s="35">
        <f t="shared" si="108"/>
        <v>26074450.000000015</v>
      </c>
      <c r="BR51" s="35">
        <f t="shared" si="108"/>
        <v>24786721.875000015</v>
      </c>
      <c r="BS51" s="35">
        <f t="shared" si="108"/>
        <v>23498993.750000015</v>
      </c>
      <c r="BT51" s="35">
        <f t="shared" si="108"/>
        <v>22211265.625000015</v>
      </c>
      <c r="BU51" s="35">
        <f t="shared" si="108"/>
        <v>20923537.500000015</v>
      </c>
      <c r="BV51" s="35">
        <f t="shared" si="108"/>
        <v>19635809.375000015</v>
      </c>
      <c r="BW51" s="35">
        <f t="shared" si="108"/>
        <v>18348081.250000015</v>
      </c>
      <c r="BX51" s="35">
        <f t="shared" si="108"/>
        <v>17650353.125000015</v>
      </c>
      <c r="BY51" s="35">
        <f t="shared" si="108"/>
        <v>16952625.000000015</v>
      </c>
      <c r="BZ51" s="35">
        <f t="shared" si="108"/>
        <v>16254896.875000015</v>
      </c>
      <c r="CA51" s="35">
        <f t="shared" si="108"/>
        <v>15557168.750000015</v>
      </c>
      <c r="CB51" s="35">
        <f t="shared" si="108"/>
        <v>14859440.625000015</v>
      </c>
      <c r="CC51" s="35">
        <f t="shared" si="108"/>
        <v>14555045.833333349</v>
      </c>
      <c r="CD51" s="35">
        <f t="shared" si="108"/>
        <v>14250651.041666683</v>
      </c>
      <c r="CE51" s="35">
        <f t="shared" si="108"/>
        <v>13946256.250000017</v>
      </c>
      <c r="CF51" s="35">
        <f t="shared" si="108"/>
        <v>13641861.458333351</v>
      </c>
      <c r="CG51" s="35">
        <f t="shared" si="108"/>
        <v>13337466.666666685</v>
      </c>
      <c r="CH51" s="35">
        <f t="shared" si="108"/>
        <v>13033071.875000019</v>
      </c>
      <c r="CI51" s="35">
        <f t="shared" si="108"/>
        <v>12728677.083333353</v>
      </c>
      <c r="CJ51" s="35">
        <f t="shared" si="108"/>
        <v>12424282.291666687</v>
      </c>
    </row>
    <row r="52" spans="1:100" x14ac:dyDescent="0.35">
      <c r="A52" t="s">
        <v>35</v>
      </c>
      <c r="B52" t="s">
        <v>54</v>
      </c>
      <c r="W52" s="42"/>
      <c r="X52" s="42">
        <f t="shared" ref="X52:BC52" si="109">X51/X34</f>
        <v>7.5979579741379313</v>
      </c>
      <c r="Y52" s="42">
        <f t="shared" si="109"/>
        <v>9.4639439655172417</v>
      </c>
      <c r="Z52" s="42">
        <f t="shared" si="109"/>
        <v>11.329929956896551</v>
      </c>
      <c r="AA52" s="42">
        <f t="shared" si="109"/>
        <v>13.195915948275863</v>
      </c>
      <c r="AB52" s="42">
        <f t="shared" si="109"/>
        <v>15.061901939655172</v>
      </c>
      <c r="AC52" s="42">
        <f t="shared" si="109"/>
        <v>13.342310344827586</v>
      </c>
      <c r="AD52" s="42">
        <f t="shared" si="109"/>
        <v>14.635099137931034</v>
      </c>
      <c r="AE52" s="42">
        <f t="shared" si="109"/>
        <v>15.927887931034483</v>
      </c>
      <c r="AF52" s="42">
        <f t="shared" si="109"/>
        <v>17.220676724137931</v>
      </c>
      <c r="AG52" s="42">
        <f t="shared" si="109"/>
        <v>18.513465517241379</v>
      </c>
      <c r="AH52" s="42">
        <f t="shared" si="109"/>
        <v>19.806254310344826</v>
      </c>
      <c r="AI52" s="42">
        <f t="shared" si="109"/>
        <v>21.099043103448277</v>
      </c>
      <c r="AJ52" s="42">
        <f t="shared" si="109"/>
        <v>22.391831896551725</v>
      </c>
      <c r="AK52" s="42">
        <f t="shared" si="109"/>
        <v>29.855775862068967</v>
      </c>
      <c r="AL52" s="42">
        <f t="shared" si="109"/>
        <v>31.721761853448275</v>
      </c>
      <c r="AM52" s="42">
        <f t="shared" si="109"/>
        <v>33.587747844827589</v>
      </c>
      <c r="AN52" s="42">
        <f t="shared" si="109"/>
        <v>35.453733836206894</v>
      </c>
      <c r="AO52" s="42">
        <f t="shared" si="109"/>
        <v>37.319719827586205</v>
      </c>
      <c r="AP52" s="42">
        <f t="shared" si="109"/>
        <v>9.7025196109693876</v>
      </c>
      <c r="AQ52" s="42">
        <f t="shared" si="109"/>
        <v>9.4658077168367338</v>
      </c>
      <c r="AR52" s="42">
        <f t="shared" si="109"/>
        <v>9.22909582270408</v>
      </c>
      <c r="AS52" s="42">
        <f t="shared" si="109"/>
        <v>8.9923839285714262</v>
      </c>
      <c r="AT52" s="42">
        <f t="shared" si="109"/>
        <v>8.7556720344387724</v>
      </c>
      <c r="AU52" s="42">
        <f t="shared" si="109"/>
        <v>8.5189601403061186</v>
      </c>
      <c r="AV52" s="42">
        <f t="shared" si="109"/>
        <v>8.2822482461734666</v>
      </c>
      <c r="AW52" s="42">
        <f t="shared" si="109"/>
        <v>8.0455363520408127</v>
      </c>
      <c r="AX52" s="42">
        <f t="shared" si="109"/>
        <v>10.0110305723852</v>
      </c>
      <c r="AY52" s="42">
        <f t="shared" si="109"/>
        <v>9.6471039939413235</v>
      </c>
      <c r="AZ52" s="42">
        <f t="shared" si="109"/>
        <v>9.2831774154974465</v>
      </c>
      <c r="BA52" s="42">
        <f t="shared" si="109"/>
        <v>8.9192508370535695</v>
      </c>
      <c r="BB52" s="42">
        <f t="shared" si="109"/>
        <v>8.5553242586096925</v>
      </c>
      <c r="BC52" s="42">
        <f t="shared" si="109"/>
        <v>13.060596646341461</v>
      </c>
      <c r="BD52" s="42">
        <f t="shared" ref="BD52:CI52" si="110">BD51/BD34</f>
        <v>13.033633841463413</v>
      </c>
      <c r="BE52" s="42">
        <f t="shared" si="110"/>
        <v>12.520152439024388</v>
      </c>
      <c r="BF52" s="42">
        <f t="shared" si="110"/>
        <v>12.006671036585365</v>
      </c>
      <c r="BG52" s="42">
        <f t="shared" si="110"/>
        <v>11.493189634146342</v>
      </c>
      <c r="BH52" s="42">
        <f t="shared" si="110"/>
        <v>10.979708231707317</v>
      </c>
      <c r="BI52" s="42">
        <f t="shared" si="110"/>
        <v>10.466226829268294</v>
      </c>
      <c r="BJ52" s="42">
        <f t="shared" si="110"/>
        <v>9.9527454268292708</v>
      </c>
      <c r="BK52" s="42">
        <f t="shared" si="110"/>
        <v>12.049080030487808</v>
      </c>
      <c r="BL52" s="42">
        <f t="shared" si="110"/>
        <v>11.65722827743903</v>
      </c>
      <c r="BM52" s="42">
        <f t="shared" si="110"/>
        <v>11.26537652439025</v>
      </c>
      <c r="BN52" s="52">
        <f t="shared" si="110"/>
        <v>10.87352477134147</v>
      </c>
      <c r="BO52" s="42">
        <f t="shared" si="110"/>
        <v>10.481673018292689</v>
      </c>
      <c r="BP52" s="42">
        <f t="shared" si="110"/>
        <v>9.2753146186440727</v>
      </c>
      <c r="BQ52" s="42">
        <f t="shared" si="110"/>
        <v>8.8387966101694957</v>
      </c>
      <c r="BR52" s="42">
        <f t="shared" si="110"/>
        <v>8.4022786016949205</v>
      </c>
      <c r="BS52" s="42">
        <f t="shared" si="110"/>
        <v>7.9657605932203444</v>
      </c>
      <c r="BT52" s="42">
        <f t="shared" si="110"/>
        <v>7.5292425847457674</v>
      </c>
      <c r="BU52" s="42">
        <f t="shared" si="110"/>
        <v>7.0927245762711912</v>
      </c>
      <c r="BV52" s="42">
        <f t="shared" si="110"/>
        <v>6.6562065677966151</v>
      </c>
      <c r="BW52" s="42">
        <f t="shared" si="110"/>
        <v>6.219688559322039</v>
      </c>
      <c r="BX52" s="42">
        <f t="shared" si="110"/>
        <v>7.4789631885593284</v>
      </c>
      <c r="BY52" s="42">
        <f t="shared" si="110"/>
        <v>7.1833156779661076</v>
      </c>
      <c r="BZ52" s="42">
        <f t="shared" si="110"/>
        <v>6.8876681673728877</v>
      </c>
      <c r="CA52" s="42">
        <f t="shared" si="110"/>
        <v>6.5920206567796678</v>
      </c>
      <c r="CB52" s="42">
        <f t="shared" si="110"/>
        <v>6.2963731461864469</v>
      </c>
      <c r="CC52" s="42">
        <f t="shared" si="110"/>
        <v>7.4008707627118717</v>
      </c>
      <c r="CD52" s="42">
        <f t="shared" si="110"/>
        <v>7.246093750000008</v>
      </c>
      <c r="CE52" s="42">
        <f t="shared" si="110"/>
        <v>7.0913167372881443</v>
      </c>
      <c r="CF52" s="42">
        <f t="shared" si="110"/>
        <v>6.9365397245762797</v>
      </c>
      <c r="CG52" s="42">
        <f t="shared" si="110"/>
        <v>6.7817627118644159</v>
      </c>
      <c r="CH52" s="42">
        <f t="shared" si="110"/>
        <v>6.6269856991525513</v>
      </c>
      <c r="CI52" s="42">
        <f t="shared" si="110"/>
        <v>6.4722086864406876</v>
      </c>
      <c r="CJ52" s="42">
        <f t="shared" ref="CJ52" si="111">CJ51/CJ34</f>
        <v>6.317431673728823</v>
      </c>
    </row>
    <row r="56" spans="1:100" ht="25.5" customHeight="1" x14ac:dyDescent="0.55000000000000004">
      <c r="B56" s="40" t="s">
        <v>108</v>
      </c>
    </row>
    <row r="57" spans="1:100" x14ac:dyDescent="0.35">
      <c r="B57" t="s">
        <v>106</v>
      </c>
    </row>
    <row r="60" spans="1:100" hidden="1" x14ac:dyDescent="0.35">
      <c r="B60" t="s">
        <v>8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</row>
    <row r="61" spans="1:100" hidden="1" x14ac:dyDescent="0.35">
      <c r="B61" t="s">
        <v>7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</row>
    <row r="63" spans="1:100" x14ac:dyDescent="0.35">
      <c r="F63" s="135" t="s">
        <v>69</v>
      </c>
      <c r="G63" s="135"/>
      <c r="H63" s="135"/>
      <c r="I63" s="135"/>
      <c r="J63" s="135"/>
      <c r="K63" s="135"/>
      <c r="L63" s="135"/>
      <c r="M63" s="135"/>
      <c r="N63" s="135"/>
      <c r="O63" s="114" t="s">
        <v>45</v>
      </c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6" t="s">
        <v>15</v>
      </c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7" t="s">
        <v>14</v>
      </c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8" t="s">
        <v>13</v>
      </c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 t="s">
        <v>32</v>
      </c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 t="s">
        <v>33</v>
      </c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 t="s">
        <v>34</v>
      </c>
      <c r="CP63" s="118"/>
      <c r="CQ63" s="118"/>
      <c r="CR63" s="118"/>
      <c r="CS63" s="118"/>
      <c r="CT63" s="118"/>
      <c r="CU63" s="118"/>
      <c r="CV63" s="118"/>
    </row>
    <row r="64" spans="1:100" x14ac:dyDescent="0.35">
      <c r="F64" s="127">
        <v>45254</v>
      </c>
      <c r="G64" s="128"/>
      <c r="H64" s="128"/>
      <c r="I64" s="128"/>
      <c r="J64" s="129">
        <v>45283</v>
      </c>
      <c r="K64" s="128"/>
      <c r="L64" s="128"/>
      <c r="M64" s="128"/>
      <c r="N64" s="128"/>
      <c r="O64" s="130">
        <v>44950</v>
      </c>
      <c r="P64" s="131"/>
      <c r="Q64" s="131"/>
      <c r="R64" s="132"/>
      <c r="S64" s="130">
        <v>44981</v>
      </c>
      <c r="T64" s="131"/>
      <c r="U64" s="131"/>
      <c r="V64" s="132"/>
      <c r="W64" s="133" t="s">
        <v>68</v>
      </c>
      <c r="X64" s="131"/>
      <c r="Y64" s="131"/>
      <c r="Z64" s="131"/>
      <c r="AA64" s="132"/>
      <c r="AB64" s="119">
        <v>45040</v>
      </c>
      <c r="AC64" s="120"/>
      <c r="AD64" s="120"/>
      <c r="AE64" s="121"/>
      <c r="AF64" s="119">
        <v>45070</v>
      </c>
      <c r="AG64" s="120"/>
      <c r="AH64" s="120"/>
      <c r="AI64" s="121"/>
      <c r="AJ64" s="119">
        <v>45101</v>
      </c>
      <c r="AK64" s="120"/>
      <c r="AL64" s="120"/>
      <c r="AM64" s="120"/>
      <c r="AN64" s="121"/>
      <c r="AO64" s="122">
        <v>45474</v>
      </c>
      <c r="AP64" s="123"/>
      <c r="AQ64" s="123"/>
      <c r="AR64" s="124"/>
      <c r="AS64" s="125" t="s">
        <v>31</v>
      </c>
      <c r="AT64" s="123"/>
      <c r="AU64" s="123"/>
      <c r="AV64" s="124"/>
      <c r="AW64" s="126">
        <v>45193</v>
      </c>
      <c r="AX64" s="123"/>
      <c r="AY64" s="123"/>
      <c r="AZ64" s="123"/>
      <c r="BA64" s="124"/>
      <c r="BB64" s="111">
        <v>45223</v>
      </c>
      <c r="BC64" s="112"/>
      <c r="BD64" s="112"/>
      <c r="BE64" s="113"/>
      <c r="BF64" s="111">
        <v>45254</v>
      </c>
      <c r="BG64" s="112"/>
      <c r="BH64" s="112"/>
      <c r="BI64" s="113"/>
      <c r="BJ64" s="111">
        <v>45284</v>
      </c>
      <c r="BK64" s="112"/>
      <c r="BL64" s="112"/>
      <c r="BM64" s="112"/>
      <c r="BN64" s="113"/>
      <c r="BO64" s="111">
        <v>45682</v>
      </c>
      <c r="BP64" s="112"/>
      <c r="BQ64" s="112"/>
      <c r="BR64" s="113"/>
      <c r="BS64" s="111">
        <v>45713</v>
      </c>
      <c r="BT64" s="112"/>
      <c r="BU64" s="112"/>
      <c r="BV64" s="113"/>
      <c r="BW64" s="111">
        <v>45741</v>
      </c>
      <c r="BX64" s="112"/>
      <c r="BY64" s="112"/>
      <c r="BZ64" s="112"/>
      <c r="CA64" s="113"/>
      <c r="CB64" s="111">
        <v>45407</v>
      </c>
      <c r="CC64" s="112"/>
      <c r="CD64" s="112"/>
      <c r="CE64" s="113"/>
      <c r="CF64" s="111">
        <v>45802</v>
      </c>
      <c r="CG64" s="112"/>
      <c r="CH64" s="112"/>
      <c r="CI64" s="113"/>
      <c r="CJ64" s="111">
        <v>45468</v>
      </c>
      <c r="CK64" s="112"/>
      <c r="CL64" s="112"/>
      <c r="CM64" s="112"/>
      <c r="CN64" s="113"/>
      <c r="CO64" s="111">
        <v>45498</v>
      </c>
      <c r="CP64" s="112"/>
      <c r="CQ64" s="112"/>
      <c r="CR64" s="113"/>
      <c r="CS64" s="111">
        <v>45529</v>
      </c>
      <c r="CT64" s="112"/>
      <c r="CU64" s="112"/>
      <c r="CV64" s="113"/>
    </row>
    <row r="65" spans="1:104" s="22" customFormat="1" x14ac:dyDescent="0.35">
      <c r="B65" s="22" t="s">
        <v>20</v>
      </c>
      <c r="F65" s="17">
        <v>44</v>
      </c>
      <c r="G65" s="17">
        <v>45</v>
      </c>
      <c r="H65" s="17">
        <v>46</v>
      </c>
      <c r="I65" s="17">
        <v>47</v>
      </c>
      <c r="J65" s="22">
        <v>48</v>
      </c>
      <c r="K65" s="22">
        <v>49</v>
      </c>
      <c r="L65" s="22">
        <v>50</v>
      </c>
      <c r="M65" s="22">
        <v>51</v>
      </c>
      <c r="N65" s="22">
        <v>52</v>
      </c>
      <c r="O65" s="17">
        <v>1</v>
      </c>
      <c r="P65" s="17">
        <v>2</v>
      </c>
      <c r="Q65" s="17">
        <v>3</v>
      </c>
      <c r="R65" s="17">
        <v>4</v>
      </c>
      <c r="S65" s="17">
        <v>5</v>
      </c>
      <c r="T65" s="17">
        <v>6</v>
      </c>
      <c r="U65" s="17">
        <v>7</v>
      </c>
      <c r="V65" s="17">
        <v>8</v>
      </c>
      <c r="W65" s="17">
        <v>9</v>
      </c>
      <c r="X65" s="26">
        <v>10</v>
      </c>
      <c r="Y65" s="26">
        <v>11</v>
      </c>
      <c r="Z65" s="26">
        <v>12</v>
      </c>
      <c r="AA65" s="26">
        <v>13</v>
      </c>
      <c r="AB65" s="25">
        <v>14</v>
      </c>
      <c r="AC65" s="25">
        <v>15</v>
      </c>
      <c r="AD65" s="25">
        <v>16</v>
      </c>
      <c r="AE65" s="25">
        <v>17</v>
      </c>
      <c r="AF65" s="25">
        <v>18</v>
      </c>
      <c r="AG65" s="25">
        <v>19</v>
      </c>
      <c r="AH65" s="25">
        <v>20</v>
      </c>
      <c r="AI65" s="25">
        <v>21</v>
      </c>
      <c r="AJ65" s="25">
        <v>22</v>
      </c>
      <c r="AK65" s="25">
        <v>23</v>
      </c>
      <c r="AL65" s="25">
        <v>24</v>
      </c>
      <c r="AM65" s="25">
        <v>25</v>
      </c>
      <c r="AN65" s="25">
        <v>26</v>
      </c>
      <c r="AO65" s="24">
        <v>27</v>
      </c>
      <c r="AP65" s="24">
        <v>28</v>
      </c>
      <c r="AQ65" s="24">
        <v>29</v>
      </c>
      <c r="AR65" s="24">
        <v>30</v>
      </c>
      <c r="AS65" s="24">
        <v>31</v>
      </c>
      <c r="AT65" s="24">
        <v>32</v>
      </c>
      <c r="AU65" s="24">
        <v>33</v>
      </c>
      <c r="AV65" s="24">
        <v>34</v>
      </c>
      <c r="AW65" s="24">
        <v>35</v>
      </c>
      <c r="AX65" s="24">
        <v>36</v>
      </c>
      <c r="AY65" s="24">
        <v>37</v>
      </c>
      <c r="AZ65" s="24">
        <v>38</v>
      </c>
      <c r="BA65" s="24">
        <v>39</v>
      </c>
      <c r="BB65" s="23">
        <v>40</v>
      </c>
      <c r="BC65" s="23">
        <v>41</v>
      </c>
      <c r="BD65" s="23">
        <v>42</v>
      </c>
      <c r="BE65" s="23">
        <v>43</v>
      </c>
      <c r="BF65" s="23">
        <v>44</v>
      </c>
      <c r="BG65" s="23">
        <v>45</v>
      </c>
      <c r="BH65" s="23">
        <v>46</v>
      </c>
      <c r="BI65" s="23">
        <v>47</v>
      </c>
      <c r="BJ65" s="23">
        <v>48</v>
      </c>
      <c r="BK65" s="23">
        <v>49</v>
      </c>
      <c r="BL65" s="23">
        <v>50</v>
      </c>
      <c r="BM65" s="23">
        <v>51</v>
      </c>
      <c r="BN65" s="23">
        <v>52</v>
      </c>
      <c r="BO65" s="34">
        <v>1</v>
      </c>
      <c r="BP65" s="34">
        <v>2</v>
      </c>
      <c r="BQ65" s="34">
        <v>3</v>
      </c>
      <c r="BR65" s="34">
        <v>4</v>
      </c>
      <c r="BS65" s="34">
        <v>5</v>
      </c>
      <c r="BT65" s="34">
        <v>6</v>
      </c>
      <c r="BU65" s="34">
        <v>7</v>
      </c>
      <c r="BV65" s="34">
        <v>8</v>
      </c>
      <c r="BW65" s="34">
        <v>9</v>
      </c>
      <c r="BX65" s="34">
        <v>10</v>
      </c>
      <c r="BY65" s="34">
        <v>11</v>
      </c>
      <c r="BZ65" s="34">
        <v>12</v>
      </c>
      <c r="CA65" s="34">
        <v>13</v>
      </c>
      <c r="CB65" s="34">
        <v>14</v>
      </c>
      <c r="CC65" s="34">
        <v>15</v>
      </c>
      <c r="CD65" s="34">
        <v>16</v>
      </c>
      <c r="CE65" s="34">
        <v>17</v>
      </c>
      <c r="CF65" s="34">
        <v>18</v>
      </c>
      <c r="CG65" s="34">
        <v>19</v>
      </c>
      <c r="CH65" s="34">
        <v>20</v>
      </c>
      <c r="CI65" s="34">
        <v>21</v>
      </c>
      <c r="CJ65" s="34">
        <v>22</v>
      </c>
      <c r="CK65" s="34">
        <v>23</v>
      </c>
      <c r="CL65" s="34">
        <v>24</v>
      </c>
      <c r="CM65" s="34">
        <v>25</v>
      </c>
      <c r="CN65" s="34">
        <v>26</v>
      </c>
      <c r="CO65" s="34">
        <v>27</v>
      </c>
      <c r="CP65" s="34">
        <v>28</v>
      </c>
      <c r="CQ65" s="34">
        <v>29</v>
      </c>
      <c r="CR65" s="34">
        <v>30</v>
      </c>
      <c r="CS65" s="34">
        <v>31</v>
      </c>
      <c r="CT65" s="34">
        <v>32</v>
      </c>
      <c r="CU65" s="34">
        <v>33</v>
      </c>
      <c r="CV65" s="34">
        <v>34</v>
      </c>
    </row>
    <row r="66" spans="1:104" x14ac:dyDescent="0.35">
      <c r="B66" s="12" t="s">
        <v>36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32">
        <f>$M$25/5</f>
        <v>6960000</v>
      </c>
      <c r="AK66" s="32">
        <f t="shared" ref="AK66:AN66" si="112">$M$25/5</f>
        <v>6960000</v>
      </c>
      <c r="AL66" s="32">
        <f t="shared" si="112"/>
        <v>6960000</v>
      </c>
      <c r="AM66" s="32">
        <f t="shared" si="112"/>
        <v>6960000</v>
      </c>
      <c r="AN66" s="32">
        <f t="shared" si="112"/>
        <v>6960000</v>
      </c>
      <c r="AO66" s="33">
        <f>$N$25/4</f>
        <v>8700000</v>
      </c>
      <c r="AP66" s="33">
        <f t="shared" ref="AP66:AR66" si="113">$N$25/4</f>
        <v>8700000</v>
      </c>
      <c r="AQ66" s="33">
        <f t="shared" si="113"/>
        <v>8700000</v>
      </c>
      <c r="AR66" s="33">
        <f t="shared" si="113"/>
        <v>8700000</v>
      </c>
      <c r="AS66" s="33">
        <f>$O$25/4</f>
        <v>8700000</v>
      </c>
      <c r="AT66" s="33">
        <f t="shared" ref="AT66:AV66" si="114">$O$25/4</f>
        <v>8700000</v>
      </c>
      <c r="AU66" s="33">
        <f t="shared" si="114"/>
        <v>8700000</v>
      </c>
      <c r="AV66" s="33">
        <f t="shared" si="114"/>
        <v>8700000</v>
      </c>
      <c r="AW66" s="33">
        <f>$P$25/5</f>
        <v>6960000</v>
      </c>
      <c r="AX66" s="33">
        <f t="shared" ref="AX66:BA66" si="115">$P$25/5</f>
        <v>6960000</v>
      </c>
      <c r="AY66" s="33">
        <f t="shared" si="115"/>
        <v>6960000</v>
      </c>
      <c r="AZ66" s="33">
        <f t="shared" si="115"/>
        <v>6960000</v>
      </c>
      <c r="BA66" s="33">
        <f t="shared" si="115"/>
        <v>6960000</v>
      </c>
      <c r="BB66" s="33">
        <f>$Q$25/4</f>
        <v>26133333.333333332</v>
      </c>
      <c r="BC66" s="33">
        <f t="shared" ref="BC66:BE66" si="116">$Q$25/4</f>
        <v>26133333.333333332</v>
      </c>
      <c r="BD66" s="33">
        <f t="shared" si="116"/>
        <v>26133333.333333332</v>
      </c>
      <c r="BE66" s="33">
        <f t="shared" si="116"/>
        <v>26133333.333333332</v>
      </c>
      <c r="BF66" s="33">
        <f>$R$25/4</f>
        <v>26133333.333333332</v>
      </c>
      <c r="BG66" s="33">
        <f t="shared" ref="BG66:BI66" si="117">$R$25/4</f>
        <v>26133333.333333332</v>
      </c>
      <c r="BH66" s="33">
        <f t="shared" si="117"/>
        <v>26133333.333333332</v>
      </c>
      <c r="BI66" s="33">
        <f t="shared" si="117"/>
        <v>26133333.333333332</v>
      </c>
      <c r="BJ66" s="33">
        <f>$S$25/5</f>
        <v>20906666.666666664</v>
      </c>
      <c r="BK66" s="33">
        <f t="shared" ref="BK66:BN66" si="118">$S$25/5</f>
        <v>20906666.666666664</v>
      </c>
      <c r="BL66" s="33">
        <f t="shared" si="118"/>
        <v>20906666.666666664</v>
      </c>
      <c r="BM66" s="33">
        <f t="shared" si="118"/>
        <v>20906666.666666664</v>
      </c>
      <c r="BN66" s="33">
        <f t="shared" si="118"/>
        <v>20906666.666666664</v>
      </c>
      <c r="BO66" s="33">
        <f>$T$25/4</f>
        <v>13666666.666666666</v>
      </c>
      <c r="BP66" s="33">
        <f t="shared" ref="BP66:BR66" si="119">$T$25/4</f>
        <v>13666666.666666666</v>
      </c>
      <c r="BQ66" s="33">
        <f t="shared" si="119"/>
        <v>13666666.666666666</v>
      </c>
      <c r="BR66" s="33">
        <f t="shared" si="119"/>
        <v>13666666.666666666</v>
      </c>
      <c r="BS66" s="33">
        <f>$U$25/4</f>
        <v>13666666.666666666</v>
      </c>
      <c r="BT66" s="33">
        <f t="shared" ref="BT66:BV66" si="120">$U$25/4</f>
        <v>13666666.666666666</v>
      </c>
      <c r="BU66" s="33">
        <f t="shared" si="120"/>
        <v>13666666.666666666</v>
      </c>
      <c r="BV66" s="33">
        <f t="shared" si="120"/>
        <v>13666666.666666666</v>
      </c>
      <c r="BW66" s="33">
        <f>$V$25/5</f>
        <v>10933333.333333332</v>
      </c>
      <c r="BX66" s="33">
        <f t="shared" ref="BX66:CA66" si="121">$V$25/5</f>
        <v>10933333.333333332</v>
      </c>
      <c r="BY66" s="33">
        <f t="shared" si="121"/>
        <v>10933333.333333332</v>
      </c>
      <c r="BZ66" s="33">
        <f t="shared" si="121"/>
        <v>10933333.333333332</v>
      </c>
      <c r="CA66" s="33">
        <f t="shared" si="121"/>
        <v>10933333.333333332</v>
      </c>
      <c r="CB66" s="33">
        <f>$W$25/4</f>
        <v>11800000</v>
      </c>
      <c r="CC66" s="33">
        <f t="shared" ref="CC66:CE66" si="122">$W$25/4</f>
        <v>11800000</v>
      </c>
      <c r="CD66" s="33">
        <f t="shared" si="122"/>
        <v>11800000</v>
      </c>
      <c r="CE66" s="33">
        <f t="shared" si="122"/>
        <v>11800000</v>
      </c>
      <c r="CF66" s="33">
        <f>$X$25/4</f>
        <v>11800000</v>
      </c>
      <c r="CG66" s="33">
        <f t="shared" ref="CG66:CI66" si="123">$X$25/4</f>
        <v>11800000</v>
      </c>
      <c r="CH66" s="33">
        <f t="shared" si="123"/>
        <v>11800000</v>
      </c>
      <c r="CI66" s="33">
        <f t="shared" si="123"/>
        <v>11800000</v>
      </c>
      <c r="CJ66" s="33">
        <f>$Y$25/5</f>
        <v>9440000</v>
      </c>
      <c r="CK66" s="33">
        <f t="shared" ref="CK66:CN66" si="124">$Y$25/5</f>
        <v>9440000</v>
      </c>
      <c r="CL66" s="33">
        <f t="shared" si="124"/>
        <v>9440000</v>
      </c>
      <c r="CM66" s="33">
        <f t="shared" si="124"/>
        <v>9440000</v>
      </c>
      <c r="CN66" s="33">
        <f t="shared" si="124"/>
        <v>9440000</v>
      </c>
      <c r="CO66" s="33">
        <f>$Z$25/4</f>
        <v>13666666.666666666</v>
      </c>
      <c r="CP66" s="33">
        <f t="shared" ref="CP66:CR66" si="125">$Z$25/4</f>
        <v>13666666.666666666</v>
      </c>
      <c r="CQ66" s="33">
        <f t="shared" si="125"/>
        <v>13666666.666666666</v>
      </c>
      <c r="CR66" s="33">
        <f t="shared" si="125"/>
        <v>13666666.666666666</v>
      </c>
      <c r="CS66" s="33">
        <f>$AA$25/4</f>
        <v>13666666.666666666</v>
      </c>
      <c r="CT66" s="33">
        <f t="shared" ref="CT66:CV66" si="126">$AA$25/4</f>
        <v>13666666.666666666</v>
      </c>
      <c r="CU66" s="33">
        <f t="shared" si="126"/>
        <v>13666666.666666666</v>
      </c>
      <c r="CV66" s="33">
        <f t="shared" si="126"/>
        <v>13666666.666666666</v>
      </c>
    </row>
    <row r="67" spans="1:104" hidden="1" x14ac:dyDescent="0.35">
      <c r="B67" t="s">
        <v>8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</row>
    <row r="68" spans="1:104" hidden="1" x14ac:dyDescent="0.35">
      <c r="B68" t="s">
        <v>7</v>
      </c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</row>
    <row r="70" spans="1:104" x14ac:dyDescent="0.35">
      <c r="A70" t="s">
        <v>36</v>
      </c>
      <c r="B70" t="s">
        <v>46</v>
      </c>
      <c r="K70">
        <v>350</v>
      </c>
      <c r="L70">
        <v>350</v>
      </c>
      <c r="M70">
        <v>350</v>
      </c>
      <c r="N70">
        <v>350</v>
      </c>
      <c r="O70">
        <v>350</v>
      </c>
      <c r="P70">
        <v>350</v>
      </c>
      <c r="Q70">
        <v>350</v>
      </c>
      <c r="R70">
        <v>350</v>
      </c>
      <c r="S70">
        <v>350</v>
      </c>
      <c r="T70">
        <v>350</v>
      </c>
      <c r="U70">
        <v>350</v>
      </c>
      <c r="V70">
        <v>350</v>
      </c>
      <c r="W70">
        <v>350</v>
      </c>
      <c r="X70">
        <v>350</v>
      </c>
      <c r="Y70">
        <v>350</v>
      </c>
      <c r="Z70">
        <v>350</v>
      </c>
      <c r="AA70">
        <v>350</v>
      </c>
      <c r="AB70">
        <v>350</v>
      </c>
      <c r="AC70">
        <v>350</v>
      </c>
      <c r="AD70">
        <v>350</v>
      </c>
      <c r="AE70">
        <v>350</v>
      </c>
      <c r="AF70">
        <v>350</v>
      </c>
      <c r="AG70">
        <v>350</v>
      </c>
      <c r="AH70">
        <v>350</v>
      </c>
      <c r="AI70">
        <v>350</v>
      </c>
      <c r="AJ70">
        <v>350</v>
      </c>
      <c r="AK70">
        <v>350</v>
      </c>
      <c r="AL70">
        <v>350</v>
      </c>
      <c r="AM70">
        <v>350</v>
      </c>
      <c r="AN70">
        <v>350</v>
      </c>
      <c r="AO70">
        <v>350</v>
      </c>
      <c r="AP70">
        <v>350</v>
      </c>
      <c r="AQ70">
        <v>350</v>
      </c>
      <c r="AR70">
        <v>350</v>
      </c>
      <c r="AS70">
        <v>350</v>
      </c>
      <c r="AT70">
        <v>350</v>
      </c>
      <c r="AU70">
        <v>350</v>
      </c>
      <c r="AV70">
        <v>350</v>
      </c>
      <c r="AW70">
        <v>350</v>
      </c>
      <c r="AX70">
        <v>350</v>
      </c>
      <c r="AY70">
        <v>350</v>
      </c>
      <c r="AZ70">
        <v>350</v>
      </c>
      <c r="BA70">
        <v>350</v>
      </c>
      <c r="BB70">
        <v>330</v>
      </c>
      <c r="BC70">
        <v>330</v>
      </c>
      <c r="BD70">
        <v>330</v>
      </c>
      <c r="BE70">
        <v>330</v>
      </c>
      <c r="BF70">
        <v>330</v>
      </c>
      <c r="BG70">
        <v>330</v>
      </c>
      <c r="BH70">
        <v>330</v>
      </c>
      <c r="BI70">
        <v>330</v>
      </c>
      <c r="BJ70">
        <v>330</v>
      </c>
      <c r="BK70">
        <v>330</v>
      </c>
      <c r="BL70">
        <v>330</v>
      </c>
      <c r="BM70">
        <v>330</v>
      </c>
      <c r="BN70">
        <v>330</v>
      </c>
      <c r="BO70">
        <v>330</v>
      </c>
      <c r="BP70">
        <v>330</v>
      </c>
      <c r="BQ70">
        <v>330</v>
      </c>
      <c r="BR70">
        <v>330</v>
      </c>
      <c r="BS70">
        <v>330</v>
      </c>
      <c r="BT70">
        <v>330</v>
      </c>
      <c r="BU70">
        <v>330</v>
      </c>
      <c r="BV70">
        <v>330</v>
      </c>
      <c r="BW70">
        <v>330</v>
      </c>
      <c r="BX70">
        <v>330</v>
      </c>
      <c r="BY70">
        <v>330</v>
      </c>
      <c r="BZ70">
        <v>330</v>
      </c>
      <c r="CA70">
        <v>330</v>
      </c>
      <c r="CB70">
        <v>330</v>
      </c>
      <c r="CC70">
        <v>330</v>
      </c>
      <c r="CD70">
        <v>330</v>
      </c>
      <c r="CE70">
        <v>330</v>
      </c>
      <c r="CF70">
        <v>330</v>
      </c>
      <c r="CG70">
        <v>330</v>
      </c>
      <c r="CW70" s="41"/>
      <c r="CX70" s="41"/>
      <c r="CY70" s="41"/>
      <c r="CZ70" s="41"/>
    </row>
    <row r="71" spans="1:104" x14ac:dyDescent="0.35">
      <c r="A71" t="s">
        <v>36</v>
      </c>
      <c r="B71" t="s">
        <v>48</v>
      </c>
      <c r="F71" s="20"/>
      <c r="G71" s="20"/>
      <c r="H71" s="20"/>
      <c r="I71" s="20"/>
      <c r="J71" s="20"/>
      <c r="K71" s="20">
        <f t="shared" ref="K71:AP71" si="127">38100*0.995*K70</f>
        <v>13268325</v>
      </c>
      <c r="L71" s="20">
        <f t="shared" si="127"/>
        <v>13268325</v>
      </c>
      <c r="M71" s="20">
        <f t="shared" si="127"/>
        <v>13268325</v>
      </c>
      <c r="N71" s="20">
        <f t="shared" si="127"/>
        <v>13268325</v>
      </c>
      <c r="O71" s="20">
        <f t="shared" si="127"/>
        <v>13268325</v>
      </c>
      <c r="P71" s="20">
        <f t="shared" si="127"/>
        <v>13268325</v>
      </c>
      <c r="Q71" s="20">
        <f t="shared" si="127"/>
        <v>13268325</v>
      </c>
      <c r="R71" s="20">
        <f t="shared" si="127"/>
        <v>13268325</v>
      </c>
      <c r="S71" s="20">
        <f t="shared" si="127"/>
        <v>13268325</v>
      </c>
      <c r="T71" s="20">
        <f t="shared" si="127"/>
        <v>13268325</v>
      </c>
      <c r="U71" s="20">
        <f t="shared" si="127"/>
        <v>13268325</v>
      </c>
      <c r="V71" s="20">
        <f t="shared" si="127"/>
        <v>13268325</v>
      </c>
      <c r="W71" s="20">
        <f t="shared" si="127"/>
        <v>13268325</v>
      </c>
      <c r="X71" s="20">
        <f t="shared" si="127"/>
        <v>13268325</v>
      </c>
      <c r="Y71" s="20">
        <f t="shared" si="127"/>
        <v>13268325</v>
      </c>
      <c r="Z71" s="20">
        <f t="shared" si="127"/>
        <v>13268325</v>
      </c>
      <c r="AA71" s="20">
        <f t="shared" si="127"/>
        <v>13268325</v>
      </c>
      <c r="AB71" s="20">
        <f t="shared" si="127"/>
        <v>13268325</v>
      </c>
      <c r="AC71" s="20">
        <f t="shared" si="127"/>
        <v>13268325</v>
      </c>
      <c r="AD71" s="20">
        <f t="shared" si="127"/>
        <v>13268325</v>
      </c>
      <c r="AE71" s="20">
        <f t="shared" si="127"/>
        <v>13268325</v>
      </c>
      <c r="AF71" s="20">
        <f t="shared" si="127"/>
        <v>13268325</v>
      </c>
      <c r="AG71" s="20">
        <f t="shared" si="127"/>
        <v>13268325</v>
      </c>
      <c r="AH71" s="20">
        <f t="shared" si="127"/>
        <v>13268325</v>
      </c>
      <c r="AI71" s="20">
        <f t="shared" si="127"/>
        <v>13268325</v>
      </c>
      <c r="AJ71" s="20">
        <f t="shared" si="127"/>
        <v>13268325</v>
      </c>
      <c r="AK71" s="20">
        <f t="shared" si="127"/>
        <v>13268325</v>
      </c>
      <c r="AL71" s="20">
        <f t="shared" si="127"/>
        <v>13268325</v>
      </c>
      <c r="AM71" s="20">
        <f t="shared" si="127"/>
        <v>13268325</v>
      </c>
      <c r="AN71" s="20">
        <f t="shared" si="127"/>
        <v>13268325</v>
      </c>
      <c r="AO71" s="20">
        <f t="shared" si="127"/>
        <v>13268325</v>
      </c>
      <c r="AP71" s="20">
        <f t="shared" si="127"/>
        <v>13268325</v>
      </c>
      <c r="AQ71" s="20">
        <f t="shared" ref="AQ71:BV71" si="128">38100*0.995*AQ70</f>
        <v>13268325</v>
      </c>
      <c r="AR71" s="20">
        <f t="shared" si="128"/>
        <v>13268325</v>
      </c>
      <c r="AS71" s="20">
        <f t="shared" si="128"/>
        <v>13268325</v>
      </c>
      <c r="AT71" s="20">
        <f t="shared" si="128"/>
        <v>13268325</v>
      </c>
      <c r="AU71" s="20">
        <f t="shared" si="128"/>
        <v>13268325</v>
      </c>
      <c r="AV71" s="20">
        <f t="shared" si="128"/>
        <v>13268325</v>
      </c>
      <c r="AW71" s="20">
        <f t="shared" si="128"/>
        <v>13268325</v>
      </c>
      <c r="AX71" s="20">
        <f t="shared" si="128"/>
        <v>13268325</v>
      </c>
      <c r="AY71" s="20">
        <f t="shared" si="128"/>
        <v>13268325</v>
      </c>
      <c r="AZ71" s="20">
        <f t="shared" si="128"/>
        <v>13268325</v>
      </c>
      <c r="BA71" s="20">
        <f t="shared" si="128"/>
        <v>13268325</v>
      </c>
      <c r="BB71" s="20">
        <f t="shared" si="128"/>
        <v>12510135</v>
      </c>
      <c r="BC71" s="20">
        <f t="shared" si="128"/>
        <v>12510135</v>
      </c>
      <c r="BD71" s="20">
        <f t="shared" si="128"/>
        <v>12510135</v>
      </c>
      <c r="BE71" s="20">
        <f t="shared" si="128"/>
        <v>12510135</v>
      </c>
      <c r="BF71" s="20">
        <f t="shared" si="128"/>
        <v>12510135</v>
      </c>
      <c r="BG71" s="20">
        <f t="shared" si="128"/>
        <v>12510135</v>
      </c>
      <c r="BH71" s="20">
        <f t="shared" si="128"/>
        <v>12510135</v>
      </c>
      <c r="BI71" s="20">
        <f t="shared" si="128"/>
        <v>12510135</v>
      </c>
      <c r="BJ71" s="20">
        <f t="shared" si="128"/>
        <v>12510135</v>
      </c>
      <c r="BK71" s="20">
        <f t="shared" si="128"/>
        <v>12510135</v>
      </c>
      <c r="BL71" s="20">
        <f t="shared" si="128"/>
        <v>12510135</v>
      </c>
      <c r="BM71" s="20">
        <f t="shared" si="128"/>
        <v>12510135</v>
      </c>
      <c r="BN71" s="20">
        <f t="shared" si="128"/>
        <v>12510135</v>
      </c>
      <c r="BO71" s="20">
        <f t="shared" si="128"/>
        <v>12510135</v>
      </c>
      <c r="BP71" s="20">
        <f t="shared" si="128"/>
        <v>12510135</v>
      </c>
      <c r="BQ71" s="20">
        <f t="shared" si="128"/>
        <v>12510135</v>
      </c>
      <c r="BR71" s="20">
        <f t="shared" si="128"/>
        <v>12510135</v>
      </c>
      <c r="BS71" s="20">
        <f t="shared" si="128"/>
        <v>12510135</v>
      </c>
      <c r="BT71" s="20">
        <f t="shared" si="128"/>
        <v>12510135</v>
      </c>
      <c r="BU71" s="20">
        <f t="shared" si="128"/>
        <v>12510135</v>
      </c>
      <c r="BV71" s="20">
        <f t="shared" si="128"/>
        <v>12510135</v>
      </c>
      <c r="BW71" s="20">
        <f t="shared" ref="BW71:CV71" si="129">38100*0.995*BW70</f>
        <v>12510135</v>
      </c>
      <c r="BX71" s="20">
        <f t="shared" si="129"/>
        <v>12510135</v>
      </c>
      <c r="BY71" s="20">
        <f t="shared" si="129"/>
        <v>12510135</v>
      </c>
      <c r="BZ71" s="20">
        <f t="shared" si="129"/>
        <v>12510135</v>
      </c>
      <c r="CA71" s="20">
        <f t="shared" si="129"/>
        <v>12510135</v>
      </c>
      <c r="CB71" s="20">
        <f t="shared" si="129"/>
        <v>12510135</v>
      </c>
      <c r="CC71" s="20">
        <f t="shared" si="129"/>
        <v>12510135</v>
      </c>
      <c r="CD71" s="20">
        <f t="shared" si="129"/>
        <v>12510135</v>
      </c>
      <c r="CE71" s="20">
        <f t="shared" si="129"/>
        <v>12510135</v>
      </c>
      <c r="CF71" s="20">
        <f t="shared" si="129"/>
        <v>12510135</v>
      </c>
      <c r="CG71" s="20">
        <f t="shared" si="129"/>
        <v>12510135</v>
      </c>
      <c r="CH71" s="20">
        <f t="shared" si="129"/>
        <v>0</v>
      </c>
      <c r="CI71" s="20">
        <f t="shared" si="129"/>
        <v>0</v>
      </c>
      <c r="CJ71" s="20">
        <f t="shared" si="129"/>
        <v>0</v>
      </c>
      <c r="CK71" s="20">
        <f t="shared" si="129"/>
        <v>0</v>
      </c>
      <c r="CL71" s="20">
        <f t="shared" si="129"/>
        <v>0</v>
      </c>
      <c r="CM71" s="20">
        <f t="shared" si="129"/>
        <v>0</v>
      </c>
      <c r="CN71" s="20">
        <f t="shared" si="129"/>
        <v>0</v>
      </c>
      <c r="CO71" s="20">
        <f t="shared" si="129"/>
        <v>0</v>
      </c>
      <c r="CP71" s="20">
        <f t="shared" si="129"/>
        <v>0</v>
      </c>
      <c r="CQ71" s="20">
        <f t="shared" si="129"/>
        <v>0</v>
      </c>
      <c r="CR71" s="20">
        <f t="shared" si="129"/>
        <v>0</v>
      </c>
      <c r="CS71" s="20">
        <f t="shared" si="129"/>
        <v>0</v>
      </c>
      <c r="CT71" s="20">
        <f t="shared" si="129"/>
        <v>0</v>
      </c>
      <c r="CU71" s="20">
        <f t="shared" si="129"/>
        <v>0</v>
      </c>
      <c r="CV71" s="20">
        <f t="shared" si="129"/>
        <v>0</v>
      </c>
      <c r="CW71" s="20"/>
      <c r="CX71" s="20"/>
      <c r="CY71" s="20"/>
      <c r="CZ71" s="20"/>
    </row>
    <row r="72" spans="1:104" x14ac:dyDescent="0.35"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104" x14ac:dyDescent="0.35">
      <c r="A73" t="s">
        <v>36</v>
      </c>
      <c r="B73" t="s">
        <v>50</v>
      </c>
      <c r="N73" s="35"/>
      <c r="O73" s="35">
        <f t="shared" ref="O73:AT73" si="130">H71</f>
        <v>0</v>
      </c>
      <c r="P73" s="35">
        <f t="shared" si="130"/>
        <v>0</v>
      </c>
      <c r="Q73" s="35">
        <f t="shared" si="130"/>
        <v>0</v>
      </c>
      <c r="R73" s="35">
        <f t="shared" si="130"/>
        <v>13268325</v>
      </c>
      <c r="S73" s="35">
        <f t="shared" si="130"/>
        <v>13268325</v>
      </c>
      <c r="T73" s="35">
        <f t="shared" si="130"/>
        <v>13268325</v>
      </c>
      <c r="U73" s="35">
        <f t="shared" si="130"/>
        <v>13268325</v>
      </c>
      <c r="V73" s="35">
        <f t="shared" si="130"/>
        <v>13268325</v>
      </c>
      <c r="W73" s="35">
        <f t="shared" si="130"/>
        <v>13268325</v>
      </c>
      <c r="X73" s="35">
        <f t="shared" si="130"/>
        <v>13268325</v>
      </c>
      <c r="Y73" s="35">
        <f t="shared" si="130"/>
        <v>13268325</v>
      </c>
      <c r="Z73" s="35">
        <f t="shared" si="130"/>
        <v>13268325</v>
      </c>
      <c r="AA73" s="35">
        <f t="shared" si="130"/>
        <v>13268325</v>
      </c>
      <c r="AB73" s="35">
        <f t="shared" si="130"/>
        <v>13268325</v>
      </c>
      <c r="AC73" s="35">
        <f t="shared" si="130"/>
        <v>13268325</v>
      </c>
      <c r="AD73" s="35">
        <f t="shared" si="130"/>
        <v>13268325</v>
      </c>
      <c r="AE73" s="35">
        <f t="shared" si="130"/>
        <v>13268325</v>
      </c>
      <c r="AF73" s="35">
        <f t="shared" si="130"/>
        <v>13268325</v>
      </c>
      <c r="AG73" s="35">
        <f t="shared" si="130"/>
        <v>13268325</v>
      </c>
      <c r="AH73" s="35">
        <f t="shared" si="130"/>
        <v>13268325</v>
      </c>
      <c r="AI73" s="35">
        <f t="shared" si="130"/>
        <v>13268325</v>
      </c>
      <c r="AJ73" s="35">
        <f t="shared" si="130"/>
        <v>13268325</v>
      </c>
      <c r="AK73" s="35">
        <f t="shared" si="130"/>
        <v>13268325</v>
      </c>
      <c r="AL73" s="35">
        <f t="shared" si="130"/>
        <v>13268325</v>
      </c>
      <c r="AM73" s="35">
        <f t="shared" si="130"/>
        <v>13268325</v>
      </c>
      <c r="AN73" s="35">
        <f t="shared" si="130"/>
        <v>13268325</v>
      </c>
      <c r="AO73" s="35">
        <f t="shared" si="130"/>
        <v>13268325</v>
      </c>
      <c r="AP73" s="35">
        <f t="shared" si="130"/>
        <v>13268325</v>
      </c>
      <c r="AQ73" s="35">
        <f t="shared" si="130"/>
        <v>13268325</v>
      </c>
      <c r="AR73" s="35">
        <f t="shared" si="130"/>
        <v>13268325</v>
      </c>
      <c r="AS73" s="35">
        <f t="shared" si="130"/>
        <v>13268325</v>
      </c>
      <c r="AT73" s="35">
        <f t="shared" si="130"/>
        <v>13268325</v>
      </c>
      <c r="AU73" s="35">
        <f t="shared" ref="AU73:BZ73" si="131">AN71</f>
        <v>13268325</v>
      </c>
      <c r="AV73" s="35">
        <f t="shared" si="131"/>
        <v>13268325</v>
      </c>
      <c r="AW73" s="35">
        <f t="shared" si="131"/>
        <v>13268325</v>
      </c>
      <c r="AX73" s="35">
        <f t="shared" si="131"/>
        <v>13268325</v>
      </c>
      <c r="AY73" s="35">
        <f t="shared" si="131"/>
        <v>13268325</v>
      </c>
      <c r="AZ73" s="35">
        <f t="shared" si="131"/>
        <v>13268325</v>
      </c>
      <c r="BA73" s="35">
        <f t="shared" si="131"/>
        <v>13268325</v>
      </c>
      <c r="BB73" s="35">
        <f t="shared" si="131"/>
        <v>13268325</v>
      </c>
      <c r="BC73" s="35">
        <f t="shared" si="131"/>
        <v>13268325</v>
      </c>
      <c r="BD73" s="35">
        <f t="shared" si="131"/>
        <v>13268325</v>
      </c>
      <c r="BE73" s="35">
        <f t="shared" si="131"/>
        <v>13268325</v>
      </c>
      <c r="BF73" s="35">
        <f t="shared" si="131"/>
        <v>13268325</v>
      </c>
      <c r="BG73" s="35">
        <f t="shared" si="131"/>
        <v>13268325</v>
      </c>
      <c r="BH73" s="35">
        <f t="shared" si="131"/>
        <v>13268325</v>
      </c>
      <c r="BI73" s="35">
        <f t="shared" si="131"/>
        <v>12510135</v>
      </c>
      <c r="BJ73" s="35">
        <f t="shared" si="131"/>
        <v>12510135</v>
      </c>
      <c r="BK73" s="35">
        <f t="shared" si="131"/>
        <v>12510135</v>
      </c>
      <c r="BL73" s="35">
        <f t="shared" si="131"/>
        <v>12510135</v>
      </c>
      <c r="BM73" s="35">
        <f t="shared" si="131"/>
        <v>12510135</v>
      </c>
      <c r="BN73" s="35">
        <f t="shared" si="131"/>
        <v>12510135</v>
      </c>
      <c r="BO73" s="35">
        <f t="shared" si="131"/>
        <v>12510135</v>
      </c>
      <c r="BP73" s="35">
        <f t="shared" si="131"/>
        <v>12510135</v>
      </c>
      <c r="BQ73" s="35">
        <f t="shared" si="131"/>
        <v>12510135</v>
      </c>
      <c r="BR73" s="35">
        <f t="shared" si="131"/>
        <v>12510135</v>
      </c>
      <c r="BS73" s="35">
        <f t="shared" si="131"/>
        <v>12510135</v>
      </c>
      <c r="BT73" s="35">
        <f t="shared" si="131"/>
        <v>12510135</v>
      </c>
      <c r="BU73" s="35">
        <f t="shared" si="131"/>
        <v>12510135</v>
      </c>
      <c r="BV73" s="35">
        <f t="shared" si="131"/>
        <v>12510135</v>
      </c>
      <c r="BW73" s="35">
        <f t="shared" si="131"/>
        <v>12510135</v>
      </c>
      <c r="BX73" s="35">
        <f t="shared" si="131"/>
        <v>12510135</v>
      </c>
      <c r="BY73" s="35">
        <f t="shared" si="131"/>
        <v>12510135</v>
      </c>
      <c r="BZ73" s="35">
        <f t="shared" si="131"/>
        <v>12510135</v>
      </c>
      <c r="CA73" s="35">
        <f t="shared" ref="CA73:CV73" si="132">BT71</f>
        <v>12510135</v>
      </c>
      <c r="CB73" s="35">
        <f t="shared" si="132"/>
        <v>12510135</v>
      </c>
      <c r="CC73" s="35">
        <f t="shared" si="132"/>
        <v>12510135</v>
      </c>
      <c r="CD73" s="35">
        <f t="shared" si="132"/>
        <v>12510135</v>
      </c>
      <c r="CE73" s="35">
        <f t="shared" si="132"/>
        <v>12510135</v>
      </c>
      <c r="CF73" s="35">
        <f t="shared" si="132"/>
        <v>12510135</v>
      </c>
      <c r="CG73" s="35">
        <f t="shared" si="132"/>
        <v>12510135</v>
      </c>
      <c r="CH73" s="35">
        <f t="shared" si="132"/>
        <v>12510135</v>
      </c>
      <c r="CI73" s="35">
        <f t="shared" si="132"/>
        <v>12510135</v>
      </c>
      <c r="CJ73" s="35">
        <f t="shared" si="132"/>
        <v>12510135</v>
      </c>
      <c r="CK73" s="35">
        <f t="shared" si="132"/>
        <v>12510135</v>
      </c>
      <c r="CL73" s="35">
        <f t="shared" si="132"/>
        <v>12510135</v>
      </c>
      <c r="CM73" s="35">
        <f t="shared" si="132"/>
        <v>12510135</v>
      </c>
      <c r="CN73" s="35">
        <f t="shared" si="132"/>
        <v>12510135</v>
      </c>
      <c r="CO73" s="35">
        <f t="shared" si="132"/>
        <v>0</v>
      </c>
      <c r="CP73" s="35">
        <f t="shared" si="132"/>
        <v>0</v>
      </c>
      <c r="CQ73" s="35">
        <f t="shared" si="132"/>
        <v>0</v>
      </c>
      <c r="CR73" s="35">
        <f t="shared" si="132"/>
        <v>0</v>
      </c>
      <c r="CS73" s="35">
        <f t="shared" si="132"/>
        <v>0</v>
      </c>
      <c r="CT73" s="35">
        <f t="shared" si="132"/>
        <v>0</v>
      </c>
      <c r="CU73" s="35">
        <f t="shared" si="132"/>
        <v>0</v>
      </c>
      <c r="CV73" s="35">
        <f t="shared" si="132"/>
        <v>0</v>
      </c>
    </row>
    <row r="74" spans="1:104" x14ac:dyDescent="0.35">
      <c r="B74" s="31" t="s">
        <v>5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F74" s="35"/>
      <c r="AG74" s="35"/>
      <c r="AH74" s="35"/>
      <c r="AI74" s="35"/>
    </row>
    <row r="75" spans="1:104" x14ac:dyDescent="0.35">
      <c r="A75" t="s">
        <v>36</v>
      </c>
      <c r="B75" t="s">
        <v>51</v>
      </c>
      <c r="O75" s="8"/>
      <c r="P75" s="8"/>
      <c r="Q75" s="35"/>
      <c r="R75" s="35">
        <f t="shared" ref="R75:AW75" si="133">O73</f>
        <v>0</v>
      </c>
      <c r="S75" s="35">
        <f t="shared" si="133"/>
        <v>0</v>
      </c>
      <c r="T75" s="35">
        <f t="shared" si="133"/>
        <v>0</v>
      </c>
      <c r="U75" s="35">
        <f t="shared" si="133"/>
        <v>13268325</v>
      </c>
      <c r="V75" s="35">
        <f t="shared" si="133"/>
        <v>13268325</v>
      </c>
      <c r="W75" s="35">
        <f t="shared" si="133"/>
        <v>13268325</v>
      </c>
      <c r="X75" s="35">
        <f t="shared" si="133"/>
        <v>13268325</v>
      </c>
      <c r="Y75" s="35">
        <f t="shared" si="133"/>
        <v>13268325</v>
      </c>
      <c r="Z75" s="35">
        <f t="shared" si="133"/>
        <v>13268325</v>
      </c>
      <c r="AA75" s="35">
        <f t="shared" si="133"/>
        <v>13268325</v>
      </c>
      <c r="AB75" s="35">
        <f t="shared" si="133"/>
        <v>13268325</v>
      </c>
      <c r="AC75" s="35">
        <f t="shared" si="133"/>
        <v>13268325</v>
      </c>
      <c r="AD75" s="35">
        <f t="shared" si="133"/>
        <v>13268325</v>
      </c>
      <c r="AE75" s="35">
        <f t="shared" si="133"/>
        <v>13268325</v>
      </c>
      <c r="AF75" s="35">
        <f t="shared" si="133"/>
        <v>13268325</v>
      </c>
      <c r="AG75" s="35">
        <f t="shared" si="133"/>
        <v>13268325</v>
      </c>
      <c r="AH75" s="35">
        <f t="shared" si="133"/>
        <v>13268325</v>
      </c>
      <c r="AI75" s="35">
        <f t="shared" si="133"/>
        <v>13268325</v>
      </c>
      <c r="AJ75" s="35">
        <f t="shared" si="133"/>
        <v>13268325</v>
      </c>
      <c r="AK75" s="35">
        <f t="shared" si="133"/>
        <v>13268325</v>
      </c>
      <c r="AL75" s="35">
        <f t="shared" si="133"/>
        <v>13268325</v>
      </c>
      <c r="AM75" s="35">
        <f t="shared" si="133"/>
        <v>13268325</v>
      </c>
      <c r="AN75" s="35">
        <f t="shared" si="133"/>
        <v>13268325</v>
      </c>
      <c r="AO75" s="35">
        <f t="shared" si="133"/>
        <v>13268325</v>
      </c>
      <c r="AP75" s="35">
        <f t="shared" si="133"/>
        <v>13268325</v>
      </c>
      <c r="AQ75" s="35">
        <f t="shared" si="133"/>
        <v>13268325</v>
      </c>
      <c r="AR75" s="35">
        <f t="shared" si="133"/>
        <v>13268325</v>
      </c>
      <c r="AS75" s="35">
        <f t="shared" si="133"/>
        <v>13268325</v>
      </c>
      <c r="AT75" s="35">
        <f t="shared" si="133"/>
        <v>13268325</v>
      </c>
      <c r="AU75" s="35">
        <f t="shared" si="133"/>
        <v>13268325</v>
      </c>
      <c r="AV75" s="35">
        <f t="shared" si="133"/>
        <v>13268325</v>
      </c>
      <c r="AW75" s="35">
        <f t="shared" si="133"/>
        <v>13268325</v>
      </c>
      <c r="AX75" s="35">
        <f t="shared" ref="AX75:CC75" si="134">AU73</f>
        <v>13268325</v>
      </c>
      <c r="AY75" s="35">
        <f t="shared" si="134"/>
        <v>13268325</v>
      </c>
      <c r="AZ75" s="35">
        <f t="shared" si="134"/>
        <v>13268325</v>
      </c>
      <c r="BA75" s="35">
        <f t="shared" si="134"/>
        <v>13268325</v>
      </c>
      <c r="BB75" s="35">
        <f t="shared" si="134"/>
        <v>13268325</v>
      </c>
      <c r="BC75" s="35">
        <f t="shared" si="134"/>
        <v>13268325</v>
      </c>
      <c r="BD75" s="35">
        <f t="shared" si="134"/>
        <v>13268325</v>
      </c>
      <c r="BE75" s="35">
        <f t="shared" si="134"/>
        <v>13268325</v>
      </c>
      <c r="BF75" s="35">
        <f t="shared" si="134"/>
        <v>13268325</v>
      </c>
      <c r="BG75" s="35">
        <f t="shared" si="134"/>
        <v>13268325</v>
      </c>
      <c r="BH75" s="35">
        <f t="shared" si="134"/>
        <v>13268325</v>
      </c>
      <c r="BI75" s="35">
        <f t="shared" si="134"/>
        <v>13268325</v>
      </c>
      <c r="BJ75" s="35">
        <f t="shared" si="134"/>
        <v>13268325</v>
      </c>
      <c r="BK75" s="35">
        <f t="shared" si="134"/>
        <v>13268325</v>
      </c>
      <c r="BL75" s="35">
        <f t="shared" si="134"/>
        <v>12510135</v>
      </c>
      <c r="BM75" s="35">
        <f t="shared" si="134"/>
        <v>12510135</v>
      </c>
      <c r="BN75" s="35">
        <f t="shared" si="134"/>
        <v>12510135</v>
      </c>
      <c r="BO75" s="35">
        <f t="shared" si="134"/>
        <v>12510135</v>
      </c>
      <c r="BP75" s="35">
        <f t="shared" si="134"/>
        <v>12510135</v>
      </c>
      <c r="BQ75" s="35">
        <f t="shared" si="134"/>
        <v>12510135</v>
      </c>
      <c r="BR75" s="35">
        <f t="shared" si="134"/>
        <v>12510135</v>
      </c>
      <c r="BS75" s="35">
        <f t="shared" si="134"/>
        <v>12510135</v>
      </c>
      <c r="BT75" s="35">
        <f t="shared" si="134"/>
        <v>12510135</v>
      </c>
      <c r="BU75" s="50">
        <f t="shared" si="134"/>
        <v>12510135</v>
      </c>
      <c r="BV75" s="35">
        <f t="shared" si="134"/>
        <v>12510135</v>
      </c>
      <c r="BW75" s="35">
        <f t="shared" si="134"/>
        <v>12510135</v>
      </c>
      <c r="BX75" s="35">
        <f t="shared" si="134"/>
        <v>12510135</v>
      </c>
      <c r="BY75" s="35">
        <f t="shared" si="134"/>
        <v>12510135</v>
      </c>
      <c r="BZ75" s="35">
        <f t="shared" si="134"/>
        <v>12510135</v>
      </c>
      <c r="CA75" s="35">
        <f t="shared" si="134"/>
        <v>12510135</v>
      </c>
      <c r="CB75" s="35">
        <f t="shared" si="134"/>
        <v>12510135</v>
      </c>
      <c r="CC75" s="35">
        <f t="shared" si="134"/>
        <v>12510135</v>
      </c>
      <c r="CD75" s="35">
        <f t="shared" ref="CD75:CV75" si="135">CA73</f>
        <v>12510135</v>
      </c>
      <c r="CE75" s="35">
        <f t="shared" si="135"/>
        <v>12510135</v>
      </c>
      <c r="CF75" s="35">
        <f t="shared" si="135"/>
        <v>12510135</v>
      </c>
      <c r="CG75" s="35">
        <f t="shared" si="135"/>
        <v>12510135</v>
      </c>
      <c r="CH75" s="35">
        <f t="shared" si="135"/>
        <v>12510135</v>
      </c>
      <c r="CI75" s="35">
        <f t="shared" si="135"/>
        <v>12510135</v>
      </c>
      <c r="CJ75" s="35">
        <f t="shared" si="135"/>
        <v>12510135</v>
      </c>
      <c r="CK75" s="35">
        <f t="shared" si="135"/>
        <v>12510135</v>
      </c>
      <c r="CL75" s="35">
        <f t="shared" si="135"/>
        <v>12510135</v>
      </c>
      <c r="CM75" s="35">
        <f t="shared" si="135"/>
        <v>12510135</v>
      </c>
      <c r="CN75" s="35">
        <f t="shared" si="135"/>
        <v>12510135</v>
      </c>
      <c r="CO75" s="35">
        <f t="shared" si="135"/>
        <v>12510135</v>
      </c>
      <c r="CP75" s="35">
        <f t="shared" si="135"/>
        <v>12510135</v>
      </c>
      <c r="CQ75" s="35">
        <f t="shared" si="135"/>
        <v>12510135</v>
      </c>
      <c r="CR75" s="35">
        <f t="shared" si="135"/>
        <v>0</v>
      </c>
      <c r="CS75" s="35">
        <f t="shared" si="135"/>
        <v>0</v>
      </c>
      <c r="CT75" s="35">
        <f t="shared" si="135"/>
        <v>0</v>
      </c>
      <c r="CU75" s="35">
        <f t="shared" si="135"/>
        <v>0</v>
      </c>
      <c r="CV75" s="35">
        <f t="shared" si="135"/>
        <v>0</v>
      </c>
    </row>
    <row r="76" spans="1:104" x14ac:dyDescent="0.35">
      <c r="A76" s="27"/>
      <c r="B76" s="27" t="s">
        <v>58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45"/>
      <c r="R76" s="45">
        <f t="shared" ref="R76:AW76" si="136">SUM(R75:R75)</f>
        <v>0</v>
      </c>
      <c r="S76" s="45">
        <f t="shared" si="136"/>
        <v>0</v>
      </c>
      <c r="T76" s="45">
        <f t="shared" si="136"/>
        <v>0</v>
      </c>
      <c r="U76" s="45">
        <f t="shared" si="136"/>
        <v>13268325</v>
      </c>
      <c r="V76" s="45">
        <f t="shared" si="136"/>
        <v>13268325</v>
      </c>
      <c r="W76" s="45">
        <f t="shared" si="136"/>
        <v>13268325</v>
      </c>
      <c r="X76" s="45">
        <f t="shared" si="136"/>
        <v>13268325</v>
      </c>
      <c r="Y76" s="45">
        <f t="shared" si="136"/>
        <v>13268325</v>
      </c>
      <c r="Z76" s="45">
        <f t="shared" si="136"/>
        <v>13268325</v>
      </c>
      <c r="AA76" s="45">
        <f t="shared" si="136"/>
        <v>13268325</v>
      </c>
      <c r="AB76" s="45">
        <f t="shared" si="136"/>
        <v>13268325</v>
      </c>
      <c r="AC76" s="45">
        <f t="shared" si="136"/>
        <v>13268325</v>
      </c>
      <c r="AD76" s="45">
        <f t="shared" si="136"/>
        <v>13268325</v>
      </c>
      <c r="AE76" s="45">
        <f t="shared" si="136"/>
        <v>13268325</v>
      </c>
      <c r="AF76" s="45">
        <f t="shared" si="136"/>
        <v>13268325</v>
      </c>
      <c r="AG76" s="45">
        <f t="shared" si="136"/>
        <v>13268325</v>
      </c>
      <c r="AH76" s="45">
        <f t="shared" si="136"/>
        <v>13268325</v>
      </c>
      <c r="AI76" s="45">
        <f t="shared" si="136"/>
        <v>13268325</v>
      </c>
      <c r="AJ76" s="45">
        <f t="shared" si="136"/>
        <v>13268325</v>
      </c>
      <c r="AK76" s="45">
        <f t="shared" si="136"/>
        <v>13268325</v>
      </c>
      <c r="AL76" s="45">
        <f t="shared" si="136"/>
        <v>13268325</v>
      </c>
      <c r="AM76" s="45">
        <f t="shared" si="136"/>
        <v>13268325</v>
      </c>
      <c r="AN76" s="45">
        <f t="shared" si="136"/>
        <v>13268325</v>
      </c>
      <c r="AO76" s="45">
        <f t="shared" si="136"/>
        <v>13268325</v>
      </c>
      <c r="AP76" s="45">
        <f t="shared" si="136"/>
        <v>13268325</v>
      </c>
      <c r="AQ76" s="45">
        <f t="shared" si="136"/>
        <v>13268325</v>
      </c>
      <c r="AR76" s="45">
        <f t="shared" si="136"/>
        <v>13268325</v>
      </c>
      <c r="AS76" s="45">
        <f t="shared" si="136"/>
        <v>13268325</v>
      </c>
      <c r="AT76" s="45">
        <f t="shared" si="136"/>
        <v>13268325</v>
      </c>
      <c r="AU76" s="45">
        <f t="shared" si="136"/>
        <v>13268325</v>
      </c>
      <c r="AV76" s="45">
        <f t="shared" si="136"/>
        <v>13268325</v>
      </c>
      <c r="AW76" s="48">
        <f t="shared" si="136"/>
        <v>13268325</v>
      </c>
      <c r="AX76" s="45">
        <f t="shared" ref="AX76:CC76" si="137">SUM(AX75:AX75)</f>
        <v>13268325</v>
      </c>
      <c r="AY76" s="45">
        <f t="shared" si="137"/>
        <v>13268325</v>
      </c>
      <c r="AZ76" s="45">
        <f t="shared" si="137"/>
        <v>13268325</v>
      </c>
      <c r="BA76" s="45">
        <f t="shared" si="137"/>
        <v>13268325</v>
      </c>
      <c r="BB76" s="45">
        <f t="shared" si="137"/>
        <v>13268325</v>
      </c>
      <c r="BC76" s="45">
        <f t="shared" si="137"/>
        <v>13268325</v>
      </c>
      <c r="BD76" s="45">
        <f t="shared" si="137"/>
        <v>13268325</v>
      </c>
      <c r="BE76" s="45">
        <f t="shared" si="137"/>
        <v>13268325</v>
      </c>
      <c r="BF76" s="45">
        <f t="shared" si="137"/>
        <v>13268325</v>
      </c>
      <c r="BG76" s="45">
        <f t="shared" si="137"/>
        <v>13268325</v>
      </c>
      <c r="BH76" s="45">
        <f t="shared" si="137"/>
        <v>13268325</v>
      </c>
      <c r="BI76" s="45">
        <f t="shared" si="137"/>
        <v>13268325</v>
      </c>
      <c r="BJ76" s="45">
        <f t="shared" si="137"/>
        <v>13268325</v>
      </c>
      <c r="BK76" s="45">
        <f t="shared" si="137"/>
        <v>13268325</v>
      </c>
      <c r="BL76" s="45">
        <f t="shared" si="137"/>
        <v>12510135</v>
      </c>
      <c r="BM76" s="45">
        <f t="shared" si="137"/>
        <v>12510135</v>
      </c>
      <c r="BN76" s="45">
        <f t="shared" si="137"/>
        <v>12510135</v>
      </c>
      <c r="BO76" s="45">
        <f t="shared" si="137"/>
        <v>12510135</v>
      </c>
      <c r="BP76" s="45">
        <f t="shared" si="137"/>
        <v>12510135</v>
      </c>
      <c r="BQ76" s="45">
        <f t="shared" si="137"/>
        <v>12510135</v>
      </c>
      <c r="BR76" s="45">
        <f t="shared" si="137"/>
        <v>12510135</v>
      </c>
      <c r="BS76" s="45">
        <f t="shared" si="137"/>
        <v>12510135</v>
      </c>
      <c r="BT76" s="45">
        <f t="shared" si="137"/>
        <v>12510135</v>
      </c>
      <c r="BU76" s="51">
        <f t="shared" si="137"/>
        <v>12510135</v>
      </c>
      <c r="BV76" s="45">
        <f t="shared" si="137"/>
        <v>12510135</v>
      </c>
      <c r="BW76" s="45">
        <f t="shared" si="137"/>
        <v>12510135</v>
      </c>
      <c r="BX76" s="45">
        <f t="shared" si="137"/>
        <v>12510135</v>
      </c>
      <c r="BY76" s="45">
        <f t="shared" si="137"/>
        <v>12510135</v>
      </c>
      <c r="BZ76" s="45">
        <f t="shared" si="137"/>
        <v>12510135</v>
      </c>
      <c r="CA76" s="45">
        <f t="shared" si="137"/>
        <v>12510135</v>
      </c>
      <c r="CB76" s="45">
        <f t="shared" si="137"/>
        <v>12510135</v>
      </c>
      <c r="CC76" s="45">
        <f t="shared" si="137"/>
        <v>12510135</v>
      </c>
      <c r="CD76" s="45">
        <f t="shared" ref="CD76:CV76" si="138">SUM(CD75:CD75)</f>
        <v>12510135</v>
      </c>
      <c r="CE76" s="45">
        <f t="shared" si="138"/>
        <v>12510135</v>
      </c>
      <c r="CF76" s="45">
        <f t="shared" si="138"/>
        <v>12510135</v>
      </c>
      <c r="CG76" s="45">
        <f t="shared" si="138"/>
        <v>12510135</v>
      </c>
      <c r="CH76" s="45">
        <f t="shared" si="138"/>
        <v>12510135</v>
      </c>
      <c r="CI76" s="45">
        <f t="shared" si="138"/>
        <v>12510135</v>
      </c>
      <c r="CJ76" s="45">
        <f t="shared" si="138"/>
        <v>12510135</v>
      </c>
      <c r="CK76" s="45">
        <f t="shared" si="138"/>
        <v>12510135</v>
      </c>
      <c r="CL76" s="45">
        <f t="shared" si="138"/>
        <v>12510135</v>
      </c>
      <c r="CM76" s="45">
        <f t="shared" si="138"/>
        <v>12510135</v>
      </c>
      <c r="CN76" s="45">
        <f t="shared" si="138"/>
        <v>12510135</v>
      </c>
      <c r="CO76" s="45">
        <f t="shared" si="138"/>
        <v>12510135</v>
      </c>
      <c r="CP76" s="45">
        <f t="shared" si="138"/>
        <v>12510135</v>
      </c>
      <c r="CQ76" s="45">
        <f t="shared" si="138"/>
        <v>12510135</v>
      </c>
      <c r="CR76" s="35">
        <f t="shared" si="138"/>
        <v>0</v>
      </c>
      <c r="CS76" s="35">
        <f t="shared" si="138"/>
        <v>0</v>
      </c>
      <c r="CT76" s="35">
        <f t="shared" si="138"/>
        <v>0</v>
      </c>
      <c r="CU76" s="35">
        <f t="shared" si="138"/>
        <v>0</v>
      </c>
      <c r="CV76" s="35">
        <f t="shared" si="138"/>
        <v>0</v>
      </c>
    </row>
    <row r="77" spans="1:104" x14ac:dyDescent="0.35">
      <c r="A77" t="s">
        <v>36</v>
      </c>
      <c r="B77" t="s">
        <v>56</v>
      </c>
      <c r="T77" s="35"/>
      <c r="U77" s="35">
        <f t="shared" ref="U77:AZ77" si="139">R75*0.99</f>
        <v>0</v>
      </c>
      <c r="V77" s="35">
        <f t="shared" si="139"/>
        <v>0</v>
      </c>
      <c r="W77" s="35">
        <f t="shared" si="139"/>
        <v>0</v>
      </c>
      <c r="X77" s="35">
        <f t="shared" si="139"/>
        <v>13135641.75</v>
      </c>
      <c r="Y77" s="35">
        <f t="shared" si="139"/>
        <v>13135641.75</v>
      </c>
      <c r="Z77" s="35">
        <f t="shared" si="139"/>
        <v>13135641.75</v>
      </c>
      <c r="AA77" s="35">
        <f t="shared" si="139"/>
        <v>13135641.75</v>
      </c>
      <c r="AB77" s="35">
        <f t="shared" si="139"/>
        <v>13135641.75</v>
      </c>
      <c r="AC77" s="35">
        <f t="shared" si="139"/>
        <v>13135641.75</v>
      </c>
      <c r="AD77" s="35">
        <f t="shared" si="139"/>
        <v>13135641.75</v>
      </c>
      <c r="AE77" s="35">
        <f t="shared" si="139"/>
        <v>13135641.75</v>
      </c>
      <c r="AF77" s="35">
        <f t="shared" si="139"/>
        <v>13135641.75</v>
      </c>
      <c r="AG77" s="35">
        <f t="shared" si="139"/>
        <v>13135641.75</v>
      </c>
      <c r="AH77" s="35">
        <f t="shared" si="139"/>
        <v>13135641.75</v>
      </c>
      <c r="AI77" s="35">
        <f t="shared" si="139"/>
        <v>13135641.75</v>
      </c>
      <c r="AJ77" s="35">
        <f t="shared" si="139"/>
        <v>13135641.75</v>
      </c>
      <c r="AK77" s="35">
        <f t="shared" si="139"/>
        <v>13135641.75</v>
      </c>
      <c r="AL77" s="35">
        <f t="shared" si="139"/>
        <v>13135641.75</v>
      </c>
      <c r="AM77" s="35">
        <f t="shared" si="139"/>
        <v>13135641.75</v>
      </c>
      <c r="AN77" s="35">
        <f t="shared" si="139"/>
        <v>13135641.75</v>
      </c>
      <c r="AO77" s="35">
        <f t="shared" si="139"/>
        <v>13135641.75</v>
      </c>
      <c r="AP77" s="35">
        <f t="shared" si="139"/>
        <v>13135641.75</v>
      </c>
      <c r="AQ77" s="35">
        <f t="shared" si="139"/>
        <v>13135641.75</v>
      </c>
      <c r="AR77" s="35">
        <f t="shared" si="139"/>
        <v>13135641.75</v>
      </c>
      <c r="AS77" s="35">
        <f t="shared" si="139"/>
        <v>13135641.75</v>
      </c>
      <c r="AT77" s="35">
        <f t="shared" si="139"/>
        <v>13135641.75</v>
      </c>
      <c r="AU77" s="35">
        <f t="shared" si="139"/>
        <v>13135641.75</v>
      </c>
      <c r="AV77" s="35">
        <f t="shared" si="139"/>
        <v>13135641.75</v>
      </c>
      <c r="AW77" s="35">
        <f t="shared" si="139"/>
        <v>13135641.75</v>
      </c>
      <c r="AX77" s="35">
        <f t="shared" si="139"/>
        <v>13135641.75</v>
      </c>
      <c r="AY77" s="35">
        <f t="shared" si="139"/>
        <v>13135641.75</v>
      </c>
      <c r="AZ77" s="35">
        <f t="shared" si="139"/>
        <v>13135641.75</v>
      </c>
      <c r="BA77" s="35">
        <f t="shared" ref="BA77:CF77" si="140">AX75*0.99</f>
        <v>13135641.75</v>
      </c>
      <c r="BB77" s="35">
        <f t="shared" si="140"/>
        <v>13135641.75</v>
      </c>
      <c r="BC77" s="35">
        <f t="shared" si="140"/>
        <v>13135641.75</v>
      </c>
      <c r="BD77" s="35">
        <f t="shared" si="140"/>
        <v>13135641.75</v>
      </c>
      <c r="BE77" s="35">
        <f t="shared" si="140"/>
        <v>13135641.75</v>
      </c>
      <c r="BF77" s="35">
        <f t="shared" si="140"/>
        <v>13135641.75</v>
      </c>
      <c r="BG77" s="35">
        <f t="shared" si="140"/>
        <v>13135641.75</v>
      </c>
      <c r="BH77" s="35">
        <f t="shared" si="140"/>
        <v>13135641.75</v>
      </c>
      <c r="BI77" s="35">
        <f t="shared" si="140"/>
        <v>13135641.75</v>
      </c>
      <c r="BJ77" s="35">
        <f t="shared" si="140"/>
        <v>13135641.75</v>
      </c>
      <c r="BK77" s="35">
        <f t="shared" si="140"/>
        <v>13135641.75</v>
      </c>
      <c r="BL77" s="35">
        <f t="shared" si="140"/>
        <v>13135641.75</v>
      </c>
      <c r="BM77" s="35">
        <f t="shared" si="140"/>
        <v>13135641.75</v>
      </c>
      <c r="BN77" s="35">
        <f t="shared" si="140"/>
        <v>13135641.75</v>
      </c>
      <c r="BO77" s="35">
        <f t="shared" si="140"/>
        <v>12385033.65</v>
      </c>
      <c r="BP77" s="35">
        <f t="shared" si="140"/>
        <v>12385033.65</v>
      </c>
      <c r="BQ77" s="35">
        <f t="shared" si="140"/>
        <v>12385033.65</v>
      </c>
      <c r="BR77" s="35">
        <f t="shared" si="140"/>
        <v>12385033.65</v>
      </c>
      <c r="BS77" s="35">
        <f t="shared" si="140"/>
        <v>12385033.65</v>
      </c>
      <c r="BT77" s="35">
        <f t="shared" si="140"/>
        <v>12385033.65</v>
      </c>
      <c r="BU77" s="35">
        <f t="shared" si="140"/>
        <v>12385033.65</v>
      </c>
      <c r="BV77" s="35">
        <f t="shared" si="140"/>
        <v>12385033.65</v>
      </c>
      <c r="BW77" s="35">
        <f t="shared" si="140"/>
        <v>12385033.65</v>
      </c>
      <c r="BX77" s="35">
        <f t="shared" si="140"/>
        <v>12385033.65</v>
      </c>
      <c r="BY77" s="35">
        <f t="shared" si="140"/>
        <v>12385033.65</v>
      </c>
      <c r="BZ77" s="35">
        <f t="shared" si="140"/>
        <v>12385033.65</v>
      </c>
      <c r="CA77" s="35">
        <f t="shared" si="140"/>
        <v>12385033.65</v>
      </c>
      <c r="CB77" s="35">
        <f t="shared" si="140"/>
        <v>12385033.65</v>
      </c>
      <c r="CC77" s="35">
        <f t="shared" si="140"/>
        <v>12385033.65</v>
      </c>
      <c r="CD77" s="35">
        <f t="shared" si="140"/>
        <v>12385033.65</v>
      </c>
      <c r="CE77" s="35">
        <f t="shared" si="140"/>
        <v>12385033.65</v>
      </c>
      <c r="CF77" s="35">
        <f t="shared" si="140"/>
        <v>12385033.65</v>
      </c>
      <c r="CG77" s="35">
        <f t="shared" ref="CG77:CV77" si="141">CD75*0.99</f>
        <v>12385033.65</v>
      </c>
      <c r="CH77" s="35">
        <f t="shared" si="141"/>
        <v>12385033.65</v>
      </c>
      <c r="CI77" s="35">
        <f t="shared" si="141"/>
        <v>12385033.65</v>
      </c>
      <c r="CJ77" s="35">
        <f t="shared" si="141"/>
        <v>12385033.65</v>
      </c>
      <c r="CK77" s="35">
        <f t="shared" si="141"/>
        <v>12385033.65</v>
      </c>
      <c r="CL77" s="35">
        <f t="shared" si="141"/>
        <v>12385033.65</v>
      </c>
      <c r="CM77" s="35">
        <f t="shared" si="141"/>
        <v>12385033.65</v>
      </c>
      <c r="CN77" s="35">
        <f t="shared" si="141"/>
        <v>12385033.65</v>
      </c>
      <c r="CO77" s="35">
        <f t="shared" si="141"/>
        <v>12385033.65</v>
      </c>
      <c r="CP77" s="35">
        <f t="shared" si="141"/>
        <v>12385033.65</v>
      </c>
      <c r="CQ77" s="35">
        <f t="shared" si="141"/>
        <v>12385033.65</v>
      </c>
      <c r="CR77" s="35">
        <f t="shared" si="141"/>
        <v>12385033.65</v>
      </c>
      <c r="CS77" s="35">
        <f t="shared" si="141"/>
        <v>12385033.65</v>
      </c>
      <c r="CT77" s="35">
        <f t="shared" si="141"/>
        <v>12385033.65</v>
      </c>
      <c r="CU77" s="35">
        <f t="shared" si="141"/>
        <v>0</v>
      </c>
      <c r="CV77" s="35">
        <f t="shared" si="141"/>
        <v>0</v>
      </c>
    </row>
    <row r="78" spans="1:104" x14ac:dyDescent="0.35">
      <c r="AK78" s="35"/>
    </row>
    <row r="79" spans="1:104" x14ac:dyDescent="0.35">
      <c r="A79" t="s">
        <v>36</v>
      </c>
      <c r="B79" t="s">
        <v>53</v>
      </c>
      <c r="U79" s="35"/>
      <c r="V79" s="35">
        <f>U77</f>
        <v>0</v>
      </c>
      <c r="W79" s="35">
        <f>V77</f>
        <v>0</v>
      </c>
      <c r="X79" s="35">
        <f t="shared" ref="X79:AJ79" si="142">W77</f>
        <v>0</v>
      </c>
      <c r="Y79" s="35">
        <f t="shared" si="142"/>
        <v>13135641.75</v>
      </c>
      <c r="Z79" s="35">
        <f t="shared" si="142"/>
        <v>13135641.75</v>
      </c>
      <c r="AA79" s="35">
        <f t="shared" si="142"/>
        <v>13135641.75</v>
      </c>
      <c r="AB79" s="35">
        <f t="shared" si="142"/>
        <v>13135641.75</v>
      </c>
      <c r="AC79" s="35">
        <f t="shared" si="142"/>
        <v>13135641.75</v>
      </c>
      <c r="AD79" s="35">
        <f t="shared" si="142"/>
        <v>13135641.75</v>
      </c>
      <c r="AE79" s="35">
        <f t="shared" si="142"/>
        <v>13135641.75</v>
      </c>
      <c r="AF79" s="35">
        <f t="shared" si="142"/>
        <v>13135641.75</v>
      </c>
      <c r="AG79" s="35">
        <f t="shared" si="142"/>
        <v>13135641.75</v>
      </c>
      <c r="AH79" s="35">
        <f t="shared" si="142"/>
        <v>13135641.75</v>
      </c>
      <c r="AI79" s="35">
        <f t="shared" si="142"/>
        <v>13135641.75</v>
      </c>
      <c r="AJ79" s="35">
        <f t="shared" si="142"/>
        <v>13135641.75</v>
      </c>
      <c r="AK79" s="35">
        <f>AJ77</f>
        <v>13135641.75</v>
      </c>
      <c r="AL79" s="35">
        <f t="shared" ref="AL79:BA79" si="143">AK77</f>
        <v>13135641.75</v>
      </c>
      <c r="AM79" s="35">
        <f t="shared" si="143"/>
        <v>13135641.75</v>
      </c>
      <c r="AN79" s="35">
        <f t="shared" si="143"/>
        <v>13135641.75</v>
      </c>
      <c r="AO79" s="35">
        <f t="shared" si="143"/>
        <v>13135641.75</v>
      </c>
      <c r="AP79" s="35">
        <f t="shared" si="143"/>
        <v>13135641.75</v>
      </c>
      <c r="AQ79" s="35">
        <f t="shared" si="143"/>
        <v>13135641.75</v>
      </c>
      <c r="AR79" s="35">
        <f t="shared" si="143"/>
        <v>13135641.75</v>
      </c>
      <c r="AS79" s="35">
        <f t="shared" si="143"/>
        <v>13135641.75</v>
      </c>
      <c r="AT79" s="35">
        <f t="shared" si="143"/>
        <v>13135641.75</v>
      </c>
      <c r="AU79" s="35">
        <f t="shared" si="143"/>
        <v>13135641.75</v>
      </c>
      <c r="AV79" s="35">
        <f t="shared" si="143"/>
        <v>13135641.75</v>
      </c>
      <c r="AW79" s="35">
        <f t="shared" si="143"/>
        <v>13135641.75</v>
      </c>
      <c r="AX79" s="35">
        <f t="shared" si="143"/>
        <v>13135641.75</v>
      </c>
      <c r="AY79" s="35">
        <f t="shared" si="143"/>
        <v>13135641.75</v>
      </c>
      <c r="AZ79" s="35">
        <f t="shared" si="143"/>
        <v>13135641.75</v>
      </c>
      <c r="BA79" s="35">
        <f t="shared" si="143"/>
        <v>13135641.75</v>
      </c>
      <c r="BB79" s="35">
        <f t="shared" ref="BB79:BQ79" si="144">BA77</f>
        <v>13135641.75</v>
      </c>
      <c r="BC79" s="35">
        <f t="shared" si="144"/>
        <v>13135641.75</v>
      </c>
      <c r="BD79" s="35">
        <f t="shared" si="144"/>
        <v>13135641.75</v>
      </c>
      <c r="BE79" s="35">
        <f t="shared" si="144"/>
        <v>13135641.75</v>
      </c>
      <c r="BF79" s="35">
        <f t="shared" si="144"/>
        <v>13135641.75</v>
      </c>
      <c r="BG79" s="35">
        <f t="shared" si="144"/>
        <v>13135641.75</v>
      </c>
      <c r="BH79" s="35">
        <f t="shared" si="144"/>
        <v>13135641.75</v>
      </c>
      <c r="BI79" s="35">
        <f t="shared" si="144"/>
        <v>13135641.75</v>
      </c>
      <c r="BJ79" s="35">
        <f t="shared" si="144"/>
        <v>13135641.75</v>
      </c>
      <c r="BK79" s="35">
        <f t="shared" si="144"/>
        <v>13135641.75</v>
      </c>
      <c r="BL79" s="35">
        <f t="shared" si="144"/>
        <v>13135641.75</v>
      </c>
      <c r="BM79" s="35">
        <f t="shared" si="144"/>
        <v>13135641.75</v>
      </c>
      <c r="BN79" s="35">
        <f t="shared" si="144"/>
        <v>13135641.75</v>
      </c>
      <c r="BO79" s="35">
        <f t="shared" si="144"/>
        <v>13135641.75</v>
      </c>
      <c r="BP79" s="35">
        <f t="shared" si="144"/>
        <v>12385033.65</v>
      </c>
      <c r="BQ79" s="35">
        <f t="shared" si="144"/>
        <v>12385033.65</v>
      </c>
      <c r="BR79" s="35">
        <f t="shared" ref="BR79:CG79" si="145">BQ77</f>
        <v>12385033.65</v>
      </c>
      <c r="BS79" s="35">
        <f t="shared" si="145"/>
        <v>12385033.65</v>
      </c>
      <c r="BT79" s="35">
        <f t="shared" si="145"/>
        <v>12385033.65</v>
      </c>
      <c r="BU79" s="35">
        <f t="shared" si="145"/>
        <v>12385033.65</v>
      </c>
      <c r="BV79" s="35">
        <f t="shared" si="145"/>
        <v>12385033.65</v>
      </c>
      <c r="BW79" s="35">
        <f t="shared" si="145"/>
        <v>12385033.65</v>
      </c>
      <c r="BX79" s="35">
        <f t="shared" si="145"/>
        <v>12385033.65</v>
      </c>
      <c r="BY79" s="35">
        <f t="shared" si="145"/>
        <v>12385033.65</v>
      </c>
      <c r="BZ79" s="35">
        <f t="shared" si="145"/>
        <v>12385033.65</v>
      </c>
      <c r="CA79" s="35">
        <f t="shared" si="145"/>
        <v>12385033.65</v>
      </c>
      <c r="CB79" s="35">
        <f t="shared" si="145"/>
        <v>12385033.65</v>
      </c>
      <c r="CC79" s="35">
        <f t="shared" si="145"/>
        <v>12385033.65</v>
      </c>
      <c r="CD79" s="35">
        <f t="shared" si="145"/>
        <v>12385033.65</v>
      </c>
      <c r="CE79" s="35">
        <f t="shared" si="145"/>
        <v>12385033.65</v>
      </c>
      <c r="CF79" s="35">
        <f t="shared" si="145"/>
        <v>12385033.65</v>
      </c>
      <c r="CG79" s="35">
        <f t="shared" si="145"/>
        <v>12385033.65</v>
      </c>
      <c r="CH79" s="35">
        <f t="shared" ref="CH79:CV79" si="146">CG77</f>
        <v>12385033.65</v>
      </c>
      <c r="CI79" s="35">
        <f t="shared" si="146"/>
        <v>12385033.65</v>
      </c>
      <c r="CJ79" s="35">
        <f t="shared" si="146"/>
        <v>12385033.65</v>
      </c>
      <c r="CK79" s="35">
        <f t="shared" si="146"/>
        <v>12385033.65</v>
      </c>
      <c r="CL79" s="35">
        <f t="shared" si="146"/>
        <v>12385033.65</v>
      </c>
      <c r="CM79" s="35">
        <f t="shared" si="146"/>
        <v>12385033.65</v>
      </c>
      <c r="CN79" s="35">
        <f t="shared" si="146"/>
        <v>12385033.65</v>
      </c>
      <c r="CO79" s="35">
        <f t="shared" si="146"/>
        <v>12385033.65</v>
      </c>
      <c r="CP79" s="35">
        <f t="shared" si="146"/>
        <v>12385033.65</v>
      </c>
      <c r="CQ79" s="35">
        <f t="shared" si="146"/>
        <v>12385033.65</v>
      </c>
      <c r="CR79" s="35">
        <f t="shared" si="146"/>
        <v>12385033.65</v>
      </c>
      <c r="CS79" s="35">
        <f t="shared" si="146"/>
        <v>12385033.65</v>
      </c>
      <c r="CT79" s="35">
        <f t="shared" si="146"/>
        <v>12385033.65</v>
      </c>
      <c r="CU79" s="35">
        <f t="shared" si="146"/>
        <v>12385033.65</v>
      </c>
      <c r="CV79" s="35">
        <f t="shared" si="146"/>
        <v>0</v>
      </c>
    </row>
    <row r="83" spans="1:100" x14ac:dyDescent="0.35">
      <c r="A83" t="s">
        <v>36</v>
      </c>
      <c r="B83" t="s">
        <v>55</v>
      </c>
      <c r="V83" s="35"/>
      <c r="W83" s="35">
        <f t="shared" ref="W83:BB83" si="147">V83+V79-W66</f>
        <v>0</v>
      </c>
      <c r="X83" s="35">
        <f t="shared" si="147"/>
        <v>0</v>
      </c>
      <c r="Y83" s="35">
        <f t="shared" si="147"/>
        <v>0</v>
      </c>
      <c r="Z83" s="35">
        <f t="shared" si="147"/>
        <v>13135641.75</v>
      </c>
      <c r="AA83" s="35">
        <f t="shared" si="147"/>
        <v>26271283.5</v>
      </c>
      <c r="AB83" s="35">
        <f t="shared" si="147"/>
        <v>39406925.25</v>
      </c>
      <c r="AC83" s="35">
        <f t="shared" si="147"/>
        <v>52542567</v>
      </c>
      <c r="AD83" s="35">
        <f t="shared" si="147"/>
        <v>65678208.75</v>
      </c>
      <c r="AE83" s="35">
        <f t="shared" si="147"/>
        <v>78813850.5</v>
      </c>
      <c r="AF83" s="35">
        <f t="shared" si="147"/>
        <v>91949492.25</v>
      </c>
      <c r="AG83" s="35">
        <f t="shared" si="147"/>
        <v>105085134</v>
      </c>
      <c r="AH83" s="35">
        <f t="shared" si="147"/>
        <v>118220775.75</v>
      </c>
      <c r="AI83" s="35">
        <f t="shared" si="147"/>
        <v>131356417.5</v>
      </c>
      <c r="AJ83" s="35">
        <f t="shared" si="147"/>
        <v>137532059.25</v>
      </c>
      <c r="AK83" s="35">
        <f t="shared" si="147"/>
        <v>143707701</v>
      </c>
      <c r="AL83" s="35">
        <f t="shared" si="147"/>
        <v>149883342.75</v>
      </c>
      <c r="AM83" s="35">
        <f t="shared" si="147"/>
        <v>156058984.5</v>
      </c>
      <c r="AN83" s="35">
        <f t="shared" si="147"/>
        <v>162234626.25</v>
      </c>
      <c r="AO83" s="35">
        <f t="shared" si="147"/>
        <v>166670268</v>
      </c>
      <c r="AP83" s="35">
        <f t="shared" si="147"/>
        <v>171105909.75</v>
      </c>
      <c r="AQ83" s="35">
        <f t="shared" si="147"/>
        <v>175541551.5</v>
      </c>
      <c r="AR83" s="35">
        <f t="shared" si="147"/>
        <v>179977193.25</v>
      </c>
      <c r="AS83" s="35">
        <f t="shared" si="147"/>
        <v>184412835</v>
      </c>
      <c r="AT83" s="35">
        <f t="shared" si="147"/>
        <v>188848476.75</v>
      </c>
      <c r="AU83" s="35">
        <f t="shared" si="147"/>
        <v>193284118.5</v>
      </c>
      <c r="AV83" s="35">
        <f t="shared" si="147"/>
        <v>197719760.25</v>
      </c>
      <c r="AW83" s="35">
        <f t="shared" si="147"/>
        <v>203895402</v>
      </c>
      <c r="AX83" s="35">
        <f t="shared" si="147"/>
        <v>210071043.75</v>
      </c>
      <c r="AY83" s="35">
        <f t="shared" si="147"/>
        <v>216246685.5</v>
      </c>
      <c r="AZ83" s="35">
        <f t="shared" si="147"/>
        <v>222422327.25</v>
      </c>
      <c r="BA83" s="35">
        <f t="shared" si="147"/>
        <v>228597969</v>
      </c>
      <c r="BB83" s="35">
        <f t="shared" si="147"/>
        <v>215600277.41666666</v>
      </c>
      <c r="BC83" s="35">
        <f t="shared" ref="BC83:CH83" si="148">BB83+BB79-BC66</f>
        <v>202602585.83333331</v>
      </c>
      <c r="BD83" s="35">
        <f t="shared" si="148"/>
        <v>189604894.24999997</v>
      </c>
      <c r="BE83" s="35">
        <f t="shared" si="148"/>
        <v>176607202.66666663</v>
      </c>
      <c r="BF83" s="35">
        <f t="shared" si="148"/>
        <v>163609511.08333328</v>
      </c>
      <c r="BG83" s="35">
        <f t="shared" si="148"/>
        <v>150611819.49999994</v>
      </c>
      <c r="BH83" s="35">
        <f t="shared" si="148"/>
        <v>137614127.9166666</v>
      </c>
      <c r="BI83" s="35">
        <f t="shared" si="148"/>
        <v>124616436.33333327</v>
      </c>
      <c r="BJ83" s="35">
        <f t="shared" si="148"/>
        <v>116845411.4166666</v>
      </c>
      <c r="BK83" s="35">
        <f t="shared" si="148"/>
        <v>109074386.49999994</v>
      </c>
      <c r="BL83" s="35">
        <f t="shared" si="148"/>
        <v>101303361.58333328</v>
      </c>
      <c r="BM83" s="35">
        <f t="shared" si="148"/>
        <v>93532336.666666627</v>
      </c>
      <c r="BN83" s="35">
        <f t="shared" si="148"/>
        <v>85761311.74999997</v>
      </c>
      <c r="BO83" s="35">
        <f t="shared" si="148"/>
        <v>85230286.833333299</v>
      </c>
      <c r="BP83" s="35">
        <f t="shared" si="148"/>
        <v>84699261.916666627</v>
      </c>
      <c r="BQ83" s="35">
        <f t="shared" si="148"/>
        <v>83417628.899999961</v>
      </c>
      <c r="BR83" s="35">
        <f t="shared" si="148"/>
        <v>82135995.883333296</v>
      </c>
      <c r="BS83" s="35">
        <f t="shared" si="148"/>
        <v>80854362.86666663</v>
      </c>
      <c r="BT83" s="35">
        <f t="shared" si="148"/>
        <v>79572729.849999964</v>
      </c>
      <c r="BU83" s="35">
        <f t="shared" si="148"/>
        <v>78291096.833333299</v>
      </c>
      <c r="BV83" s="35">
        <f t="shared" si="148"/>
        <v>77009463.816666633</v>
      </c>
      <c r="BW83" s="35">
        <f t="shared" si="148"/>
        <v>78461164.13333331</v>
      </c>
      <c r="BX83" s="35">
        <f t="shared" si="148"/>
        <v>79912864.449999988</v>
      </c>
      <c r="BY83" s="35">
        <f t="shared" si="148"/>
        <v>81364564.766666666</v>
      </c>
      <c r="BZ83" s="50">
        <f t="shared" si="148"/>
        <v>82816265.083333343</v>
      </c>
      <c r="CA83" s="35">
        <f t="shared" si="148"/>
        <v>84267965.400000021</v>
      </c>
      <c r="CB83" s="35">
        <f t="shared" si="148"/>
        <v>84852999.050000027</v>
      </c>
      <c r="CC83" s="35">
        <f t="shared" si="148"/>
        <v>85438032.700000033</v>
      </c>
      <c r="CD83" s="35">
        <f t="shared" si="148"/>
        <v>86023066.350000039</v>
      </c>
      <c r="CE83" s="35">
        <f t="shared" si="148"/>
        <v>86608100.000000045</v>
      </c>
      <c r="CF83" s="35">
        <f t="shared" si="148"/>
        <v>87193133.650000051</v>
      </c>
      <c r="CG83" s="35">
        <f t="shared" si="148"/>
        <v>87778167.300000057</v>
      </c>
      <c r="CH83" s="35">
        <f t="shared" si="148"/>
        <v>88363200.950000063</v>
      </c>
      <c r="CI83" s="35">
        <f t="shared" ref="CI83:CV83" si="149">CH83+CH79-CI66</f>
        <v>88948234.600000069</v>
      </c>
      <c r="CJ83" s="35">
        <f t="shared" si="149"/>
        <v>91893268.250000075</v>
      </c>
      <c r="CK83" s="35">
        <f t="shared" si="149"/>
        <v>94838301.90000008</v>
      </c>
      <c r="CL83" s="35">
        <f t="shared" si="149"/>
        <v>97783335.550000086</v>
      </c>
      <c r="CM83" s="35">
        <f t="shared" si="149"/>
        <v>100728369.20000009</v>
      </c>
      <c r="CN83" s="35">
        <f t="shared" si="149"/>
        <v>103673402.8500001</v>
      </c>
      <c r="CO83" s="35">
        <f t="shared" si="149"/>
        <v>102391769.83333343</v>
      </c>
      <c r="CP83" s="35">
        <f t="shared" si="149"/>
        <v>101110136.81666677</v>
      </c>
      <c r="CQ83" s="35">
        <f t="shared" si="149"/>
        <v>99828503.800000101</v>
      </c>
      <c r="CR83" s="35">
        <f t="shared" si="149"/>
        <v>98546870.783333436</v>
      </c>
      <c r="CS83" s="35">
        <f t="shared" si="149"/>
        <v>97265237.76666677</v>
      </c>
      <c r="CT83" s="35">
        <f t="shared" si="149"/>
        <v>95983604.750000104</v>
      </c>
      <c r="CU83" s="35">
        <f t="shared" si="149"/>
        <v>94701971.733333439</v>
      </c>
      <c r="CV83" s="35">
        <f t="shared" si="149"/>
        <v>93420338.716666773</v>
      </c>
    </row>
    <row r="84" spans="1:100" x14ac:dyDescent="0.35">
      <c r="A84" t="s">
        <v>36</v>
      </c>
      <c r="B84" t="s">
        <v>54</v>
      </c>
      <c r="AJ84" s="42">
        <f t="shared" ref="AJ84:BO84" si="150">AJ83/AJ66</f>
        <v>19.760353340517241</v>
      </c>
      <c r="AK84" s="42">
        <f t="shared" si="150"/>
        <v>20.647658189655171</v>
      </c>
      <c r="AL84" s="42">
        <f t="shared" si="150"/>
        <v>21.534963038793105</v>
      </c>
      <c r="AM84" s="42">
        <f t="shared" si="150"/>
        <v>22.422267887931035</v>
      </c>
      <c r="AN84" s="42">
        <f t="shared" si="150"/>
        <v>23.309572737068965</v>
      </c>
      <c r="AO84" s="42">
        <f t="shared" si="150"/>
        <v>19.157502068965517</v>
      </c>
      <c r="AP84" s="42">
        <f t="shared" si="150"/>
        <v>19.667345948275862</v>
      </c>
      <c r="AQ84" s="42">
        <f t="shared" si="150"/>
        <v>20.177189827586208</v>
      </c>
      <c r="AR84" s="42">
        <f t="shared" si="150"/>
        <v>20.687033706896553</v>
      </c>
      <c r="AS84" s="42">
        <f t="shared" si="150"/>
        <v>21.196877586206895</v>
      </c>
      <c r="AT84" s="42">
        <f t="shared" si="150"/>
        <v>21.706721465517241</v>
      </c>
      <c r="AU84" s="42">
        <f t="shared" si="150"/>
        <v>22.216565344827586</v>
      </c>
      <c r="AV84" s="42">
        <f t="shared" si="150"/>
        <v>22.726409224137932</v>
      </c>
      <c r="AW84" s="42">
        <f t="shared" si="150"/>
        <v>29.295316379310346</v>
      </c>
      <c r="AX84" s="42">
        <f t="shared" si="150"/>
        <v>30.182621228448276</v>
      </c>
      <c r="AY84" s="42">
        <f t="shared" si="150"/>
        <v>31.069926077586207</v>
      </c>
      <c r="AZ84" s="42">
        <f t="shared" si="150"/>
        <v>31.957230926724137</v>
      </c>
      <c r="BA84" s="42">
        <f t="shared" si="150"/>
        <v>32.84453577586207</v>
      </c>
      <c r="BB84" s="42">
        <f t="shared" si="150"/>
        <v>8.2500106154336734</v>
      </c>
      <c r="BC84" s="42">
        <f t="shared" si="150"/>
        <v>7.7526499681122445</v>
      </c>
      <c r="BD84" s="42">
        <f t="shared" si="150"/>
        <v>7.2552893207908156</v>
      </c>
      <c r="BE84" s="42">
        <f t="shared" si="150"/>
        <v>6.7579286734693866</v>
      </c>
      <c r="BF84" s="42">
        <f t="shared" si="150"/>
        <v>6.2605680261479577</v>
      </c>
      <c r="BG84" s="42">
        <f t="shared" si="150"/>
        <v>5.7632073788265288</v>
      </c>
      <c r="BH84" s="42">
        <f t="shared" si="150"/>
        <v>5.2658467315050999</v>
      </c>
      <c r="BI84" s="42">
        <f t="shared" si="150"/>
        <v>4.7684860841836709</v>
      </c>
      <c r="BJ84" s="42">
        <f t="shared" si="150"/>
        <v>5.5889067960778034</v>
      </c>
      <c r="BK84" s="42">
        <f t="shared" si="150"/>
        <v>5.2172059869260181</v>
      </c>
      <c r="BL84" s="42">
        <f t="shared" si="150"/>
        <v>4.8455051777742328</v>
      </c>
      <c r="BM84" s="42">
        <f t="shared" si="150"/>
        <v>4.4738043686224476</v>
      </c>
      <c r="BN84" s="42">
        <f t="shared" si="150"/>
        <v>4.1021035594706623</v>
      </c>
      <c r="BO84" s="42">
        <f t="shared" si="150"/>
        <v>6.2363624512195095</v>
      </c>
      <c r="BP84" s="42">
        <f t="shared" ref="BP84:CU84" si="151">BP83/BP66</f>
        <v>6.1975069695121929</v>
      </c>
      <c r="BQ84" s="42">
        <f t="shared" si="151"/>
        <v>6.1037289439024365</v>
      </c>
      <c r="BR84" s="42">
        <f t="shared" si="151"/>
        <v>6.00995091829268</v>
      </c>
      <c r="BS84" s="42">
        <f t="shared" si="151"/>
        <v>5.9161728926829245</v>
      </c>
      <c r="BT84" s="42">
        <f t="shared" si="151"/>
        <v>5.822394867073168</v>
      </c>
      <c r="BU84" s="42">
        <f t="shared" si="151"/>
        <v>5.7286168414634124</v>
      </c>
      <c r="BV84" s="42">
        <f t="shared" si="151"/>
        <v>5.634838815853656</v>
      </c>
      <c r="BW84" s="42">
        <f t="shared" si="151"/>
        <v>7.1763259878048764</v>
      </c>
      <c r="BX84" s="42">
        <f t="shared" si="151"/>
        <v>7.3091034557926831</v>
      </c>
      <c r="BY84" s="42">
        <f t="shared" si="151"/>
        <v>7.4418809237804888</v>
      </c>
      <c r="BZ84" s="52">
        <f t="shared" si="151"/>
        <v>7.5746583917682946</v>
      </c>
      <c r="CA84" s="42">
        <f t="shared" si="151"/>
        <v>7.7074358597561003</v>
      </c>
      <c r="CB84" s="42">
        <f t="shared" si="151"/>
        <v>7.1909321228813585</v>
      </c>
      <c r="CC84" s="42">
        <f t="shared" si="151"/>
        <v>7.2405112457627148</v>
      </c>
      <c r="CD84" s="42">
        <f t="shared" si="151"/>
        <v>7.290090368644071</v>
      </c>
      <c r="CE84" s="42">
        <f t="shared" si="151"/>
        <v>7.3396694915254272</v>
      </c>
      <c r="CF84" s="42">
        <f t="shared" si="151"/>
        <v>7.3892486144067844</v>
      </c>
      <c r="CG84" s="42">
        <f t="shared" si="151"/>
        <v>7.4388277372881406</v>
      </c>
      <c r="CH84" s="42">
        <f t="shared" si="151"/>
        <v>7.4884068601694969</v>
      </c>
      <c r="CI84" s="42">
        <f t="shared" si="151"/>
        <v>7.5379859830508531</v>
      </c>
      <c r="CJ84" s="42">
        <f t="shared" si="151"/>
        <v>9.7344563824152619</v>
      </c>
      <c r="CK84" s="42">
        <f t="shared" si="151"/>
        <v>10.046430286016959</v>
      </c>
      <c r="CL84" s="42">
        <f t="shared" si="151"/>
        <v>10.358404189618653</v>
      </c>
      <c r="CM84" s="42">
        <f t="shared" si="151"/>
        <v>10.670378093220348</v>
      </c>
      <c r="CN84" s="42">
        <f t="shared" si="151"/>
        <v>10.982351996822045</v>
      </c>
      <c r="CO84" s="42">
        <f t="shared" si="151"/>
        <v>7.4920807195122023</v>
      </c>
      <c r="CP84" s="42">
        <f t="shared" si="151"/>
        <v>7.3983026939024468</v>
      </c>
      <c r="CQ84" s="42">
        <f t="shared" si="151"/>
        <v>7.3045246682926903</v>
      </c>
      <c r="CR84" s="42">
        <f t="shared" si="151"/>
        <v>7.2107466426829347</v>
      </c>
      <c r="CS84" s="42">
        <f t="shared" si="151"/>
        <v>7.1169686170731783</v>
      </c>
      <c r="CT84" s="42">
        <f t="shared" si="151"/>
        <v>7.0231905914634227</v>
      </c>
      <c r="CU84" s="42">
        <f t="shared" si="151"/>
        <v>6.9294125658536663</v>
      </c>
      <c r="CV84" s="42">
        <f t="shared" ref="CV84" si="152">CV83/CV66</f>
        <v>6.8356345402439107</v>
      </c>
    </row>
    <row r="89" spans="1:100" ht="23.5" x14ac:dyDescent="0.55000000000000004">
      <c r="B89" s="40" t="s">
        <v>110</v>
      </c>
    </row>
    <row r="90" spans="1:100" x14ac:dyDescent="0.35">
      <c r="B90" t="s">
        <v>106</v>
      </c>
    </row>
    <row r="92" spans="1:100" x14ac:dyDescent="0.35">
      <c r="C92" s="114" t="s">
        <v>45</v>
      </c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6" t="s">
        <v>15</v>
      </c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7" t="s">
        <v>14</v>
      </c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8" t="s">
        <v>13</v>
      </c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 t="s">
        <v>32</v>
      </c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 t="s">
        <v>33</v>
      </c>
      <c r="BQ92" s="118"/>
      <c r="BR92" s="118"/>
      <c r="BS92" s="118"/>
      <c r="BT92" s="118"/>
      <c r="BU92" s="118"/>
      <c r="BV92" s="118"/>
      <c r="BW92" s="118"/>
      <c r="BX92" s="118"/>
      <c r="BY92" s="118"/>
      <c r="BZ92" s="118"/>
      <c r="CA92" s="118"/>
      <c r="CB92" s="118"/>
      <c r="CC92" s="118" t="s">
        <v>34</v>
      </c>
      <c r="CD92" s="118"/>
      <c r="CE92" s="118"/>
      <c r="CF92" s="118"/>
      <c r="CG92" s="118"/>
      <c r="CH92" s="118"/>
      <c r="CI92" s="118"/>
      <c r="CJ92" s="118"/>
    </row>
    <row r="93" spans="1:100" x14ac:dyDescent="0.35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9"/>
      <c r="Q93" s="29"/>
      <c r="R93" s="29"/>
      <c r="S93" s="29"/>
      <c r="T93" s="29"/>
      <c r="U93" s="29"/>
      <c r="V93" s="29"/>
      <c r="W93" s="29"/>
      <c r="X93" s="119">
        <v>45101</v>
      </c>
      <c r="Y93" s="120"/>
      <c r="Z93" s="120"/>
      <c r="AA93" s="120"/>
      <c r="AB93" s="121"/>
      <c r="AC93" s="122">
        <v>45474</v>
      </c>
      <c r="AD93" s="123"/>
      <c r="AE93" s="123"/>
      <c r="AF93" s="124"/>
      <c r="AG93" s="125" t="s">
        <v>31</v>
      </c>
      <c r="AH93" s="123"/>
      <c r="AI93" s="123"/>
      <c r="AJ93" s="124"/>
      <c r="AK93" s="126">
        <v>45193</v>
      </c>
      <c r="AL93" s="123"/>
      <c r="AM93" s="123"/>
      <c r="AN93" s="123"/>
      <c r="AO93" s="124"/>
      <c r="AP93" s="111">
        <v>45223</v>
      </c>
      <c r="AQ93" s="112"/>
      <c r="AR93" s="112"/>
      <c r="AS93" s="113"/>
      <c r="AT93" s="111">
        <v>45254</v>
      </c>
      <c r="AU93" s="112"/>
      <c r="AV93" s="112"/>
      <c r="AW93" s="113"/>
      <c r="AX93" s="111">
        <v>45284</v>
      </c>
      <c r="AY93" s="112"/>
      <c r="AZ93" s="112"/>
      <c r="BA93" s="112"/>
      <c r="BB93" s="113"/>
      <c r="BC93" s="111">
        <v>45682</v>
      </c>
      <c r="BD93" s="112"/>
      <c r="BE93" s="112"/>
      <c r="BF93" s="113"/>
      <c r="BG93" s="111">
        <v>45713</v>
      </c>
      <c r="BH93" s="112"/>
      <c r="BI93" s="112"/>
      <c r="BJ93" s="113"/>
      <c r="BK93" s="111">
        <v>45741</v>
      </c>
      <c r="BL93" s="112"/>
      <c r="BM93" s="112"/>
      <c r="BN93" s="112"/>
      <c r="BO93" s="113"/>
      <c r="BP93" s="111">
        <v>45407</v>
      </c>
      <c r="BQ93" s="112"/>
      <c r="BR93" s="112"/>
      <c r="BS93" s="113"/>
      <c r="BT93" s="111">
        <v>45802</v>
      </c>
      <c r="BU93" s="112"/>
      <c r="BV93" s="112"/>
      <c r="BW93" s="113"/>
      <c r="BX93" s="111">
        <v>45468</v>
      </c>
      <c r="BY93" s="112"/>
      <c r="BZ93" s="112"/>
      <c r="CA93" s="112"/>
      <c r="CB93" s="113"/>
      <c r="CC93" s="111">
        <v>45498</v>
      </c>
      <c r="CD93" s="112"/>
      <c r="CE93" s="112"/>
      <c r="CF93" s="113"/>
      <c r="CG93" s="111">
        <v>45529</v>
      </c>
      <c r="CH93" s="112"/>
      <c r="CI93" s="112"/>
      <c r="CJ93" s="113"/>
    </row>
    <row r="94" spans="1:100" s="22" customFormat="1" x14ac:dyDescent="0.35">
      <c r="B94" s="22" t="s">
        <v>20</v>
      </c>
      <c r="C94" s="17">
        <v>1</v>
      </c>
      <c r="D94" s="17">
        <v>2</v>
      </c>
      <c r="E94" s="17">
        <v>3</v>
      </c>
      <c r="F94" s="17">
        <v>4</v>
      </c>
      <c r="G94" s="17">
        <v>5</v>
      </c>
      <c r="H94" s="17">
        <v>6</v>
      </c>
      <c r="I94" s="17">
        <v>7</v>
      </c>
      <c r="J94" s="17">
        <v>8</v>
      </c>
      <c r="K94" s="17">
        <v>9</v>
      </c>
      <c r="L94" s="26">
        <v>10</v>
      </c>
      <c r="M94" s="26">
        <v>11</v>
      </c>
      <c r="N94" s="26">
        <v>12</v>
      </c>
      <c r="O94" s="26">
        <v>13</v>
      </c>
      <c r="P94" s="25">
        <v>14</v>
      </c>
      <c r="Q94" s="25">
        <v>15</v>
      </c>
      <c r="R94" s="25">
        <v>16</v>
      </c>
      <c r="S94" s="25">
        <v>17</v>
      </c>
      <c r="T94" s="25">
        <v>18</v>
      </c>
      <c r="U94" s="25">
        <v>19</v>
      </c>
      <c r="V94" s="25">
        <v>20</v>
      </c>
      <c r="W94" s="25">
        <v>21</v>
      </c>
      <c r="X94" s="25">
        <v>22</v>
      </c>
      <c r="Y94" s="25">
        <v>23</v>
      </c>
      <c r="Z94" s="25">
        <v>24</v>
      </c>
      <c r="AA94" s="25">
        <v>25</v>
      </c>
      <c r="AB94" s="25">
        <v>26</v>
      </c>
      <c r="AC94" s="24">
        <v>27</v>
      </c>
      <c r="AD94" s="24">
        <v>28</v>
      </c>
      <c r="AE94" s="24">
        <v>29</v>
      </c>
      <c r="AF94" s="24">
        <v>30</v>
      </c>
      <c r="AG94" s="24">
        <v>31</v>
      </c>
      <c r="AH94" s="24">
        <v>32</v>
      </c>
      <c r="AI94" s="24">
        <v>33</v>
      </c>
      <c r="AJ94" s="24">
        <v>34</v>
      </c>
      <c r="AK94" s="24">
        <v>35</v>
      </c>
      <c r="AL94" s="24">
        <v>36</v>
      </c>
      <c r="AM94" s="24">
        <v>37</v>
      </c>
      <c r="AN94" s="24">
        <v>38</v>
      </c>
      <c r="AO94" s="24">
        <v>39</v>
      </c>
      <c r="AP94" s="23">
        <v>40</v>
      </c>
      <c r="AQ94" s="23">
        <v>41</v>
      </c>
      <c r="AR94" s="23">
        <v>42</v>
      </c>
      <c r="AS94" s="23">
        <v>43</v>
      </c>
      <c r="AT94" s="23">
        <v>44</v>
      </c>
      <c r="AU94" s="23">
        <v>45</v>
      </c>
      <c r="AV94" s="23">
        <v>46</v>
      </c>
      <c r="AW94" s="23">
        <v>47</v>
      </c>
      <c r="AX94" s="23">
        <v>48</v>
      </c>
      <c r="AY94" s="23">
        <v>49</v>
      </c>
      <c r="AZ94" s="23">
        <v>50</v>
      </c>
      <c r="BA94" s="23">
        <v>51</v>
      </c>
      <c r="BB94" s="23">
        <v>52</v>
      </c>
      <c r="BC94" s="34">
        <v>1</v>
      </c>
      <c r="BD94" s="34">
        <v>2</v>
      </c>
      <c r="BE94" s="34">
        <v>3</v>
      </c>
      <c r="BF94" s="34">
        <v>4</v>
      </c>
      <c r="BG94" s="34">
        <v>5</v>
      </c>
      <c r="BH94" s="34">
        <v>6</v>
      </c>
      <c r="BI94" s="34">
        <v>7</v>
      </c>
      <c r="BJ94" s="34">
        <v>8</v>
      </c>
      <c r="BK94" s="34">
        <v>9</v>
      </c>
      <c r="BL94" s="34">
        <v>10</v>
      </c>
      <c r="BM94" s="34">
        <v>11</v>
      </c>
      <c r="BN94" s="34">
        <v>12</v>
      </c>
      <c r="BO94" s="34">
        <v>13</v>
      </c>
      <c r="BP94" s="34">
        <v>14</v>
      </c>
      <c r="BQ94" s="34">
        <v>15</v>
      </c>
      <c r="BR94" s="34">
        <v>16</v>
      </c>
      <c r="BS94" s="34">
        <v>17</v>
      </c>
      <c r="BT94" s="34">
        <v>18</v>
      </c>
      <c r="BU94" s="34">
        <v>19</v>
      </c>
      <c r="BV94" s="34">
        <v>20</v>
      </c>
      <c r="BW94" s="34">
        <v>21</v>
      </c>
      <c r="BX94" s="34">
        <v>22</v>
      </c>
      <c r="BY94" s="34">
        <v>23</v>
      </c>
      <c r="BZ94" s="34">
        <v>24</v>
      </c>
      <c r="CA94" s="34">
        <v>25</v>
      </c>
      <c r="CB94" s="34">
        <v>26</v>
      </c>
      <c r="CC94" s="34">
        <v>27</v>
      </c>
      <c r="CD94" s="34">
        <v>28</v>
      </c>
      <c r="CE94" s="34">
        <v>29</v>
      </c>
      <c r="CF94" s="34">
        <v>30</v>
      </c>
      <c r="CG94" s="34">
        <v>31</v>
      </c>
      <c r="CH94" s="34">
        <v>32</v>
      </c>
      <c r="CI94" s="34">
        <v>33</v>
      </c>
      <c r="CJ94" s="34">
        <v>34</v>
      </c>
    </row>
    <row r="95" spans="1:100" x14ac:dyDescent="0.3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12"/>
      <c r="Q95" s="12"/>
      <c r="R95" s="12"/>
      <c r="S95" s="12"/>
      <c r="T95" s="12"/>
      <c r="U95" s="12"/>
      <c r="V95" s="12"/>
      <c r="W95" s="12"/>
      <c r="X95" s="33">
        <v>6960000</v>
      </c>
      <c r="Y95" s="33">
        <v>6960000</v>
      </c>
      <c r="Z95" s="33">
        <v>6960000</v>
      </c>
      <c r="AA95" s="33">
        <v>6960000</v>
      </c>
      <c r="AB95" s="33">
        <v>6960000</v>
      </c>
      <c r="AC95" s="33">
        <v>8700000</v>
      </c>
      <c r="AD95" s="33">
        <v>8700000</v>
      </c>
      <c r="AE95" s="33">
        <v>8700000</v>
      </c>
      <c r="AF95" s="33">
        <v>8700000</v>
      </c>
      <c r="AG95" s="33">
        <v>8700000</v>
      </c>
      <c r="AH95" s="33">
        <v>8700000</v>
      </c>
      <c r="AI95" s="33">
        <v>8700000</v>
      </c>
      <c r="AJ95" s="33">
        <v>8700000</v>
      </c>
      <c r="AK95" s="33">
        <v>6960000</v>
      </c>
      <c r="AL95" s="33">
        <v>6960000</v>
      </c>
      <c r="AM95" s="33">
        <v>6960000</v>
      </c>
      <c r="AN95" s="33">
        <v>6960000</v>
      </c>
      <c r="AO95" s="33">
        <v>6960000</v>
      </c>
      <c r="AP95" s="67">
        <v>26133333.333333332</v>
      </c>
      <c r="AQ95" s="67">
        <v>26133333.333333332</v>
      </c>
      <c r="AR95" s="67">
        <v>26133333.333333332</v>
      </c>
      <c r="AS95" s="67">
        <v>26133333.333333332</v>
      </c>
      <c r="AT95" s="67">
        <v>26133333.333333332</v>
      </c>
      <c r="AU95" s="67">
        <v>26133333.333333332</v>
      </c>
      <c r="AV95" s="67">
        <v>26133333.333333332</v>
      </c>
      <c r="AW95" s="67">
        <v>26133333.333333332</v>
      </c>
      <c r="AX95" s="67">
        <v>20906666.666666664</v>
      </c>
      <c r="AY95" s="67">
        <v>20906666.666666664</v>
      </c>
      <c r="AZ95" s="67">
        <v>20906666.666666664</v>
      </c>
      <c r="BA95" s="67">
        <v>20906666.666666664</v>
      </c>
      <c r="BB95" s="67">
        <v>20906666.666666664</v>
      </c>
      <c r="BC95" s="67">
        <v>13666666.666666666</v>
      </c>
      <c r="BD95" s="67">
        <v>13666666.666666666</v>
      </c>
      <c r="BE95" s="67">
        <v>13666666.666666666</v>
      </c>
      <c r="BF95" s="67">
        <v>13666666.666666666</v>
      </c>
      <c r="BG95" s="67">
        <v>13666666.666666666</v>
      </c>
      <c r="BH95" s="67">
        <v>13666666.666666666</v>
      </c>
      <c r="BI95" s="67">
        <v>13666666.666666666</v>
      </c>
      <c r="BJ95" s="67">
        <v>13666666.666666666</v>
      </c>
      <c r="BK95" s="67">
        <v>10933333.333333332</v>
      </c>
      <c r="BL95" s="67">
        <v>10933333.333333332</v>
      </c>
      <c r="BM95" s="67">
        <v>10933333.333333332</v>
      </c>
      <c r="BN95" s="67">
        <v>10933333.333333332</v>
      </c>
      <c r="BO95" s="67">
        <v>10933333.333333332</v>
      </c>
      <c r="BP95" s="67">
        <v>11800000</v>
      </c>
      <c r="BQ95" s="67">
        <v>11800000</v>
      </c>
      <c r="BR95" s="67">
        <v>11800000</v>
      </c>
      <c r="BS95" s="67">
        <v>11800000</v>
      </c>
      <c r="BT95" s="67">
        <v>11800000</v>
      </c>
      <c r="BU95" s="67">
        <v>11800000</v>
      </c>
      <c r="BV95" s="67">
        <v>11800000</v>
      </c>
      <c r="BW95" s="67">
        <v>11800000</v>
      </c>
      <c r="BX95" s="67">
        <v>9440000</v>
      </c>
      <c r="BY95" s="67">
        <v>9440000</v>
      </c>
      <c r="BZ95" s="67">
        <v>9440000</v>
      </c>
      <c r="CA95" s="67">
        <v>9440000</v>
      </c>
      <c r="CB95" s="67">
        <v>9440000</v>
      </c>
      <c r="CC95" s="67">
        <v>13666666.666666666</v>
      </c>
      <c r="CD95" s="67">
        <v>13666666.666666666</v>
      </c>
      <c r="CE95" s="67">
        <v>13666666.666666666</v>
      </c>
      <c r="CF95" s="67">
        <v>13666666.666666666</v>
      </c>
      <c r="CG95" s="67">
        <v>13666666.666666666</v>
      </c>
      <c r="CH95" s="67">
        <v>13666666.666666666</v>
      </c>
      <c r="CI95" s="67">
        <v>13666666.666666666</v>
      </c>
      <c r="CJ95" s="67">
        <v>13666666.666666666</v>
      </c>
    </row>
    <row r="96" spans="1:100" hidden="1" x14ac:dyDescent="0.35">
      <c r="B96" t="s">
        <v>8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</row>
    <row r="97" spans="1:92" hidden="1" x14ac:dyDescent="0.35">
      <c r="B97" t="s">
        <v>7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</row>
    <row r="99" spans="1:92" x14ac:dyDescent="0.35">
      <c r="A99" t="s">
        <v>35</v>
      </c>
      <c r="B99" t="s">
        <v>46</v>
      </c>
      <c r="G99">
        <v>500</v>
      </c>
      <c r="H99">
        <v>500</v>
      </c>
      <c r="I99">
        <v>500</v>
      </c>
      <c r="J99">
        <v>500</v>
      </c>
      <c r="K99">
        <v>500</v>
      </c>
      <c r="L99">
        <v>500</v>
      </c>
      <c r="M99">
        <v>500</v>
      </c>
      <c r="N99">
        <v>500</v>
      </c>
      <c r="O99">
        <v>500</v>
      </c>
      <c r="P99">
        <v>500</v>
      </c>
      <c r="Q99">
        <v>500</v>
      </c>
      <c r="R99">
        <v>500</v>
      </c>
      <c r="S99">
        <v>500</v>
      </c>
      <c r="T99">
        <v>500</v>
      </c>
      <c r="U99">
        <v>500</v>
      </c>
      <c r="V99">
        <v>500</v>
      </c>
      <c r="W99">
        <v>500</v>
      </c>
      <c r="X99">
        <v>360</v>
      </c>
      <c r="Y99">
        <v>360</v>
      </c>
      <c r="Z99">
        <v>360</v>
      </c>
      <c r="AA99">
        <v>360</v>
      </c>
      <c r="AB99">
        <v>360</v>
      </c>
      <c r="AC99">
        <v>360</v>
      </c>
      <c r="AD99">
        <v>360</v>
      </c>
      <c r="AE99">
        <v>360</v>
      </c>
      <c r="AF99">
        <v>360</v>
      </c>
      <c r="AG99">
        <v>360</v>
      </c>
      <c r="AH99">
        <v>360</v>
      </c>
      <c r="AI99">
        <v>360</v>
      </c>
      <c r="AJ99">
        <v>360</v>
      </c>
      <c r="AK99">
        <v>360</v>
      </c>
      <c r="AL99">
        <v>360</v>
      </c>
      <c r="AM99">
        <v>360</v>
      </c>
      <c r="AN99">
        <v>360</v>
      </c>
      <c r="AO99">
        <v>360</v>
      </c>
      <c r="AP99">
        <v>360</v>
      </c>
      <c r="AQ99">
        <v>360</v>
      </c>
      <c r="AR99">
        <v>360</v>
      </c>
      <c r="AS99">
        <v>360</v>
      </c>
      <c r="AT99">
        <v>360</v>
      </c>
      <c r="AU99">
        <v>360</v>
      </c>
      <c r="AV99">
        <v>360</v>
      </c>
      <c r="AW99">
        <v>360</v>
      </c>
      <c r="AX99">
        <v>360</v>
      </c>
      <c r="AY99">
        <v>360</v>
      </c>
      <c r="AZ99">
        <v>360</v>
      </c>
      <c r="BA99">
        <v>360</v>
      </c>
      <c r="BB99">
        <v>360</v>
      </c>
      <c r="BC99">
        <v>360</v>
      </c>
      <c r="BD99">
        <v>360</v>
      </c>
      <c r="BE99">
        <v>360</v>
      </c>
      <c r="BF99">
        <v>360</v>
      </c>
      <c r="BG99">
        <v>360</v>
      </c>
      <c r="BH99">
        <v>360</v>
      </c>
      <c r="BI99">
        <v>360</v>
      </c>
      <c r="BJ99">
        <v>360</v>
      </c>
      <c r="BK99">
        <v>360</v>
      </c>
      <c r="BL99">
        <v>360</v>
      </c>
      <c r="BM99">
        <v>360</v>
      </c>
      <c r="BN99">
        <v>360</v>
      </c>
      <c r="BO99">
        <v>360</v>
      </c>
      <c r="BP99">
        <v>360</v>
      </c>
      <c r="BQ99">
        <v>360</v>
      </c>
      <c r="BR99">
        <v>360</v>
      </c>
      <c r="BS99">
        <v>360</v>
      </c>
      <c r="BT99">
        <v>360</v>
      </c>
      <c r="BU99">
        <v>360</v>
      </c>
      <c r="CK99" s="41"/>
      <c r="CL99" s="41"/>
      <c r="CM99" s="41"/>
      <c r="CN99" s="41"/>
    </row>
    <row r="100" spans="1:92" x14ac:dyDescent="0.35">
      <c r="A100" t="s">
        <v>35</v>
      </c>
      <c r="B100" t="s">
        <v>47</v>
      </c>
      <c r="G100" s="20">
        <f>38100*0.995*G99</f>
        <v>18954750</v>
      </c>
      <c r="H100" s="20">
        <f t="shared" ref="H100:BS100" si="153">38100*0.995*H99</f>
        <v>18954750</v>
      </c>
      <c r="I100" s="20">
        <f t="shared" si="153"/>
        <v>18954750</v>
      </c>
      <c r="J100" s="20">
        <f t="shared" si="153"/>
        <v>18954750</v>
      </c>
      <c r="K100" s="20">
        <f t="shared" si="153"/>
        <v>18954750</v>
      </c>
      <c r="L100" s="20">
        <f t="shared" si="153"/>
        <v>18954750</v>
      </c>
      <c r="M100" s="20">
        <f t="shared" si="153"/>
        <v>18954750</v>
      </c>
      <c r="N100" s="20">
        <f t="shared" si="153"/>
        <v>18954750</v>
      </c>
      <c r="O100" s="20">
        <f t="shared" si="153"/>
        <v>18954750</v>
      </c>
      <c r="P100" s="20">
        <f t="shared" si="153"/>
        <v>18954750</v>
      </c>
      <c r="Q100" s="20">
        <f t="shared" si="153"/>
        <v>18954750</v>
      </c>
      <c r="R100" s="20">
        <f t="shared" si="153"/>
        <v>18954750</v>
      </c>
      <c r="S100" s="20">
        <f t="shared" si="153"/>
        <v>18954750</v>
      </c>
      <c r="T100" s="20">
        <f t="shared" si="153"/>
        <v>18954750</v>
      </c>
      <c r="U100" s="20">
        <f t="shared" si="153"/>
        <v>18954750</v>
      </c>
      <c r="V100" s="20">
        <f t="shared" si="153"/>
        <v>18954750</v>
      </c>
      <c r="W100" s="20">
        <f t="shared" si="153"/>
        <v>18954750</v>
      </c>
      <c r="X100" s="20">
        <f t="shared" si="153"/>
        <v>13647420</v>
      </c>
      <c r="Y100" s="20">
        <f t="shared" si="153"/>
        <v>13647420</v>
      </c>
      <c r="Z100" s="20">
        <f t="shared" si="153"/>
        <v>13647420</v>
      </c>
      <c r="AA100" s="20">
        <f t="shared" si="153"/>
        <v>13647420</v>
      </c>
      <c r="AB100" s="20">
        <f t="shared" si="153"/>
        <v>13647420</v>
      </c>
      <c r="AC100" s="20">
        <f t="shared" si="153"/>
        <v>13647420</v>
      </c>
      <c r="AD100" s="20">
        <f t="shared" si="153"/>
        <v>13647420</v>
      </c>
      <c r="AE100" s="20">
        <f t="shared" si="153"/>
        <v>13647420</v>
      </c>
      <c r="AF100" s="20">
        <f t="shared" si="153"/>
        <v>13647420</v>
      </c>
      <c r="AG100" s="20">
        <f t="shared" si="153"/>
        <v>13647420</v>
      </c>
      <c r="AH100" s="20">
        <f t="shared" si="153"/>
        <v>13647420</v>
      </c>
      <c r="AI100" s="20">
        <f t="shared" si="153"/>
        <v>13647420</v>
      </c>
      <c r="AJ100" s="20">
        <f t="shared" si="153"/>
        <v>13647420</v>
      </c>
      <c r="AK100" s="20">
        <f t="shared" si="153"/>
        <v>13647420</v>
      </c>
      <c r="AL100" s="20">
        <f t="shared" si="153"/>
        <v>13647420</v>
      </c>
      <c r="AM100" s="20">
        <f t="shared" si="153"/>
        <v>13647420</v>
      </c>
      <c r="AN100" s="20">
        <f t="shared" si="153"/>
        <v>13647420</v>
      </c>
      <c r="AO100" s="20">
        <f t="shared" si="153"/>
        <v>13647420</v>
      </c>
      <c r="AP100" s="20">
        <f t="shared" si="153"/>
        <v>13647420</v>
      </c>
      <c r="AQ100" s="20">
        <f t="shared" si="153"/>
        <v>13647420</v>
      </c>
      <c r="AR100" s="20">
        <f t="shared" si="153"/>
        <v>13647420</v>
      </c>
      <c r="AS100" s="20">
        <f t="shared" si="153"/>
        <v>13647420</v>
      </c>
      <c r="AT100" s="20">
        <f t="shared" si="153"/>
        <v>13647420</v>
      </c>
      <c r="AU100" s="20">
        <f t="shared" si="153"/>
        <v>13647420</v>
      </c>
      <c r="AV100" s="20">
        <f t="shared" si="153"/>
        <v>13647420</v>
      </c>
      <c r="AW100" s="20">
        <f t="shared" si="153"/>
        <v>13647420</v>
      </c>
      <c r="AX100" s="20">
        <f t="shared" si="153"/>
        <v>13647420</v>
      </c>
      <c r="AY100" s="20">
        <f t="shared" si="153"/>
        <v>13647420</v>
      </c>
      <c r="AZ100" s="20">
        <f t="shared" si="153"/>
        <v>13647420</v>
      </c>
      <c r="BA100" s="20">
        <f t="shared" si="153"/>
        <v>13647420</v>
      </c>
      <c r="BB100" s="20">
        <f t="shared" si="153"/>
        <v>13647420</v>
      </c>
      <c r="BC100" s="20">
        <f t="shared" si="153"/>
        <v>13647420</v>
      </c>
      <c r="BD100" s="20">
        <f t="shared" si="153"/>
        <v>13647420</v>
      </c>
      <c r="BE100" s="20">
        <f t="shared" si="153"/>
        <v>13647420</v>
      </c>
      <c r="BF100" s="20">
        <f t="shared" si="153"/>
        <v>13647420</v>
      </c>
      <c r="BG100" s="20">
        <f t="shared" si="153"/>
        <v>13647420</v>
      </c>
      <c r="BH100" s="20">
        <f t="shared" si="153"/>
        <v>13647420</v>
      </c>
      <c r="BI100" s="20">
        <f t="shared" si="153"/>
        <v>13647420</v>
      </c>
      <c r="BJ100" s="20">
        <f t="shared" si="153"/>
        <v>13647420</v>
      </c>
      <c r="BK100" s="20">
        <f t="shared" si="153"/>
        <v>13647420</v>
      </c>
      <c r="BL100" s="20">
        <f t="shared" si="153"/>
        <v>13647420</v>
      </c>
      <c r="BM100" s="20">
        <f t="shared" si="153"/>
        <v>13647420</v>
      </c>
      <c r="BN100" s="20">
        <f t="shared" si="153"/>
        <v>13647420</v>
      </c>
      <c r="BO100" s="20">
        <f t="shared" si="153"/>
        <v>13647420</v>
      </c>
      <c r="BP100" s="20">
        <f t="shared" si="153"/>
        <v>13647420</v>
      </c>
      <c r="BQ100" s="20">
        <f t="shared" si="153"/>
        <v>13647420</v>
      </c>
      <c r="BR100" s="20">
        <f t="shared" si="153"/>
        <v>13647420</v>
      </c>
      <c r="BS100" s="20">
        <f t="shared" si="153"/>
        <v>13647420</v>
      </c>
      <c r="BT100" s="20">
        <f t="shared" ref="BT100:BU100" si="154">38100*0.995*BT99</f>
        <v>13647420</v>
      </c>
      <c r="BU100" s="20">
        <f t="shared" si="154"/>
        <v>13647420</v>
      </c>
      <c r="BV100" s="20">
        <f t="shared" ref="BV100:CJ100" si="155">67500*0.995*BV99</f>
        <v>0</v>
      </c>
      <c r="BW100" s="20">
        <f t="shared" si="155"/>
        <v>0</v>
      </c>
      <c r="BX100" s="20">
        <f t="shared" si="155"/>
        <v>0</v>
      </c>
      <c r="BY100" s="20">
        <f t="shared" si="155"/>
        <v>0</v>
      </c>
      <c r="BZ100" s="20">
        <f t="shared" si="155"/>
        <v>0</v>
      </c>
      <c r="CA100" s="20">
        <f t="shared" si="155"/>
        <v>0</v>
      </c>
      <c r="CB100" s="20">
        <f t="shared" si="155"/>
        <v>0</v>
      </c>
      <c r="CC100" s="20">
        <f t="shared" si="155"/>
        <v>0</v>
      </c>
      <c r="CD100" s="20">
        <f t="shared" si="155"/>
        <v>0</v>
      </c>
      <c r="CE100" s="20">
        <f t="shared" si="155"/>
        <v>0</v>
      </c>
      <c r="CF100" s="20">
        <f t="shared" si="155"/>
        <v>0</v>
      </c>
      <c r="CG100" s="20">
        <f t="shared" si="155"/>
        <v>0</v>
      </c>
      <c r="CH100" s="20">
        <f t="shared" si="155"/>
        <v>0</v>
      </c>
      <c r="CI100" s="20">
        <f t="shared" si="155"/>
        <v>0</v>
      </c>
      <c r="CJ100" s="20">
        <f t="shared" si="155"/>
        <v>0</v>
      </c>
      <c r="CK100" s="20"/>
      <c r="CL100" s="20"/>
      <c r="CM100" s="20"/>
      <c r="CN100" s="20"/>
    </row>
    <row r="101" spans="1:92" x14ac:dyDescent="0.35"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92" x14ac:dyDescent="0.35">
      <c r="A102" t="s">
        <v>35</v>
      </c>
      <c r="B102" t="s">
        <v>49</v>
      </c>
      <c r="M102" s="20">
        <f t="shared" ref="M102:AR102" si="156">F100</f>
        <v>0</v>
      </c>
      <c r="N102" s="20">
        <f t="shared" si="156"/>
        <v>18954750</v>
      </c>
      <c r="O102" s="20">
        <f t="shared" si="156"/>
        <v>18954750</v>
      </c>
      <c r="P102" s="20">
        <f t="shared" si="156"/>
        <v>18954750</v>
      </c>
      <c r="Q102" s="20">
        <f t="shared" si="156"/>
        <v>18954750</v>
      </c>
      <c r="R102" s="20">
        <f t="shared" si="156"/>
        <v>18954750</v>
      </c>
      <c r="S102" s="20">
        <f t="shared" si="156"/>
        <v>18954750</v>
      </c>
      <c r="T102" s="20">
        <f t="shared" si="156"/>
        <v>18954750</v>
      </c>
      <c r="U102" s="20">
        <f t="shared" si="156"/>
        <v>18954750</v>
      </c>
      <c r="V102" s="20">
        <f t="shared" si="156"/>
        <v>18954750</v>
      </c>
      <c r="W102" s="20">
        <f t="shared" si="156"/>
        <v>18954750</v>
      </c>
      <c r="X102" s="20">
        <f t="shared" si="156"/>
        <v>18954750</v>
      </c>
      <c r="Y102" s="20">
        <f t="shared" si="156"/>
        <v>18954750</v>
      </c>
      <c r="Z102" s="20">
        <f t="shared" si="156"/>
        <v>18954750</v>
      </c>
      <c r="AA102" s="20">
        <f t="shared" si="156"/>
        <v>18954750</v>
      </c>
      <c r="AB102" s="20">
        <f t="shared" si="156"/>
        <v>18954750</v>
      </c>
      <c r="AC102" s="20">
        <f t="shared" si="156"/>
        <v>18954750</v>
      </c>
      <c r="AD102" s="20">
        <f t="shared" si="156"/>
        <v>18954750</v>
      </c>
      <c r="AE102" s="20">
        <f t="shared" si="156"/>
        <v>13647420</v>
      </c>
      <c r="AF102" s="20">
        <f t="shared" si="156"/>
        <v>13647420</v>
      </c>
      <c r="AG102" s="20">
        <f t="shared" si="156"/>
        <v>13647420</v>
      </c>
      <c r="AH102" s="20">
        <f t="shared" si="156"/>
        <v>13647420</v>
      </c>
      <c r="AI102" s="20">
        <f t="shared" si="156"/>
        <v>13647420</v>
      </c>
      <c r="AJ102" s="20">
        <f t="shared" si="156"/>
        <v>13647420</v>
      </c>
      <c r="AK102" s="20">
        <f t="shared" si="156"/>
        <v>13647420</v>
      </c>
      <c r="AL102" s="20">
        <f t="shared" si="156"/>
        <v>13647420</v>
      </c>
      <c r="AM102" s="20">
        <f t="shared" si="156"/>
        <v>13647420</v>
      </c>
      <c r="AN102" s="20">
        <f t="shared" si="156"/>
        <v>13647420</v>
      </c>
      <c r="AO102" s="20">
        <f t="shared" si="156"/>
        <v>13647420</v>
      </c>
      <c r="AP102" s="20">
        <f t="shared" si="156"/>
        <v>13647420</v>
      </c>
      <c r="AQ102" s="20">
        <f t="shared" si="156"/>
        <v>13647420</v>
      </c>
      <c r="AR102" s="20">
        <f t="shared" si="156"/>
        <v>13647420</v>
      </c>
      <c r="AS102" s="20">
        <f t="shared" ref="AS102:BX102" si="157">AL100</f>
        <v>13647420</v>
      </c>
      <c r="AT102" s="20">
        <f t="shared" si="157"/>
        <v>13647420</v>
      </c>
      <c r="AU102" s="20">
        <f t="shared" si="157"/>
        <v>13647420</v>
      </c>
      <c r="AV102" s="20">
        <f t="shared" si="157"/>
        <v>13647420</v>
      </c>
      <c r="AW102" s="20">
        <f t="shared" si="157"/>
        <v>13647420</v>
      </c>
      <c r="AX102" s="20">
        <f t="shared" si="157"/>
        <v>13647420</v>
      </c>
      <c r="AY102" s="20">
        <f t="shared" si="157"/>
        <v>13647420</v>
      </c>
      <c r="AZ102" s="20">
        <f t="shared" si="157"/>
        <v>13647420</v>
      </c>
      <c r="BA102" s="20">
        <f t="shared" si="157"/>
        <v>13647420</v>
      </c>
      <c r="BB102" s="20">
        <f t="shared" si="157"/>
        <v>13647420</v>
      </c>
      <c r="BC102" s="20">
        <f t="shared" si="157"/>
        <v>13647420</v>
      </c>
      <c r="BD102" s="20">
        <f t="shared" si="157"/>
        <v>13647420</v>
      </c>
      <c r="BE102" s="20">
        <f t="shared" si="157"/>
        <v>13647420</v>
      </c>
      <c r="BF102" s="20">
        <f t="shared" si="157"/>
        <v>13647420</v>
      </c>
      <c r="BG102" s="20">
        <f t="shared" si="157"/>
        <v>13647420</v>
      </c>
      <c r="BH102" s="20">
        <f t="shared" si="157"/>
        <v>13647420</v>
      </c>
      <c r="BI102" s="20">
        <f t="shared" si="157"/>
        <v>13647420</v>
      </c>
      <c r="BJ102" s="20">
        <f t="shared" si="157"/>
        <v>13647420</v>
      </c>
      <c r="BK102" s="20">
        <f t="shared" si="157"/>
        <v>13647420</v>
      </c>
      <c r="BL102" s="20">
        <f t="shared" si="157"/>
        <v>13647420</v>
      </c>
      <c r="BM102" s="20">
        <f t="shared" si="157"/>
        <v>13647420</v>
      </c>
      <c r="BN102" s="20">
        <f t="shared" si="157"/>
        <v>13647420</v>
      </c>
      <c r="BO102" s="20">
        <f t="shared" si="157"/>
        <v>13647420</v>
      </c>
      <c r="BP102" s="20">
        <f t="shared" si="157"/>
        <v>13647420</v>
      </c>
      <c r="BQ102" s="20">
        <f t="shared" si="157"/>
        <v>13647420</v>
      </c>
      <c r="BR102" s="20">
        <f t="shared" si="157"/>
        <v>13647420</v>
      </c>
      <c r="BS102" s="20">
        <f t="shared" si="157"/>
        <v>13647420</v>
      </c>
      <c r="BT102" s="20">
        <f t="shared" si="157"/>
        <v>13647420</v>
      </c>
      <c r="BU102" s="20">
        <f t="shared" si="157"/>
        <v>13647420</v>
      </c>
      <c r="BV102" s="20">
        <f t="shared" si="157"/>
        <v>13647420</v>
      </c>
      <c r="BW102" s="20">
        <f t="shared" si="157"/>
        <v>13647420</v>
      </c>
      <c r="BX102" s="20">
        <f t="shared" si="157"/>
        <v>13647420</v>
      </c>
      <c r="BY102" s="20">
        <f t="shared" ref="BY102:CJ102" si="158">BR100</f>
        <v>13647420</v>
      </c>
      <c r="BZ102" s="20">
        <f t="shared" si="158"/>
        <v>13647420</v>
      </c>
      <c r="CA102" s="20">
        <f t="shared" si="158"/>
        <v>13647420</v>
      </c>
      <c r="CB102" s="20">
        <f t="shared" si="158"/>
        <v>13647420</v>
      </c>
      <c r="CC102" s="20">
        <f t="shared" si="158"/>
        <v>0</v>
      </c>
      <c r="CD102" s="20">
        <f t="shared" si="158"/>
        <v>0</v>
      </c>
      <c r="CE102" s="20">
        <f t="shared" si="158"/>
        <v>0</v>
      </c>
      <c r="CF102" s="20">
        <f t="shared" si="158"/>
        <v>0</v>
      </c>
      <c r="CG102" s="20">
        <f t="shared" si="158"/>
        <v>0</v>
      </c>
      <c r="CH102" s="20">
        <f t="shared" si="158"/>
        <v>0</v>
      </c>
      <c r="CI102" s="20">
        <f t="shared" si="158"/>
        <v>0</v>
      </c>
      <c r="CJ102" s="20">
        <f t="shared" si="158"/>
        <v>0</v>
      </c>
    </row>
    <row r="103" spans="1:92" x14ac:dyDescent="0.35">
      <c r="B103" s="31" t="s">
        <v>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T103" s="35"/>
      <c r="U103" s="35"/>
      <c r="V103" s="35"/>
      <c r="W103" s="35"/>
    </row>
    <row r="104" spans="1:92" x14ac:dyDescent="0.35">
      <c r="A104" t="s">
        <v>35</v>
      </c>
      <c r="B104" t="s">
        <v>51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35">
        <f t="shared" ref="P104:AU104" si="159">M102</f>
        <v>0</v>
      </c>
      <c r="Q104" s="35">
        <f t="shared" si="159"/>
        <v>18954750</v>
      </c>
      <c r="R104" s="35">
        <f t="shared" si="159"/>
        <v>18954750</v>
      </c>
      <c r="S104" s="35">
        <f t="shared" si="159"/>
        <v>18954750</v>
      </c>
      <c r="T104" s="35">
        <f t="shared" si="159"/>
        <v>18954750</v>
      </c>
      <c r="U104" s="35">
        <f t="shared" si="159"/>
        <v>18954750</v>
      </c>
      <c r="V104" s="35">
        <f t="shared" si="159"/>
        <v>18954750</v>
      </c>
      <c r="W104" s="35">
        <f t="shared" si="159"/>
        <v>18954750</v>
      </c>
      <c r="X104" s="35">
        <f t="shared" si="159"/>
        <v>18954750</v>
      </c>
      <c r="Y104" s="35">
        <f t="shared" si="159"/>
        <v>18954750</v>
      </c>
      <c r="Z104" s="35">
        <f t="shared" si="159"/>
        <v>18954750</v>
      </c>
      <c r="AA104" s="35">
        <f t="shared" si="159"/>
        <v>18954750</v>
      </c>
      <c r="AB104" s="35">
        <f t="shared" si="159"/>
        <v>18954750</v>
      </c>
      <c r="AC104" s="35">
        <f t="shared" si="159"/>
        <v>18954750</v>
      </c>
      <c r="AD104" s="35">
        <f t="shared" si="159"/>
        <v>18954750</v>
      </c>
      <c r="AE104" s="35">
        <f t="shared" si="159"/>
        <v>18954750</v>
      </c>
      <c r="AF104" s="35">
        <f t="shared" si="159"/>
        <v>18954750</v>
      </c>
      <c r="AG104" s="35">
        <f t="shared" si="159"/>
        <v>18954750</v>
      </c>
      <c r="AH104" s="35">
        <f t="shared" si="159"/>
        <v>13647420</v>
      </c>
      <c r="AI104" s="35">
        <f t="shared" si="159"/>
        <v>13647420</v>
      </c>
      <c r="AJ104" s="35">
        <f t="shared" si="159"/>
        <v>13647420</v>
      </c>
      <c r="AK104" s="35">
        <f t="shared" si="159"/>
        <v>13647420</v>
      </c>
      <c r="AL104" s="35">
        <f t="shared" si="159"/>
        <v>13647420</v>
      </c>
      <c r="AM104" s="35">
        <f t="shared" si="159"/>
        <v>13647420</v>
      </c>
      <c r="AN104" s="35">
        <f t="shared" si="159"/>
        <v>13647420</v>
      </c>
      <c r="AO104" s="35">
        <f t="shared" si="159"/>
        <v>13647420</v>
      </c>
      <c r="AP104" s="35">
        <f t="shared" si="159"/>
        <v>13647420</v>
      </c>
      <c r="AQ104" s="35">
        <f t="shared" si="159"/>
        <v>13647420</v>
      </c>
      <c r="AR104" s="35">
        <f t="shared" si="159"/>
        <v>13647420</v>
      </c>
      <c r="AS104" s="35">
        <f t="shared" si="159"/>
        <v>13647420</v>
      </c>
      <c r="AT104" s="35">
        <f t="shared" si="159"/>
        <v>13647420</v>
      </c>
      <c r="AU104" s="35">
        <f t="shared" si="159"/>
        <v>13647420</v>
      </c>
      <c r="AV104" s="35">
        <f t="shared" ref="AV104:CA104" si="160">AS102</f>
        <v>13647420</v>
      </c>
      <c r="AW104" s="35">
        <f t="shared" si="160"/>
        <v>13647420</v>
      </c>
      <c r="AX104" s="35">
        <f t="shared" si="160"/>
        <v>13647420</v>
      </c>
      <c r="AY104" s="35">
        <f t="shared" si="160"/>
        <v>13647420</v>
      </c>
      <c r="AZ104" s="35">
        <f t="shared" si="160"/>
        <v>13647420</v>
      </c>
      <c r="BA104" s="35">
        <f t="shared" si="160"/>
        <v>13647420</v>
      </c>
      <c r="BB104" s="35">
        <f t="shared" si="160"/>
        <v>13647420</v>
      </c>
      <c r="BC104" s="35">
        <f t="shared" si="160"/>
        <v>13647420</v>
      </c>
      <c r="BD104" s="35">
        <f t="shared" si="160"/>
        <v>13647420</v>
      </c>
      <c r="BE104" s="35">
        <f t="shared" si="160"/>
        <v>13647420</v>
      </c>
      <c r="BF104" s="35">
        <f t="shared" si="160"/>
        <v>13647420</v>
      </c>
      <c r="BG104" s="35">
        <f t="shared" si="160"/>
        <v>13647420</v>
      </c>
      <c r="BH104" s="35">
        <f t="shared" si="160"/>
        <v>13647420</v>
      </c>
      <c r="BI104" s="50">
        <f t="shared" si="160"/>
        <v>13647420</v>
      </c>
      <c r="BJ104" s="35">
        <f t="shared" si="160"/>
        <v>13647420</v>
      </c>
      <c r="BK104" s="35">
        <f t="shared" si="160"/>
        <v>13647420</v>
      </c>
      <c r="BL104" s="35">
        <f t="shared" si="160"/>
        <v>13647420</v>
      </c>
      <c r="BM104" s="35">
        <f t="shared" si="160"/>
        <v>13647420</v>
      </c>
      <c r="BN104" s="35">
        <f t="shared" si="160"/>
        <v>13647420</v>
      </c>
      <c r="BO104" s="35">
        <f t="shared" si="160"/>
        <v>13647420</v>
      </c>
      <c r="BP104" s="35">
        <f t="shared" si="160"/>
        <v>13647420</v>
      </c>
      <c r="BQ104" s="35">
        <f t="shared" si="160"/>
        <v>13647420</v>
      </c>
      <c r="BR104" s="35">
        <f t="shared" si="160"/>
        <v>13647420</v>
      </c>
      <c r="BS104" s="35">
        <f t="shared" si="160"/>
        <v>13647420</v>
      </c>
      <c r="BT104" s="35">
        <f t="shared" si="160"/>
        <v>13647420</v>
      </c>
      <c r="BU104" s="35">
        <f t="shared" si="160"/>
        <v>13647420</v>
      </c>
      <c r="BV104" s="35">
        <f t="shared" si="160"/>
        <v>13647420</v>
      </c>
      <c r="BW104" s="35">
        <f t="shared" si="160"/>
        <v>13647420</v>
      </c>
      <c r="BX104" s="35">
        <f t="shared" si="160"/>
        <v>13647420</v>
      </c>
      <c r="BY104" s="35">
        <f t="shared" si="160"/>
        <v>13647420</v>
      </c>
      <c r="BZ104" s="35">
        <f t="shared" si="160"/>
        <v>13647420</v>
      </c>
      <c r="CA104" s="35">
        <f t="shared" si="160"/>
        <v>13647420</v>
      </c>
      <c r="CB104" s="35">
        <f t="shared" ref="CB104:CJ104" si="161">BY102</f>
        <v>13647420</v>
      </c>
      <c r="CC104" s="35">
        <f t="shared" si="161"/>
        <v>13647420</v>
      </c>
      <c r="CD104" s="35">
        <f t="shared" si="161"/>
        <v>13647420</v>
      </c>
      <c r="CE104" s="35">
        <f t="shared" si="161"/>
        <v>13647420</v>
      </c>
      <c r="CF104" s="35">
        <f t="shared" si="161"/>
        <v>0</v>
      </c>
      <c r="CG104" s="35">
        <f t="shared" si="161"/>
        <v>0</v>
      </c>
      <c r="CH104" s="35">
        <f t="shared" si="161"/>
        <v>0</v>
      </c>
      <c r="CI104" s="35">
        <f t="shared" si="161"/>
        <v>0</v>
      </c>
      <c r="CJ104" s="35">
        <f t="shared" si="161"/>
        <v>0</v>
      </c>
    </row>
    <row r="105" spans="1:92" x14ac:dyDescent="0.35">
      <c r="A105" s="27"/>
      <c r="B105" s="27" t="s">
        <v>58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45">
        <f t="shared" ref="P105:AU105" si="162">SUM(P104:P104)</f>
        <v>0</v>
      </c>
      <c r="Q105" s="45">
        <f t="shared" si="162"/>
        <v>18954750</v>
      </c>
      <c r="R105" s="45">
        <f t="shared" si="162"/>
        <v>18954750</v>
      </c>
      <c r="S105" s="45">
        <f t="shared" si="162"/>
        <v>18954750</v>
      </c>
      <c r="T105" s="45">
        <f t="shared" si="162"/>
        <v>18954750</v>
      </c>
      <c r="U105" s="45">
        <f t="shared" si="162"/>
        <v>18954750</v>
      </c>
      <c r="V105" s="45">
        <f t="shared" si="162"/>
        <v>18954750</v>
      </c>
      <c r="W105" s="45">
        <f t="shared" si="162"/>
        <v>18954750</v>
      </c>
      <c r="X105" s="45">
        <f t="shared" si="162"/>
        <v>18954750</v>
      </c>
      <c r="Y105" s="45">
        <f t="shared" si="162"/>
        <v>18954750</v>
      </c>
      <c r="Z105" s="45">
        <f t="shared" si="162"/>
        <v>18954750</v>
      </c>
      <c r="AA105" s="45">
        <f t="shared" si="162"/>
        <v>18954750</v>
      </c>
      <c r="AB105" s="45">
        <f t="shared" si="162"/>
        <v>18954750</v>
      </c>
      <c r="AC105" s="45">
        <f t="shared" si="162"/>
        <v>18954750</v>
      </c>
      <c r="AD105" s="45">
        <f t="shared" si="162"/>
        <v>18954750</v>
      </c>
      <c r="AE105" s="45">
        <f t="shared" si="162"/>
        <v>18954750</v>
      </c>
      <c r="AF105" s="45">
        <f t="shared" si="162"/>
        <v>18954750</v>
      </c>
      <c r="AG105" s="45">
        <f t="shared" si="162"/>
        <v>18954750</v>
      </c>
      <c r="AH105" s="45">
        <f t="shared" si="162"/>
        <v>13647420</v>
      </c>
      <c r="AI105" s="45">
        <f t="shared" si="162"/>
        <v>13647420</v>
      </c>
      <c r="AJ105" s="45">
        <f t="shared" si="162"/>
        <v>13647420</v>
      </c>
      <c r="AK105" s="48">
        <f t="shared" si="162"/>
        <v>13647420</v>
      </c>
      <c r="AL105" s="45">
        <f t="shared" si="162"/>
        <v>13647420</v>
      </c>
      <c r="AM105" s="45">
        <f t="shared" si="162"/>
        <v>13647420</v>
      </c>
      <c r="AN105" s="45">
        <f t="shared" si="162"/>
        <v>13647420</v>
      </c>
      <c r="AO105" s="45">
        <f t="shared" si="162"/>
        <v>13647420</v>
      </c>
      <c r="AP105" s="45">
        <f t="shared" si="162"/>
        <v>13647420</v>
      </c>
      <c r="AQ105" s="45">
        <f t="shared" si="162"/>
        <v>13647420</v>
      </c>
      <c r="AR105" s="45">
        <f t="shared" si="162"/>
        <v>13647420</v>
      </c>
      <c r="AS105" s="45">
        <f t="shared" si="162"/>
        <v>13647420</v>
      </c>
      <c r="AT105" s="45">
        <f t="shared" si="162"/>
        <v>13647420</v>
      </c>
      <c r="AU105" s="45">
        <f t="shared" si="162"/>
        <v>13647420</v>
      </c>
      <c r="AV105" s="45">
        <f t="shared" ref="AV105:CA105" si="163">SUM(AV104:AV104)</f>
        <v>13647420</v>
      </c>
      <c r="AW105" s="45">
        <f t="shared" si="163"/>
        <v>13647420</v>
      </c>
      <c r="AX105" s="45">
        <f t="shared" si="163"/>
        <v>13647420</v>
      </c>
      <c r="AY105" s="45">
        <f t="shared" si="163"/>
        <v>13647420</v>
      </c>
      <c r="AZ105" s="45">
        <f t="shared" si="163"/>
        <v>13647420</v>
      </c>
      <c r="BA105" s="45">
        <f t="shared" si="163"/>
        <v>13647420</v>
      </c>
      <c r="BB105" s="45">
        <f t="shared" si="163"/>
        <v>13647420</v>
      </c>
      <c r="BC105" s="45">
        <f t="shared" si="163"/>
        <v>13647420</v>
      </c>
      <c r="BD105" s="45">
        <f t="shared" si="163"/>
        <v>13647420</v>
      </c>
      <c r="BE105" s="45">
        <f t="shared" si="163"/>
        <v>13647420</v>
      </c>
      <c r="BF105" s="45">
        <f t="shared" si="163"/>
        <v>13647420</v>
      </c>
      <c r="BG105" s="45">
        <f t="shared" si="163"/>
        <v>13647420</v>
      </c>
      <c r="BH105" s="45">
        <f t="shared" si="163"/>
        <v>13647420</v>
      </c>
      <c r="BI105" s="51">
        <f t="shared" si="163"/>
        <v>13647420</v>
      </c>
      <c r="BJ105" s="45">
        <f t="shared" si="163"/>
        <v>13647420</v>
      </c>
      <c r="BK105" s="45">
        <f t="shared" si="163"/>
        <v>13647420</v>
      </c>
      <c r="BL105" s="45">
        <f t="shared" si="163"/>
        <v>13647420</v>
      </c>
      <c r="BM105" s="45">
        <f t="shared" si="163"/>
        <v>13647420</v>
      </c>
      <c r="BN105" s="45">
        <f t="shared" si="163"/>
        <v>13647420</v>
      </c>
      <c r="BO105" s="45">
        <f t="shared" si="163"/>
        <v>13647420</v>
      </c>
      <c r="BP105" s="45">
        <f t="shared" si="163"/>
        <v>13647420</v>
      </c>
      <c r="BQ105" s="45">
        <f t="shared" si="163"/>
        <v>13647420</v>
      </c>
      <c r="BR105" s="45">
        <f t="shared" si="163"/>
        <v>13647420</v>
      </c>
      <c r="BS105" s="45">
        <f t="shared" si="163"/>
        <v>13647420</v>
      </c>
      <c r="BT105" s="45">
        <f t="shared" si="163"/>
        <v>13647420</v>
      </c>
      <c r="BU105" s="45">
        <f t="shared" si="163"/>
        <v>13647420</v>
      </c>
      <c r="BV105" s="45">
        <f t="shared" si="163"/>
        <v>13647420</v>
      </c>
      <c r="BW105" s="45">
        <f t="shared" si="163"/>
        <v>13647420</v>
      </c>
      <c r="BX105" s="45">
        <f t="shared" si="163"/>
        <v>13647420</v>
      </c>
      <c r="BY105" s="45">
        <f t="shared" si="163"/>
        <v>13647420</v>
      </c>
      <c r="BZ105" s="45">
        <f t="shared" si="163"/>
        <v>13647420</v>
      </c>
      <c r="CA105" s="45">
        <f t="shared" si="163"/>
        <v>13647420</v>
      </c>
      <c r="CB105" s="45">
        <f t="shared" ref="CB105:CJ105" si="164">SUM(CB104:CB104)</f>
        <v>13647420</v>
      </c>
      <c r="CC105" s="45">
        <f t="shared" si="164"/>
        <v>13647420</v>
      </c>
      <c r="CD105" s="45">
        <f t="shared" si="164"/>
        <v>13647420</v>
      </c>
      <c r="CE105" s="45">
        <f t="shared" si="164"/>
        <v>13647420</v>
      </c>
      <c r="CF105" s="35">
        <f t="shared" si="164"/>
        <v>0</v>
      </c>
      <c r="CG105" s="35">
        <f t="shared" si="164"/>
        <v>0</v>
      </c>
      <c r="CH105" s="35">
        <f t="shared" si="164"/>
        <v>0</v>
      </c>
      <c r="CI105" s="35">
        <f t="shared" si="164"/>
        <v>0</v>
      </c>
      <c r="CJ105" s="35">
        <f t="shared" si="164"/>
        <v>0</v>
      </c>
    </row>
    <row r="106" spans="1:92" x14ac:dyDescent="0.35">
      <c r="A106" t="s">
        <v>35</v>
      </c>
      <c r="B106" t="s">
        <v>56</v>
      </c>
      <c r="G106" s="56"/>
      <c r="S106" s="35">
        <f t="shared" ref="S106:AX106" si="165">P104*0.99</f>
        <v>0</v>
      </c>
      <c r="T106" s="35">
        <f t="shared" si="165"/>
        <v>18765202.5</v>
      </c>
      <c r="U106" s="35">
        <f t="shared" si="165"/>
        <v>18765202.5</v>
      </c>
      <c r="V106" s="35">
        <f t="shared" si="165"/>
        <v>18765202.5</v>
      </c>
      <c r="W106" s="35">
        <f t="shared" si="165"/>
        <v>18765202.5</v>
      </c>
      <c r="X106" s="35">
        <f t="shared" si="165"/>
        <v>18765202.5</v>
      </c>
      <c r="Y106" s="35">
        <f t="shared" si="165"/>
        <v>18765202.5</v>
      </c>
      <c r="Z106" s="35">
        <f t="shared" si="165"/>
        <v>18765202.5</v>
      </c>
      <c r="AA106" s="35">
        <f t="shared" si="165"/>
        <v>18765202.5</v>
      </c>
      <c r="AB106" s="35">
        <f t="shared" si="165"/>
        <v>18765202.5</v>
      </c>
      <c r="AC106" s="35">
        <f t="shared" si="165"/>
        <v>18765202.5</v>
      </c>
      <c r="AD106" s="35">
        <f t="shared" si="165"/>
        <v>18765202.5</v>
      </c>
      <c r="AE106" s="35">
        <f t="shared" si="165"/>
        <v>18765202.5</v>
      </c>
      <c r="AF106" s="35">
        <f t="shared" si="165"/>
        <v>18765202.5</v>
      </c>
      <c r="AG106" s="35">
        <f t="shared" si="165"/>
        <v>18765202.5</v>
      </c>
      <c r="AH106" s="35">
        <f t="shared" si="165"/>
        <v>18765202.5</v>
      </c>
      <c r="AI106" s="35">
        <f t="shared" si="165"/>
        <v>18765202.5</v>
      </c>
      <c r="AJ106" s="35">
        <f t="shared" si="165"/>
        <v>18765202.5</v>
      </c>
      <c r="AK106" s="35">
        <f t="shared" si="165"/>
        <v>13510945.800000001</v>
      </c>
      <c r="AL106" s="35">
        <f t="shared" si="165"/>
        <v>13510945.800000001</v>
      </c>
      <c r="AM106" s="35">
        <f t="shared" si="165"/>
        <v>13510945.800000001</v>
      </c>
      <c r="AN106" s="35">
        <f t="shared" si="165"/>
        <v>13510945.800000001</v>
      </c>
      <c r="AO106" s="35">
        <f t="shared" si="165"/>
        <v>13510945.800000001</v>
      </c>
      <c r="AP106" s="35">
        <f t="shared" si="165"/>
        <v>13510945.800000001</v>
      </c>
      <c r="AQ106" s="35">
        <f t="shared" si="165"/>
        <v>13510945.800000001</v>
      </c>
      <c r="AR106" s="35">
        <f t="shared" si="165"/>
        <v>13510945.800000001</v>
      </c>
      <c r="AS106" s="35">
        <f t="shared" si="165"/>
        <v>13510945.800000001</v>
      </c>
      <c r="AT106" s="35">
        <f t="shared" si="165"/>
        <v>13510945.800000001</v>
      </c>
      <c r="AU106" s="35">
        <f t="shared" si="165"/>
        <v>13510945.800000001</v>
      </c>
      <c r="AV106" s="35">
        <f t="shared" si="165"/>
        <v>13510945.800000001</v>
      </c>
      <c r="AW106" s="35">
        <f t="shared" si="165"/>
        <v>13510945.800000001</v>
      </c>
      <c r="AX106" s="35">
        <f t="shared" si="165"/>
        <v>13510945.800000001</v>
      </c>
      <c r="AY106" s="35">
        <f t="shared" ref="AY106:CD106" si="166">AV104*0.99</f>
        <v>13510945.800000001</v>
      </c>
      <c r="AZ106" s="35">
        <f t="shared" si="166"/>
        <v>13510945.800000001</v>
      </c>
      <c r="BA106" s="35">
        <f t="shared" si="166"/>
        <v>13510945.800000001</v>
      </c>
      <c r="BB106" s="35">
        <f t="shared" si="166"/>
        <v>13510945.800000001</v>
      </c>
      <c r="BC106" s="35">
        <f t="shared" si="166"/>
        <v>13510945.800000001</v>
      </c>
      <c r="BD106" s="35">
        <f t="shared" si="166"/>
        <v>13510945.800000001</v>
      </c>
      <c r="BE106" s="35">
        <f t="shared" si="166"/>
        <v>13510945.800000001</v>
      </c>
      <c r="BF106" s="35">
        <f t="shared" si="166"/>
        <v>13510945.800000001</v>
      </c>
      <c r="BG106" s="35">
        <f t="shared" si="166"/>
        <v>13510945.800000001</v>
      </c>
      <c r="BH106" s="35">
        <f t="shared" si="166"/>
        <v>13510945.800000001</v>
      </c>
      <c r="BI106" s="35">
        <f t="shared" si="166"/>
        <v>13510945.800000001</v>
      </c>
      <c r="BJ106" s="35">
        <f t="shared" si="166"/>
        <v>13510945.800000001</v>
      </c>
      <c r="BK106" s="35">
        <f t="shared" si="166"/>
        <v>13510945.800000001</v>
      </c>
      <c r="BL106" s="35">
        <f t="shared" si="166"/>
        <v>13510945.800000001</v>
      </c>
      <c r="BM106" s="35">
        <f t="shared" si="166"/>
        <v>13510945.800000001</v>
      </c>
      <c r="BN106" s="35">
        <f t="shared" si="166"/>
        <v>13510945.800000001</v>
      </c>
      <c r="BO106" s="35">
        <f t="shared" si="166"/>
        <v>13510945.800000001</v>
      </c>
      <c r="BP106" s="35">
        <f t="shared" si="166"/>
        <v>13510945.800000001</v>
      </c>
      <c r="BQ106" s="35">
        <f t="shared" si="166"/>
        <v>13510945.800000001</v>
      </c>
      <c r="BR106" s="35">
        <f t="shared" si="166"/>
        <v>13510945.800000001</v>
      </c>
      <c r="BS106" s="35">
        <f t="shared" si="166"/>
        <v>13510945.800000001</v>
      </c>
      <c r="BT106" s="35">
        <f t="shared" si="166"/>
        <v>13510945.800000001</v>
      </c>
      <c r="BU106" s="35">
        <f t="shared" si="166"/>
        <v>13510945.800000001</v>
      </c>
      <c r="BV106" s="35">
        <f t="shared" si="166"/>
        <v>13510945.800000001</v>
      </c>
      <c r="BW106" s="35">
        <f t="shared" si="166"/>
        <v>13510945.800000001</v>
      </c>
      <c r="BX106" s="35">
        <f t="shared" si="166"/>
        <v>13510945.800000001</v>
      </c>
      <c r="BY106" s="35">
        <f t="shared" si="166"/>
        <v>13510945.800000001</v>
      </c>
      <c r="BZ106" s="35">
        <f t="shared" si="166"/>
        <v>13510945.800000001</v>
      </c>
      <c r="CA106" s="35">
        <f t="shared" si="166"/>
        <v>13510945.800000001</v>
      </c>
      <c r="CB106" s="35">
        <f t="shared" si="166"/>
        <v>13510945.800000001</v>
      </c>
      <c r="CC106" s="35">
        <f t="shared" si="166"/>
        <v>13510945.800000001</v>
      </c>
      <c r="CD106" s="35">
        <f t="shared" si="166"/>
        <v>13510945.800000001</v>
      </c>
      <c r="CE106" s="35">
        <f t="shared" ref="CE106:CJ106" si="167">CB104*0.99</f>
        <v>13510945.800000001</v>
      </c>
      <c r="CF106" s="35">
        <f t="shared" si="167"/>
        <v>13510945.800000001</v>
      </c>
      <c r="CG106" s="35">
        <f t="shared" si="167"/>
        <v>13510945.800000001</v>
      </c>
      <c r="CH106" s="35">
        <f t="shared" si="167"/>
        <v>13510945.800000001</v>
      </c>
      <c r="CI106" s="35">
        <f t="shared" si="167"/>
        <v>0</v>
      </c>
      <c r="CJ106" s="35">
        <f t="shared" si="167"/>
        <v>0</v>
      </c>
    </row>
    <row r="107" spans="1:92" x14ac:dyDescent="0.35">
      <c r="Y107" s="35"/>
    </row>
    <row r="108" spans="1:92" x14ac:dyDescent="0.35">
      <c r="A108" t="s">
        <v>35</v>
      </c>
      <c r="B108" t="s">
        <v>52</v>
      </c>
      <c r="T108" s="35">
        <f t="shared" ref="T108:AY108" si="168">S106</f>
        <v>0</v>
      </c>
      <c r="U108" s="35">
        <f t="shared" si="168"/>
        <v>18765202.5</v>
      </c>
      <c r="V108" s="35">
        <f t="shared" si="168"/>
        <v>18765202.5</v>
      </c>
      <c r="W108" s="35">
        <f t="shared" si="168"/>
        <v>18765202.5</v>
      </c>
      <c r="X108" s="35">
        <f t="shared" si="168"/>
        <v>18765202.5</v>
      </c>
      <c r="Y108" s="35">
        <f t="shared" si="168"/>
        <v>18765202.5</v>
      </c>
      <c r="Z108" s="35">
        <f t="shared" si="168"/>
        <v>18765202.5</v>
      </c>
      <c r="AA108" s="35">
        <f t="shared" si="168"/>
        <v>18765202.5</v>
      </c>
      <c r="AB108" s="35">
        <f t="shared" si="168"/>
        <v>18765202.5</v>
      </c>
      <c r="AC108" s="35">
        <f t="shared" si="168"/>
        <v>18765202.5</v>
      </c>
      <c r="AD108" s="35">
        <f t="shared" si="168"/>
        <v>18765202.5</v>
      </c>
      <c r="AE108" s="35">
        <f t="shared" si="168"/>
        <v>18765202.5</v>
      </c>
      <c r="AF108" s="35">
        <f t="shared" si="168"/>
        <v>18765202.5</v>
      </c>
      <c r="AG108" s="35">
        <f t="shared" si="168"/>
        <v>18765202.5</v>
      </c>
      <c r="AH108" s="35">
        <f t="shared" si="168"/>
        <v>18765202.5</v>
      </c>
      <c r="AI108" s="35">
        <f t="shared" si="168"/>
        <v>18765202.5</v>
      </c>
      <c r="AJ108" s="35">
        <f t="shared" si="168"/>
        <v>18765202.5</v>
      </c>
      <c r="AK108" s="35">
        <f t="shared" si="168"/>
        <v>18765202.5</v>
      </c>
      <c r="AL108" s="35">
        <f t="shared" si="168"/>
        <v>13510945.800000001</v>
      </c>
      <c r="AM108" s="35">
        <f t="shared" si="168"/>
        <v>13510945.800000001</v>
      </c>
      <c r="AN108" s="35">
        <f t="shared" si="168"/>
        <v>13510945.800000001</v>
      </c>
      <c r="AO108" s="35">
        <f t="shared" si="168"/>
        <v>13510945.800000001</v>
      </c>
      <c r="AP108" s="35">
        <f t="shared" si="168"/>
        <v>13510945.800000001</v>
      </c>
      <c r="AQ108" s="35">
        <f t="shared" si="168"/>
        <v>13510945.800000001</v>
      </c>
      <c r="AR108" s="35">
        <f t="shared" si="168"/>
        <v>13510945.800000001</v>
      </c>
      <c r="AS108" s="35">
        <f t="shared" si="168"/>
        <v>13510945.800000001</v>
      </c>
      <c r="AT108" s="35">
        <f t="shared" si="168"/>
        <v>13510945.800000001</v>
      </c>
      <c r="AU108" s="35">
        <f t="shared" si="168"/>
        <v>13510945.800000001</v>
      </c>
      <c r="AV108" s="35">
        <f t="shared" si="168"/>
        <v>13510945.800000001</v>
      </c>
      <c r="AW108" s="35">
        <f t="shared" si="168"/>
        <v>13510945.800000001</v>
      </c>
      <c r="AX108" s="35">
        <f t="shared" si="168"/>
        <v>13510945.800000001</v>
      </c>
      <c r="AY108" s="35">
        <f t="shared" si="168"/>
        <v>13510945.800000001</v>
      </c>
      <c r="AZ108" s="35">
        <f t="shared" ref="AZ108:CJ108" si="169">AY106</f>
        <v>13510945.800000001</v>
      </c>
      <c r="BA108" s="35">
        <f t="shared" si="169"/>
        <v>13510945.800000001</v>
      </c>
      <c r="BB108" s="35">
        <f t="shared" si="169"/>
        <v>13510945.800000001</v>
      </c>
      <c r="BC108" s="35">
        <f t="shared" si="169"/>
        <v>13510945.800000001</v>
      </c>
      <c r="BD108" s="35">
        <f t="shared" si="169"/>
        <v>13510945.800000001</v>
      </c>
      <c r="BE108" s="35">
        <f t="shared" si="169"/>
        <v>13510945.800000001</v>
      </c>
      <c r="BF108" s="35">
        <f t="shared" si="169"/>
        <v>13510945.800000001</v>
      </c>
      <c r="BG108" s="35">
        <f t="shared" si="169"/>
        <v>13510945.800000001</v>
      </c>
      <c r="BH108" s="35">
        <f t="shared" si="169"/>
        <v>13510945.800000001</v>
      </c>
      <c r="BI108" s="35">
        <f t="shared" si="169"/>
        <v>13510945.800000001</v>
      </c>
      <c r="BJ108" s="35">
        <f t="shared" si="169"/>
        <v>13510945.800000001</v>
      </c>
      <c r="BK108" s="35">
        <f t="shared" si="169"/>
        <v>13510945.800000001</v>
      </c>
      <c r="BL108" s="35">
        <f t="shared" si="169"/>
        <v>13510945.800000001</v>
      </c>
      <c r="BM108" s="35">
        <f t="shared" si="169"/>
        <v>13510945.800000001</v>
      </c>
      <c r="BN108" s="35">
        <f t="shared" si="169"/>
        <v>13510945.800000001</v>
      </c>
      <c r="BO108" s="35">
        <f t="shared" si="169"/>
        <v>13510945.800000001</v>
      </c>
      <c r="BP108" s="35">
        <f t="shared" si="169"/>
        <v>13510945.800000001</v>
      </c>
      <c r="BQ108" s="35">
        <f t="shared" si="169"/>
        <v>13510945.800000001</v>
      </c>
      <c r="BR108" s="35">
        <f t="shared" si="169"/>
        <v>13510945.800000001</v>
      </c>
      <c r="BS108" s="35">
        <f t="shared" si="169"/>
        <v>13510945.800000001</v>
      </c>
      <c r="BT108" s="35">
        <f t="shared" si="169"/>
        <v>13510945.800000001</v>
      </c>
      <c r="BU108" s="35">
        <f t="shared" si="169"/>
        <v>13510945.800000001</v>
      </c>
      <c r="BV108" s="35">
        <f t="shared" si="169"/>
        <v>13510945.800000001</v>
      </c>
      <c r="BW108" s="35">
        <f t="shared" si="169"/>
        <v>13510945.800000001</v>
      </c>
      <c r="BX108" s="35">
        <f t="shared" si="169"/>
        <v>13510945.800000001</v>
      </c>
      <c r="BY108" s="35">
        <f t="shared" si="169"/>
        <v>13510945.800000001</v>
      </c>
      <c r="BZ108" s="35">
        <f t="shared" si="169"/>
        <v>13510945.800000001</v>
      </c>
      <c r="CA108" s="35">
        <f t="shared" si="169"/>
        <v>13510945.800000001</v>
      </c>
      <c r="CB108" s="35">
        <f t="shared" si="169"/>
        <v>13510945.800000001</v>
      </c>
      <c r="CC108" s="35">
        <f t="shared" si="169"/>
        <v>13510945.800000001</v>
      </c>
      <c r="CD108" s="35">
        <f t="shared" si="169"/>
        <v>13510945.800000001</v>
      </c>
      <c r="CE108" s="35">
        <f t="shared" si="169"/>
        <v>13510945.800000001</v>
      </c>
      <c r="CF108" s="35">
        <f t="shared" si="169"/>
        <v>13510945.800000001</v>
      </c>
      <c r="CG108" s="35">
        <f t="shared" si="169"/>
        <v>13510945.800000001</v>
      </c>
      <c r="CH108" s="35">
        <f t="shared" si="169"/>
        <v>13510945.800000001</v>
      </c>
      <c r="CI108" s="35">
        <f t="shared" si="169"/>
        <v>13510945.800000001</v>
      </c>
      <c r="CJ108" s="35">
        <f t="shared" si="169"/>
        <v>0</v>
      </c>
    </row>
    <row r="112" spans="1:92" x14ac:dyDescent="0.35">
      <c r="A112" t="s">
        <v>35</v>
      </c>
      <c r="B112" t="s">
        <v>55</v>
      </c>
      <c r="U112" s="35">
        <f>T108-U95</f>
        <v>0</v>
      </c>
      <c r="V112" s="35">
        <f>U108-V95</f>
        <v>18765202.5</v>
      </c>
      <c r="W112" s="35">
        <f>V108+V112-W95</f>
        <v>37530405</v>
      </c>
      <c r="X112" s="35">
        <f t="shared" ref="X112:BC112" si="170">W112+W108-X95</f>
        <v>49335607.5</v>
      </c>
      <c r="Y112" s="35">
        <f t="shared" si="170"/>
        <v>61140810</v>
      </c>
      <c r="Z112" s="35">
        <f t="shared" si="170"/>
        <v>72946012.5</v>
      </c>
      <c r="AA112" s="35">
        <f t="shared" si="170"/>
        <v>84751215</v>
      </c>
      <c r="AB112" s="35">
        <f t="shared" si="170"/>
        <v>96556417.5</v>
      </c>
      <c r="AC112" s="35">
        <f t="shared" si="170"/>
        <v>106621620</v>
      </c>
      <c r="AD112" s="35">
        <f t="shared" si="170"/>
        <v>116686822.5</v>
      </c>
      <c r="AE112" s="35">
        <f t="shared" si="170"/>
        <v>126752025</v>
      </c>
      <c r="AF112" s="35">
        <f t="shared" si="170"/>
        <v>136817227.5</v>
      </c>
      <c r="AG112" s="35">
        <f t="shared" si="170"/>
        <v>146882430</v>
      </c>
      <c r="AH112" s="35">
        <f t="shared" si="170"/>
        <v>156947632.5</v>
      </c>
      <c r="AI112" s="35">
        <f t="shared" si="170"/>
        <v>167012835</v>
      </c>
      <c r="AJ112" s="35">
        <f t="shared" si="170"/>
        <v>177078037.5</v>
      </c>
      <c r="AK112" s="35">
        <f t="shared" si="170"/>
        <v>188883240</v>
      </c>
      <c r="AL112" s="35">
        <f t="shared" si="170"/>
        <v>200688442.5</v>
      </c>
      <c r="AM112" s="35">
        <f t="shared" si="170"/>
        <v>207239388.30000001</v>
      </c>
      <c r="AN112" s="35">
        <f t="shared" si="170"/>
        <v>213790334.10000002</v>
      </c>
      <c r="AO112" s="35">
        <f t="shared" si="170"/>
        <v>220341279.90000004</v>
      </c>
      <c r="AP112" s="35">
        <f t="shared" si="170"/>
        <v>207718892.3666667</v>
      </c>
      <c r="AQ112" s="35">
        <f t="shared" si="170"/>
        <v>195096504.83333337</v>
      </c>
      <c r="AR112" s="35">
        <f t="shared" si="170"/>
        <v>182474117.30000004</v>
      </c>
      <c r="AS112" s="35">
        <f t="shared" si="170"/>
        <v>169851729.76666671</v>
      </c>
      <c r="AT112" s="35">
        <f t="shared" si="170"/>
        <v>157229342.23333338</v>
      </c>
      <c r="AU112" s="35">
        <f t="shared" si="170"/>
        <v>144606954.70000005</v>
      </c>
      <c r="AV112" s="35">
        <f t="shared" si="170"/>
        <v>131984567.16666673</v>
      </c>
      <c r="AW112" s="35">
        <f t="shared" si="170"/>
        <v>119362179.6333334</v>
      </c>
      <c r="AX112" s="35">
        <f t="shared" si="170"/>
        <v>111966458.76666674</v>
      </c>
      <c r="AY112" s="35">
        <f t="shared" si="170"/>
        <v>104570737.90000007</v>
      </c>
      <c r="AZ112" s="35">
        <f t="shared" si="170"/>
        <v>97175017.033333391</v>
      </c>
      <c r="BA112" s="35">
        <f t="shared" si="170"/>
        <v>89779296.166666716</v>
      </c>
      <c r="BB112" s="35">
        <f t="shared" si="170"/>
        <v>82383575.300000042</v>
      </c>
      <c r="BC112" s="35">
        <f t="shared" si="170"/>
        <v>82227854.433333367</v>
      </c>
      <c r="BD112" s="35">
        <f t="shared" ref="BD112:CJ112" si="171">BC112+BC108-BD95</f>
        <v>82072133.566666692</v>
      </c>
      <c r="BE112" s="35">
        <f t="shared" si="171"/>
        <v>81916412.700000018</v>
      </c>
      <c r="BF112" s="35">
        <f t="shared" si="171"/>
        <v>81760691.833333343</v>
      </c>
      <c r="BG112" s="35">
        <f t="shared" si="171"/>
        <v>81604970.966666669</v>
      </c>
      <c r="BH112" s="35">
        <f t="shared" si="171"/>
        <v>81449250.099999994</v>
      </c>
      <c r="BI112" s="35">
        <f t="shared" si="171"/>
        <v>81293529.233333319</v>
      </c>
      <c r="BJ112" s="35">
        <f t="shared" si="171"/>
        <v>81137808.366666645</v>
      </c>
      <c r="BK112" s="35">
        <f t="shared" si="171"/>
        <v>83715420.833333313</v>
      </c>
      <c r="BL112" s="35">
        <f t="shared" si="171"/>
        <v>86293033.299999982</v>
      </c>
      <c r="BM112" s="35">
        <f t="shared" si="171"/>
        <v>88870645.766666651</v>
      </c>
      <c r="BN112" s="50">
        <f t="shared" si="171"/>
        <v>91448258.233333319</v>
      </c>
      <c r="BO112" s="35">
        <f t="shared" si="171"/>
        <v>94025870.699999988</v>
      </c>
      <c r="BP112" s="35">
        <f t="shared" si="171"/>
        <v>95736816.499999985</v>
      </c>
      <c r="BQ112" s="35">
        <f t="shared" si="171"/>
        <v>97447762.299999982</v>
      </c>
      <c r="BR112" s="35">
        <f t="shared" si="171"/>
        <v>99158708.099999979</v>
      </c>
      <c r="BS112" s="35">
        <f t="shared" si="171"/>
        <v>100869653.89999998</v>
      </c>
      <c r="BT112" s="35">
        <f t="shared" si="171"/>
        <v>102580599.69999997</v>
      </c>
      <c r="BU112" s="35">
        <f t="shared" si="171"/>
        <v>104291545.49999997</v>
      </c>
      <c r="BV112" s="35">
        <f t="shared" si="171"/>
        <v>106002491.29999997</v>
      </c>
      <c r="BW112" s="35">
        <f t="shared" si="171"/>
        <v>107713437.09999996</v>
      </c>
      <c r="BX112" s="35">
        <f t="shared" si="171"/>
        <v>111784382.89999996</v>
      </c>
      <c r="BY112" s="35">
        <f t="shared" si="171"/>
        <v>115855328.69999996</v>
      </c>
      <c r="BZ112" s="35">
        <f t="shared" si="171"/>
        <v>119926274.49999996</v>
      </c>
      <c r="CA112" s="35">
        <f t="shared" si="171"/>
        <v>123997220.29999995</v>
      </c>
      <c r="CB112" s="35">
        <f t="shared" si="171"/>
        <v>128068166.09999996</v>
      </c>
      <c r="CC112" s="35">
        <f t="shared" si="171"/>
        <v>127912445.2333333</v>
      </c>
      <c r="CD112" s="35">
        <f t="shared" si="171"/>
        <v>127756724.36666663</v>
      </c>
      <c r="CE112" s="35">
        <f t="shared" si="171"/>
        <v>127601003.49999996</v>
      </c>
      <c r="CF112" s="35">
        <f t="shared" si="171"/>
        <v>127445282.63333328</v>
      </c>
      <c r="CG112" s="35">
        <f t="shared" si="171"/>
        <v>127289561.76666661</v>
      </c>
      <c r="CH112" s="35">
        <f t="shared" si="171"/>
        <v>127133840.89999993</v>
      </c>
      <c r="CI112" s="35">
        <f t="shared" si="171"/>
        <v>126978120.03333326</v>
      </c>
      <c r="CJ112" s="35">
        <f t="shared" si="171"/>
        <v>126822399.16666658</v>
      </c>
    </row>
    <row r="113" spans="1:88" x14ac:dyDescent="0.35">
      <c r="A113" t="s">
        <v>35</v>
      </c>
      <c r="B113" t="s">
        <v>54</v>
      </c>
      <c r="W113" s="42"/>
      <c r="X113" s="42">
        <f t="shared" ref="X113:BC113" si="172">X112/X95</f>
        <v>7.0884493534482758</v>
      </c>
      <c r="Y113" s="42">
        <f t="shared" si="172"/>
        <v>8.7845991379310338</v>
      </c>
      <c r="Z113" s="42">
        <f t="shared" si="172"/>
        <v>10.480748922413794</v>
      </c>
      <c r="AA113" s="42">
        <f t="shared" si="172"/>
        <v>12.176898706896552</v>
      </c>
      <c r="AB113" s="42">
        <f t="shared" si="172"/>
        <v>13.87304849137931</v>
      </c>
      <c r="AC113" s="42">
        <f t="shared" si="172"/>
        <v>12.255358620689655</v>
      </c>
      <c r="AD113" s="42">
        <f t="shared" si="172"/>
        <v>13.412278448275861</v>
      </c>
      <c r="AE113" s="42">
        <f t="shared" si="172"/>
        <v>14.569198275862069</v>
      </c>
      <c r="AF113" s="42">
        <f t="shared" si="172"/>
        <v>15.726118103448275</v>
      </c>
      <c r="AG113" s="42">
        <f t="shared" si="172"/>
        <v>16.883037931034483</v>
      </c>
      <c r="AH113" s="42">
        <f t="shared" si="172"/>
        <v>18.039957758620691</v>
      </c>
      <c r="AI113" s="42">
        <f t="shared" si="172"/>
        <v>19.196877586206895</v>
      </c>
      <c r="AJ113" s="42">
        <f t="shared" si="172"/>
        <v>20.353797413793103</v>
      </c>
      <c r="AK113" s="42">
        <f t="shared" si="172"/>
        <v>27.138396551724139</v>
      </c>
      <c r="AL113" s="42">
        <f t="shared" si="172"/>
        <v>28.834546336206895</v>
      </c>
      <c r="AM113" s="42">
        <f t="shared" si="172"/>
        <v>29.775774181034485</v>
      </c>
      <c r="AN113" s="42">
        <f t="shared" si="172"/>
        <v>30.717002025862072</v>
      </c>
      <c r="AO113" s="42">
        <f t="shared" si="172"/>
        <v>31.658229870689659</v>
      </c>
      <c r="AP113" s="42">
        <f t="shared" si="172"/>
        <v>7.9484270038265326</v>
      </c>
      <c r="AQ113" s="42">
        <f t="shared" si="172"/>
        <v>7.4654274808673486</v>
      </c>
      <c r="AR113" s="42">
        <f t="shared" si="172"/>
        <v>6.9824279579081656</v>
      </c>
      <c r="AS113" s="42">
        <f t="shared" si="172"/>
        <v>6.4994284349489817</v>
      </c>
      <c r="AT113" s="42">
        <f t="shared" si="172"/>
        <v>6.0164289119897978</v>
      </c>
      <c r="AU113" s="42">
        <f t="shared" si="172"/>
        <v>5.5334293890306148</v>
      </c>
      <c r="AV113" s="42">
        <f t="shared" si="172"/>
        <v>5.0504298660714309</v>
      </c>
      <c r="AW113" s="42">
        <f t="shared" si="172"/>
        <v>4.5674303431122478</v>
      </c>
      <c r="AX113" s="42">
        <f t="shared" si="172"/>
        <v>5.3555385251913306</v>
      </c>
      <c r="AY113" s="42">
        <f t="shared" si="172"/>
        <v>5.0017891214923509</v>
      </c>
      <c r="AZ113" s="42">
        <f t="shared" si="172"/>
        <v>4.6480397177933703</v>
      </c>
      <c r="BA113" s="42">
        <f t="shared" si="172"/>
        <v>4.2942903140943907</v>
      </c>
      <c r="BB113" s="42">
        <f t="shared" si="172"/>
        <v>3.9405409103954105</v>
      </c>
      <c r="BC113" s="42">
        <f t="shared" si="172"/>
        <v>6.0166722756097588</v>
      </c>
      <c r="BD113" s="42">
        <f t="shared" ref="BD113:CI113" si="173">BD112/BD95</f>
        <v>6.0052780658536609</v>
      </c>
      <c r="BE113" s="42">
        <f t="shared" si="173"/>
        <v>5.9938838560975629</v>
      </c>
      <c r="BF113" s="42">
        <f t="shared" si="173"/>
        <v>5.9824896463414641</v>
      </c>
      <c r="BG113" s="42">
        <f t="shared" si="173"/>
        <v>5.9710954365853661</v>
      </c>
      <c r="BH113" s="42">
        <f t="shared" si="173"/>
        <v>5.9597012268292682</v>
      </c>
      <c r="BI113" s="42">
        <f t="shared" si="173"/>
        <v>5.9483070170731702</v>
      </c>
      <c r="BJ113" s="42">
        <f t="shared" si="173"/>
        <v>5.9369128073170723</v>
      </c>
      <c r="BK113" s="42">
        <f t="shared" si="173"/>
        <v>7.6568982469512186</v>
      </c>
      <c r="BL113" s="42">
        <f t="shared" si="173"/>
        <v>7.892655484756097</v>
      </c>
      <c r="BM113" s="42">
        <f t="shared" si="173"/>
        <v>8.1284127225609755</v>
      </c>
      <c r="BN113" s="52">
        <f t="shared" si="173"/>
        <v>8.364169960365853</v>
      </c>
      <c r="BO113" s="42">
        <f t="shared" si="173"/>
        <v>8.5999271981707324</v>
      </c>
      <c r="BP113" s="42">
        <f t="shared" si="173"/>
        <v>8.1132895338983033</v>
      </c>
      <c r="BQ113" s="42">
        <f t="shared" si="173"/>
        <v>8.2582849406779637</v>
      </c>
      <c r="BR113" s="42">
        <f t="shared" si="173"/>
        <v>8.4032803474576259</v>
      </c>
      <c r="BS113" s="42">
        <f t="shared" si="173"/>
        <v>8.5482757542372863</v>
      </c>
      <c r="BT113" s="42">
        <f t="shared" si="173"/>
        <v>8.6932711610169466</v>
      </c>
      <c r="BU113" s="42">
        <f t="shared" si="173"/>
        <v>8.838266567796607</v>
      </c>
      <c r="BV113" s="42">
        <f t="shared" si="173"/>
        <v>8.9832619745762692</v>
      </c>
      <c r="BW113" s="42">
        <f t="shared" si="173"/>
        <v>9.1282573813559296</v>
      </c>
      <c r="BX113" s="42">
        <f t="shared" si="173"/>
        <v>11.841565985169487</v>
      </c>
      <c r="BY113" s="42">
        <f t="shared" si="173"/>
        <v>12.272810243644063</v>
      </c>
      <c r="BZ113" s="42">
        <f t="shared" si="173"/>
        <v>12.704054502118639</v>
      </c>
      <c r="CA113" s="42">
        <f t="shared" si="173"/>
        <v>13.135298760593216</v>
      </c>
      <c r="CB113" s="42">
        <f t="shared" si="173"/>
        <v>13.566543019067792</v>
      </c>
      <c r="CC113" s="42">
        <f t="shared" si="173"/>
        <v>9.3594472121951195</v>
      </c>
      <c r="CD113" s="42">
        <f t="shared" si="173"/>
        <v>9.3480530024390216</v>
      </c>
      <c r="CE113" s="42">
        <f t="shared" si="173"/>
        <v>9.3366587926829236</v>
      </c>
      <c r="CF113" s="42">
        <f t="shared" si="173"/>
        <v>9.3252645829268257</v>
      </c>
      <c r="CG113" s="42">
        <f t="shared" si="173"/>
        <v>9.3138703731707277</v>
      </c>
      <c r="CH113" s="42">
        <f t="shared" si="173"/>
        <v>9.3024761634146298</v>
      </c>
      <c r="CI113" s="42">
        <f t="shared" si="173"/>
        <v>9.2910819536585318</v>
      </c>
      <c r="CJ113" s="42">
        <f t="shared" ref="CJ113" si="174">CJ112/CJ95</f>
        <v>9.2796877439024339</v>
      </c>
    </row>
  </sheetData>
  <mergeCells count="100">
    <mergeCell ref="BT32:BW32"/>
    <mergeCell ref="BX32:CB32"/>
    <mergeCell ref="AP31:BB31"/>
    <mergeCell ref="BC31:BO31"/>
    <mergeCell ref="AK32:AO32"/>
    <mergeCell ref="AP32:AS32"/>
    <mergeCell ref="AT32:AW32"/>
    <mergeCell ref="AX32:BB32"/>
    <mergeCell ref="BC32:BF32"/>
    <mergeCell ref="CC32:CF32"/>
    <mergeCell ref="CG32:CJ32"/>
    <mergeCell ref="M21:P21"/>
    <mergeCell ref="M22:P22"/>
    <mergeCell ref="W22:Y22"/>
    <mergeCell ref="Z22:AB22"/>
    <mergeCell ref="BK32:BO32"/>
    <mergeCell ref="C31:O31"/>
    <mergeCell ref="T21:V21"/>
    <mergeCell ref="W21:Y21"/>
    <mergeCell ref="Z21:AB21"/>
    <mergeCell ref="Q22:S22"/>
    <mergeCell ref="T22:V22"/>
    <mergeCell ref="CC31:CJ31"/>
    <mergeCell ref="BP31:CB31"/>
    <mergeCell ref="BP32:BS32"/>
    <mergeCell ref="F63:N63"/>
    <mergeCell ref="O63:AA63"/>
    <mergeCell ref="AB63:AN63"/>
    <mergeCell ref="AO63:BA63"/>
    <mergeCell ref="BB63:BN63"/>
    <mergeCell ref="F64:I64"/>
    <mergeCell ref="J64:N64"/>
    <mergeCell ref="O64:R64"/>
    <mergeCell ref="S64:V64"/>
    <mergeCell ref="W64:AA64"/>
    <mergeCell ref="BO63:CA63"/>
    <mergeCell ref="CB63:CN63"/>
    <mergeCell ref="CJ64:CN64"/>
    <mergeCell ref="CO64:CR64"/>
    <mergeCell ref="CS64:CV64"/>
    <mergeCell ref="BO64:BR64"/>
    <mergeCell ref="BS64:BV64"/>
    <mergeCell ref="BW64:CA64"/>
    <mergeCell ref="CB64:CE64"/>
    <mergeCell ref="CF64:CI64"/>
    <mergeCell ref="CO63:CV63"/>
    <mergeCell ref="Z17:AB17"/>
    <mergeCell ref="BJ64:BN64"/>
    <mergeCell ref="AJ64:AN64"/>
    <mergeCell ref="AO64:AR64"/>
    <mergeCell ref="AS64:AV64"/>
    <mergeCell ref="AB64:AE64"/>
    <mergeCell ref="AF64:AI64"/>
    <mergeCell ref="AW64:BA64"/>
    <mergeCell ref="BB64:BE64"/>
    <mergeCell ref="BF64:BI64"/>
    <mergeCell ref="X32:AB32"/>
    <mergeCell ref="AC32:AF32"/>
    <mergeCell ref="AG32:AJ32"/>
    <mergeCell ref="BG32:BJ32"/>
    <mergeCell ref="P31:AB31"/>
    <mergeCell ref="AC31:AO31"/>
    <mergeCell ref="T19:V19"/>
    <mergeCell ref="W19:Y19"/>
    <mergeCell ref="Q21:S21"/>
    <mergeCell ref="Q17:S17"/>
    <mergeCell ref="T17:V17"/>
    <mergeCell ref="W17:Y17"/>
    <mergeCell ref="BK93:BO93"/>
    <mergeCell ref="BP93:BS93"/>
    <mergeCell ref="BT93:BW93"/>
    <mergeCell ref="N17:P17"/>
    <mergeCell ref="L17:L18"/>
    <mergeCell ref="C92:O92"/>
    <mergeCell ref="P92:AB92"/>
    <mergeCell ref="AC92:AO92"/>
    <mergeCell ref="Z19:AA19"/>
    <mergeCell ref="M20:P20"/>
    <mergeCell ref="Q20:S20"/>
    <mergeCell ref="T20:V20"/>
    <mergeCell ref="W20:Y20"/>
    <mergeCell ref="Z20:AB20"/>
    <mergeCell ref="M19:P19"/>
    <mergeCell ref="Q19:S19"/>
    <mergeCell ref="BX93:CB93"/>
    <mergeCell ref="BC92:BO92"/>
    <mergeCell ref="BP92:CB92"/>
    <mergeCell ref="CC92:CJ92"/>
    <mergeCell ref="X93:AB93"/>
    <mergeCell ref="AC93:AF93"/>
    <mergeCell ref="AG93:AJ93"/>
    <mergeCell ref="AK93:AO93"/>
    <mergeCell ref="AP93:AS93"/>
    <mergeCell ref="AT93:AW93"/>
    <mergeCell ref="AX93:BB93"/>
    <mergeCell ref="AP92:BB92"/>
    <mergeCell ref="CC93:CF93"/>
    <mergeCell ref="CG93:CJ93"/>
    <mergeCell ref="BC93:BF93"/>
    <mergeCell ref="BG93:BJ93"/>
  </mergeCells>
  <conditionalFormatting sqref="V84:AI84">
    <cfRule type="cellIs" dxfId="9" priority="4" operator="lessThan">
      <formula>100</formula>
    </cfRule>
  </conditionalFormatting>
  <conditionalFormatting sqref="X52:CJ52 V84:CV84">
    <cfRule type="cellIs" dxfId="8" priority="11" operator="lessThan">
      <formula>3.9</formula>
    </cfRule>
    <cfRule type="cellIs" dxfId="7" priority="12" operator="lessThan">
      <formula>4</formula>
    </cfRule>
  </conditionalFormatting>
  <conditionalFormatting sqref="X113:CJ113">
    <cfRule type="cellIs" dxfId="6" priority="1" operator="lessThan">
      <formula>3.9</formula>
    </cfRule>
    <cfRule type="cellIs" dxfId="5" priority="2" operator="lessThan">
      <formula>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N95"/>
  <sheetViews>
    <sheetView topLeftCell="A3" zoomScale="80" zoomScaleNormal="80" workbookViewId="0">
      <selection activeCell="H39" sqref="H39"/>
    </sheetView>
  </sheetViews>
  <sheetFormatPr defaultRowHeight="14.5" x14ac:dyDescent="0.35"/>
  <cols>
    <col min="1" max="1" width="15.26953125" customWidth="1"/>
    <col min="2" max="2" width="36.26953125" bestFit="1" customWidth="1"/>
    <col min="3" max="3" width="15" customWidth="1"/>
    <col min="4" max="4" width="14" customWidth="1"/>
    <col min="5" max="5" width="22.26953125" customWidth="1"/>
    <col min="6" max="6" width="9.54296875" bestFit="1" customWidth="1"/>
    <col min="7" max="7" width="12.453125" customWidth="1"/>
    <col min="8" max="8" width="12.7265625" customWidth="1"/>
    <col min="9" max="9" width="12.26953125" customWidth="1"/>
    <col min="10" max="10" width="11.26953125" bestFit="1" customWidth="1"/>
    <col min="11" max="11" width="12.81640625" customWidth="1"/>
    <col min="12" max="12" width="18.1796875" customWidth="1"/>
    <col min="13" max="13" width="14" bestFit="1" customWidth="1"/>
    <col min="14" max="14" width="13.54296875" bestFit="1" customWidth="1"/>
    <col min="15" max="15" width="13" customWidth="1"/>
    <col min="16" max="16" width="13.54296875" bestFit="1" customWidth="1"/>
    <col min="17" max="17" width="13.1796875" customWidth="1"/>
    <col min="18" max="18" width="12.26953125" customWidth="1"/>
    <col min="19" max="28" width="13.54296875" bestFit="1" customWidth="1"/>
    <col min="29" max="29" width="14" bestFit="1" customWidth="1"/>
    <col min="30" max="51" width="14.81640625" bestFit="1" customWidth="1"/>
    <col min="52" max="54" width="13.453125" bestFit="1" customWidth="1"/>
    <col min="55" max="67" width="12.26953125" bestFit="1" customWidth="1"/>
    <col min="68" max="88" width="13.81640625" bestFit="1" customWidth="1"/>
  </cols>
  <sheetData>
    <row r="1" spans="12:32" x14ac:dyDescent="0.35">
      <c r="AF1" s="27"/>
    </row>
    <row r="13" spans="12:32" x14ac:dyDescent="0.35">
      <c r="L13" s="31"/>
      <c r="M13" s="31"/>
      <c r="N13" s="31" t="s">
        <v>37</v>
      </c>
      <c r="O13" s="31"/>
      <c r="P13" s="31"/>
      <c r="Q13" s="31" t="s">
        <v>38</v>
      </c>
      <c r="R13" s="31"/>
      <c r="S13" s="31"/>
      <c r="T13" s="31" t="s">
        <v>39</v>
      </c>
      <c r="U13" s="31"/>
      <c r="V13" s="31"/>
      <c r="W13" s="31" t="s">
        <v>40</v>
      </c>
      <c r="X13" s="31"/>
      <c r="Y13" s="31"/>
      <c r="Z13" s="31" t="s">
        <v>41</v>
      </c>
      <c r="AA13" s="31"/>
    </row>
    <row r="14" spans="12:32" ht="15" thickBot="1" x14ac:dyDescent="0.4">
      <c r="L14" s="38"/>
      <c r="M14" s="39">
        <v>45467</v>
      </c>
      <c r="N14" s="39">
        <v>45497</v>
      </c>
      <c r="O14" s="39">
        <v>45528</v>
      </c>
      <c r="P14" s="39">
        <v>45559</v>
      </c>
      <c r="Q14" s="39">
        <v>45589</v>
      </c>
      <c r="R14" s="39">
        <v>45620</v>
      </c>
      <c r="S14" s="39">
        <v>45650</v>
      </c>
      <c r="T14" s="39">
        <v>45681</v>
      </c>
      <c r="U14" s="39">
        <v>45712</v>
      </c>
      <c r="V14" s="39">
        <v>45740</v>
      </c>
      <c r="W14" s="39">
        <v>45771</v>
      </c>
      <c r="X14" s="39">
        <v>45801</v>
      </c>
      <c r="Y14" s="39">
        <v>45832</v>
      </c>
      <c r="Z14" s="39">
        <v>45862</v>
      </c>
      <c r="AA14" s="39">
        <v>45893</v>
      </c>
    </row>
    <row r="15" spans="12:32" x14ac:dyDescent="0.35">
      <c r="L15" s="31" t="s">
        <v>42</v>
      </c>
      <c r="M15" s="20">
        <v>1500000</v>
      </c>
      <c r="N15" s="20">
        <v>13000000</v>
      </c>
      <c r="O15" s="20">
        <v>15000000</v>
      </c>
      <c r="P15" s="20">
        <v>21000000</v>
      </c>
      <c r="Q15" s="20">
        <v>25000000</v>
      </c>
      <c r="R15" s="20">
        <v>25000000</v>
      </c>
      <c r="S15" s="20">
        <v>28400000</v>
      </c>
      <c r="T15" s="20">
        <v>16000000</v>
      </c>
      <c r="U15" s="20">
        <v>13000000</v>
      </c>
      <c r="V15" s="20">
        <v>12000000</v>
      </c>
      <c r="W15" s="20">
        <v>12000000</v>
      </c>
      <c r="X15" s="20">
        <v>12000000</v>
      </c>
      <c r="Y15" s="20">
        <v>11400000</v>
      </c>
      <c r="Z15" s="20">
        <v>18400000</v>
      </c>
      <c r="AA15" s="20">
        <v>20000000</v>
      </c>
    </row>
    <row r="16" spans="12:32" x14ac:dyDescent="0.35">
      <c r="L16" s="31" t="s">
        <v>43</v>
      </c>
      <c r="M16" s="20">
        <v>2000000</v>
      </c>
      <c r="N16" s="20">
        <v>14000000</v>
      </c>
      <c r="O16" s="20">
        <v>15000000</v>
      </c>
      <c r="P16" s="20">
        <v>21000000</v>
      </c>
      <c r="Q16" s="20">
        <v>25000000</v>
      </c>
      <c r="R16" s="20">
        <v>25000000</v>
      </c>
      <c r="S16" s="20">
        <v>28400000</v>
      </c>
      <c r="T16" s="20">
        <v>16000000</v>
      </c>
      <c r="U16" s="20">
        <v>13000000</v>
      </c>
      <c r="V16" s="20">
        <v>12000000</v>
      </c>
      <c r="W16" s="20">
        <v>12000000</v>
      </c>
      <c r="X16" s="20">
        <v>12000000</v>
      </c>
      <c r="Y16" s="20">
        <v>11400000</v>
      </c>
      <c r="Z16" s="20">
        <v>8000000</v>
      </c>
      <c r="AA16" s="20">
        <v>8000000</v>
      </c>
      <c r="AC16" s="46" t="s">
        <v>59</v>
      </c>
    </row>
    <row r="17" spans="1:92" x14ac:dyDescent="0.35">
      <c r="L17" s="36" t="s">
        <v>44</v>
      </c>
      <c r="M17" s="37">
        <f>SUM(M15:M16)</f>
        <v>3500000</v>
      </c>
      <c r="N17" s="37">
        <f t="shared" ref="N17:AA17" si="0">SUM(N15:N16)</f>
        <v>27000000</v>
      </c>
      <c r="O17" s="37">
        <f t="shared" si="0"/>
        <v>30000000</v>
      </c>
      <c r="P17" s="37">
        <f t="shared" si="0"/>
        <v>42000000</v>
      </c>
      <c r="Q17" s="37">
        <f t="shared" si="0"/>
        <v>50000000</v>
      </c>
      <c r="R17" s="37">
        <f t="shared" si="0"/>
        <v>50000000</v>
      </c>
      <c r="S17" s="37">
        <f t="shared" si="0"/>
        <v>56800000</v>
      </c>
      <c r="T17" s="37">
        <f t="shared" si="0"/>
        <v>32000000</v>
      </c>
      <c r="U17" s="37">
        <f t="shared" si="0"/>
        <v>26000000</v>
      </c>
      <c r="V17" s="37">
        <f t="shared" si="0"/>
        <v>24000000</v>
      </c>
      <c r="W17" s="37">
        <f t="shared" si="0"/>
        <v>24000000</v>
      </c>
      <c r="X17" s="37">
        <f t="shared" si="0"/>
        <v>24000000</v>
      </c>
      <c r="Y17" s="37">
        <f t="shared" si="0"/>
        <v>22800000</v>
      </c>
      <c r="Z17" s="37">
        <f t="shared" si="0"/>
        <v>26400000</v>
      </c>
      <c r="AA17" s="37">
        <f t="shared" si="0"/>
        <v>28000000</v>
      </c>
      <c r="AB17" s="35">
        <f>AVERAGE(M17:AA17)</f>
        <v>31100000</v>
      </c>
      <c r="AC17" s="47">
        <f>AB17/4.33</f>
        <v>7182448.0369515009</v>
      </c>
    </row>
    <row r="19" spans="1:92" ht="23.5" x14ac:dyDescent="0.55000000000000004">
      <c r="B19" s="40" t="s">
        <v>88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3" spans="1:92" x14ac:dyDescent="0.35">
      <c r="C23" s="114" t="s">
        <v>45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6" t="s">
        <v>15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7" t="s">
        <v>14</v>
      </c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8" t="s">
        <v>13</v>
      </c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 t="s">
        <v>32</v>
      </c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 t="s">
        <v>33</v>
      </c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 t="s">
        <v>34</v>
      </c>
      <c r="CD23" s="118"/>
      <c r="CE23" s="118"/>
      <c r="CF23" s="118"/>
      <c r="CG23" s="118"/>
      <c r="CH23" s="118"/>
      <c r="CI23" s="118"/>
      <c r="CJ23" s="118"/>
    </row>
    <row r="24" spans="1:92" x14ac:dyDescent="0.35">
      <c r="C24" s="133" t="s">
        <v>147</v>
      </c>
      <c r="D24" s="131"/>
      <c r="E24" s="131"/>
      <c r="F24" s="132"/>
      <c r="G24" s="133" t="s">
        <v>146</v>
      </c>
      <c r="H24" s="131"/>
      <c r="I24" s="131"/>
      <c r="J24" s="132"/>
      <c r="K24" s="133" t="s">
        <v>68</v>
      </c>
      <c r="L24" s="131"/>
      <c r="M24" s="131"/>
      <c r="N24" s="131"/>
      <c r="O24" s="132"/>
      <c r="P24" s="147" t="s">
        <v>145</v>
      </c>
      <c r="Q24" s="120"/>
      <c r="R24" s="120"/>
      <c r="S24" s="121"/>
      <c r="T24" s="147" t="s">
        <v>144</v>
      </c>
      <c r="U24" s="120"/>
      <c r="V24" s="120"/>
      <c r="W24" s="121"/>
      <c r="X24" s="119">
        <v>45101</v>
      </c>
      <c r="Y24" s="120"/>
      <c r="Z24" s="120"/>
      <c r="AA24" s="120"/>
      <c r="AB24" s="121"/>
      <c r="AC24" s="122">
        <v>45474</v>
      </c>
      <c r="AD24" s="123"/>
      <c r="AE24" s="123"/>
      <c r="AF24" s="124"/>
      <c r="AG24" s="125" t="s">
        <v>31</v>
      </c>
      <c r="AH24" s="123"/>
      <c r="AI24" s="123"/>
      <c r="AJ24" s="124"/>
      <c r="AK24" s="126">
        <v>45193</v>
      </c>
      <c r="AL24" s="123"/>
      <c r="AM24" s="123"/>
      <c r="AN24" s="123"/>
      <c r="AO24" s="124"/>
      <c r="AP24" s="111">
        <v>45223</v>
      </c>
      <c r="AQ24" s="112"/>
      <c r="AR24" s="112"/>
      <c r="AS24" s="113"/>
      <c r="AT24" s="111">
        <v>45254</v>
      </c>
      <c r="AU24" s="112"/>
      <c r="AV24" s="112"/>
      <c r="AW24" s="113"/>
      <c r="AX24" s="111">
        <v>45284</v>
      </c>
      <c r="AY24" s="112"/>
      <c r="AZ24" s="112"/>
      <c r="BA24" s="112"/>
      <c r="BB24" s="113"/>
      <c r="BC24" s="111">
        <v>45682</v>
      </c>
      <c r="BD24" s="112"/>
      <c r="BE24" s="112"/>
      <c r="BF24" s="113"/>
      <c r="BG24" s="111">
        <v>45713</v>
      </c>
      <c r="BH24" s="112"/>
      <c r="BI24" s="112"/>
      <c r="BJ24" s="113"/>
      <c r="BK24" s="111">
        <v>45741</v>
      </c>
      <c r="BL24" s="112"/>
      <c r="BM24" s="112"/>
      <c r="BN24" s="112"/>
      <c r="BO24" s="113"/>
      <c r="BP24" s="111">
        <v>45407</v>
      </c>
      <c r="BQ24" s="112"/>
      <c r="BR24" s="112"/>
      <c r="BS24" s="113"/>
      <c r="BT24" s="111">
        <v>45802</v>
      </c>
      <c r="BU24" s="112"/>
      <c r="BV24" s="112"/>
      <c r="BW24" s="113"/>
      <c r="BX24" s="111">
        <v>45468</v>
      </c>
      <c r="BY24" s="112"/>
      <c r="BZ24" s="112"/>
      <c r="CA24" s="112"/>
      <c r="CB24" s="113"/>
      <c r="CC24" s="111">
        <v>45498</v>
      </c>
      <c r="CD24" s="112"/>
      <c r="CE24" s="112"/>
      <c r="CF24" s="113"/>
      <c r="CG24" s="111">
        <v>45529</v>
      </c>
      <c r="CH24" s="112"/>
      <c r="CI24" s="112"/>
      <c r="CJ24" s="113"/>
    </row>
    <row r="25" spans="1:92" s="22" customFormat="1" x14ac:dyDescent="0.35">
      <c r="B25" s="22" t="s">
        <v>20</v>
      </c>
      <c r="C25" s="17">
        <v>1</v>
      </c>
      <c r="D25" s="17">
        <v>2</v>
      </c>
      <c r="E25" s="17">
        <v>3</v>
      </c>
      <c r="F25" s="17">
        <v>4</v>
      </c>
      <c r="G25" s="17">
        <v>5</v>
      </c>
      <c r="H25" s="17">
        <v>6</v>
      </c>
      <c r="I25" s="17">
        <v>7</v>
      </c>
      <c r="J25" s="17">
        <v>8</v>
      </c>
      <c r="K25" s="17">
        <v>9</v>
      </c>
      <c r="L25" s="26">
        <v>10</v>
      </c>
      <c r="M25" s="26">
        <v>11</v>
      </c>
      <c r="N25" s="26">
        <v>12</v>
      </c>
      <c r="O25" s="26">
        <v>13</v>
      </c>
      <c r="P25" s="25">
        <v>14</v>
      </c>
      <c r="Q25" s="25">
        <v>15</v>
      </c>
      <c r="R25" s="25">
        <v>16</v>
      </c>
      <c r="S25" s="25">
        <v>17</v>
      </c>
      <c r="T25" s="25">
        <v>18</v>
      </c>
      <c r="U25" s="25">
        <v>19</v>
      </c>
      <c r="V25" s="25">
        <v>20</v>
      </c>
      <c r="W25" s="25">
        <v>21</v>
      </c>
      <c r="X25" s="25">
        <v>22</v>
      </c>
      <c r="Y25" s="25">
        <v>23</v>
      </c>
      <c r="Z25" s="25">
        <v>24</v>
      </c>
      <c r="AA25" s="25">
        <v>25</v>
      </c>
      <c r="AB25" s="25">
        <v>26</v>
      </c>
      <c r="AC25" s="24">
        <v>27</v>
      </c>
      <c r="AD25" s="24">
        <v>28</v>
      </c>
      <c r="AE25" s="24">
        <v>29</v>
      </c>
      <c r="AF25" s="24">
        <v>30</v>
      </c>
      <c r="AG25" s="24">
        <v>31</v>
      </c>
      <c r="AH25" s="24">
        <v>32</v>
      </c>
      <c r="AI25" s="24">
        <v>33</v>
      </c>
      <c r="AJ25" s="24">
        <v>34</v>
      </c>
      <c r="AK25" s="24">
        <v>35</v>
      </c>
      <c r="AL25" s="24">
        <v>36</v>
      </c>
      <c r="AM25" s="24">
        <v>37</v>
      </c>
      <c r="AN25" s="24">
        <v>38</v>
      </c>
      <c r="AO25" s="24">
        <v>39</v>
      </c>
      <c r="AP25" s="23">
        <v>40</v>
      </c>
      <c r="AQ25" s="23">
        <v>41</v>
      </c>
      <c r="AR25" s="23">
        <v>42</v>
      </c>
      <c r="AS25" s="23">
        <v>43</v>
      </c>
      <c r="AT25" s="23">
        <v>44</v>
      </c>
      <c r="AU25" s="23">
        <v>45</v>
      </c>
      <c r="AV25" s="23">
        <v>46</v>
      </c>
      <c r="AW25" s="23">
        <v>47</v>
      </c>
      <c r="AX25" s="23">
        <v>48</v>
      </c>
      <c r="AY25" s="23">
        <v>49</v>
      </c>
      <c r="AZ25" s="23">
        <v>50</v>
      </c>
      <c r="BA25" s="23">
        <v>51</v>
      </c>
      <c r="BB25" s="23">
        <v>52</v>
      </c>
      <c r="BC25" s="34">
        <v>1</v>
      </c>
      <c r="BD25" s="34">
        <v>2</v>
      </c>
      <c r="BE25" s="34">
        <v>3</v>
      </c>
      <c r="BF25" s="34">
        <v>4</v>
      </c>
      <c r="BG25" s="34">
        <v>5</v>
      </c>
      <c r="BH25" s="34">
        <v>6</v>
      </c>
      <c r="BI25" s="34">
        <v>7</v>
      </c>
      <c r="BJ25" s="34">
        <v>8</v>
      </c>
      <c r="BK25" s="34">
        <v>9</v>
      </c>
      <c r="BL25" s="34">
        <v>10</v>
      </c>
      <c r="BM25" s="34">
        <v>11</v>
      </c>
      <c r="BN25" s="34">
        <v>12</v>
      </c>
      <c r="BO25" s="34">
        <v>13</v>
      </c>
      <c r="BP25" s="34">
        <v>14</v>
      </c>
      <c r="BQ25" s="34">
        <v>15</v>
      </c>
      <c r="BR25" s="34">
        <v>16</v>
      </c>
      <c r="BS25" s="34">
        <v>17</v>
      </c>
      <c r="BT25" s="34">
        <v>18</v>
      </c>
      <c r="BU25" s="34">
        <v>19</v>
      </c>
      <c r="BV25" s="34">
        <v>20</v>
      </c>
      <c r="BW25" s="34">
        <v>21</v>
      </c>
      <c r="BX25" s="34">
        <v>22</v>
      </c>
      <c r="BY25" s="34">
        <v>23</v>
      </c>
      <c r="BZ25" s="34">
        <v>24</v>
      </c>
      <c r="CA25" s="34">
        <v>25</v>
      </c>
      <c r="CB25" s="34">
        <v>26</v>
      </c>
      <c r="CC25" s="34">
        <v>27</v>
      </c>
      <c r="CD25" s="34">
        <v>28</v>
      </c>
      <c r="CE25" s="34">
        <v>29</v>
      </c>
      <c r="CF25" s="34">
        <v>30</v>
      </c>
      <c r="CG25" s="34">
        <v>31</v>
      </c>
      <c r="CH25" s="34">
        <v>32</v>
      </c>
      <c r="CI25" s="34">
        <v>33</v>
      </c>
      <c r="CJ25" s="34">
        <v>34</v>
      </c>
    </row>
    <row r="26" spans="1:92" x14ac:dyDescent="0.35">
      <c r="B26" s="21" t="s">
        <v>35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2"/>
      <c r="Q26" s="12"/>
      <c r="R26" s="12"/>
      <c r="S26" s="12"/>
      <c r="T26" s="12"/>
      <c r="U26" s="12"/>
      <c r="V26" s="12">
        <v>0</v>
      </c>
      <c r="W26" s="12">
        <v>0</v>
      </c>
      <c r="X26" s="33">
        <f>1500000/5</f>
        <v>300000</v>
      </c>
      <c r="Y26" s="33">
        <f>1500000/5</f>
        <v>300000</v>
      </c>
      <c r="Z26" s="33">
        <f>1500000/5</f>
        <v>300000</v>
      </c>
      <c r="AA26" s="33">
        <f>1500000/5</f>
        <v>300000</v>
      </c>
      <c r="AB26" s="33">
        <f>1500000/5</f>
        <v>300000</v>
      </c>
      <c r="AC26" s="33">
        <f>13000000/4</f>
        <v>3250000</v>
      </c>
      <c r="AD26" s="33">
        <f>13000000/4</f>
        <v>3250000</v>
      </c>
      <c r="AE26" s="33">
        <f>13000000/4</f>
        <v>3250000</v>
      </c>
      <c r="AF26" s="33">
        <f>13000000/4</f>
        <v>3250000</v>
      </c>
      <c r="AG26" s="33">
        <f>15000000/4</f>
        <v>3750000</v>
      </c>
      <c r="AH26" s="33">
        <f>15000000/4</f>
        <v>3750000</v>
      </c>
      <c r="AI26" s="33">
        <f>15000000/4</f>
        <v>3750000</v>
      </c>
      <c r="AJ26" s="33">
        <f>15000000/4</f>
        <v>3750000</v>
      </c>
      <c r="AK26" s="33">
        <f>P15/5</f>
        <v>4200000</v>
      </c>
      <c r="AL26" s="33">
        <v>4200000</v>
      </c>
      <c r="AM26" s="33">
        <v>4200000</v>
      </c>
      <c r="AN26" s="33">
        <v>4200000</v>
      </c>
      <c r="AO26" s="33">
        <v>4200000</v>
      </c>
      <c r="AP26" s="33">
        <f>Q15/4</f>
        <v>6250000</v>
      </c>
      <c r="AQ26" s="33">
        <v>6250000</v>
      </c>
      <c r="AR26" s="33">
        <v>6250000</v>
      </c>
      <c r="AS26" s="33">
        <v>6250000</v>
      </c>
      <c r="AT26" s="33">
        <f>R15/4</f>
        <v>6250000</v>
      </c>
      <c r="AU26" s="33">
        <v>6250000</v>
      </c>
      <c r="AV26" s="33">
        <v>6250000</v>
      </c>
      <c r="AW26" s="33">
        <v>6250000</v>
      </c>
      <c r="AX26" s="33">
        <f>S15/5</f>
        <v>5680000</v>
      </c>
      <c r="AY26" s="33">
        <v>5680000</v>
      </c>
      <c r="AZ26" s="33">
        <v>5680000</v>
      </c>
      <c r="BA26" s="33">
        <v>5680000</v>
      </c>
      <c r="BB26" s="33">
        <v>5680000</v>
      </c>
      <c r="BC26" s="33">
        <f>T15/4</f>
        <v>4000000</v>
      </c>
      <c r="BD26" s="33">
        <v>4000000</v>
      </c>
      <c r="BE26" s="33">
        <v>4000000</v>
      </c>
      <c r="BF26" s="33">
        <v>4000000</v>
      </c>
      <c r="BG26" s="33">
        <f>U15/4</f>
        <v>3250000</v>
      </c>
      <c r="BH26" s="33">
        <v>3250000</v>
      </c>
      <c r="BI26" s="33">
        <v>3250000</v>
      </c>
      <c r="BJ26" s="33">
        <v>3250000</v>
      </c>
      <c r="BK26" s="33">
        <f>V15/5</f>
        <v>2400000</v>
      </c>
      <c r="BL26" s="33">
        <v>2400000</v>
      </c>
      <c r="BM26" s="33">
        <v>2400000</v>
      </c>
      <c r="BN26" s="33">
        <v>2400000</v>
      </c>
      <c r="BO26" s="33">
        <v>2400000</v>
      </c>
      <c r="BP26" s="33">
        <f>W15/4</f>
        <v>3000000</v>
      </c>
      <c r="BQ26" s="33">
        <v>3000000</v>
      </c>
      <c r="BR26" s="33">
        <v>3000000</v>
      </c>
      <c r="BS26" s="33">
        <v>3000000</v>
      </c>
      <c r="BT26" s="33">
        <f>12000000/4</f>
        <v>3000000</v>
      </c>
      <c r="BU26" s="33">
        <f t="shared" ref="BU26:BW27" si="1">12000000/4</f>
        <v>3000000</v>
      </c>
      <c r="BV26" s="33">
        <f t="shared" si="1"/>
        <v>3000000</v>
      </c>
      <c r="BW26" s="33">
        <f t="shared" si="1"/>
        <v>3000000</v>
      </c>
      <c r="BX26" s="33">
        <f>11400000/5</f>
        <v>2280000</v>
      </c>
      <c r="BY26" s="33">
        <f t="shared" ref="BY26:CB27" si="2">11400000/5</f>
        <v>2280000</v>
      </c>
      <c r="BZ26" s="33">
        <f t="shared" si="2"/>
        <v>2280000</v>
      </c>
      <c r="CA26" s="33">
        <f t="shared" si="2"/>
        <v>2280000</v>
      </c>
      <c r="CB26" s="33">
        <f t="shared" si="2"/>
        <v>2280000</v>
      </c>
      <c r="CC26" s="33">
        <f>18400000/4</f>
        <v>4600000</v>
      </c>
      <c r="CD26" s="33">
        <f>18400000/4</f>
        <v>4600000</v>
      </c>
      <c r="CE26" s="33">
        <f>18400000/4</f>
        <v>4600000</v>
      </c>
      <c r="CF26" s="33">
        <f>18400000/4</f>
        <v>4600000</v>
      </c>
      <c r="CG26" s="33">
        <f>20000000/4</f>
        <v>5000000</v>
      </c>
      <c r="CH26" s="33">
        <f>20000000/4</f>
        <v>5000000</v>
      </c>
      <c r="CI26" s="33">
        <f>20000000/4</f>
        <v>5000000</v>
      </c>
      <c r="CJ26" s="33">
        <f>20000000/4</f>
        <v>5000000</v>
      </c>
    </row>
    <row r="27" spans="1:92" x14ac:dyDescent="0.35">
      <c r="B27" s="12" t="s">
        <v>36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0</v>
      </c>
      <c r="W27" s="12">
        <v>0</v>
      </c>
      <c r="X27" s="32">
        <f>M16/5</f>
        <v>400000</v>
      </c>
      <c r="Y27" s="32">
        <f>M16/5</f>
        <v>400000</v>
      </c>
      <c r="Z27" s="32">
        <f>M16/5</f>
        <v>400000</v>
      </c>
      <c r="AA27" s="32">
        <f>M16/5</f>
        <v>400000</v>
      </c>
      <c r="AB27" s="32">
        <f>M16/5</f>
        <v>400000</v>
      </c>
      <c r="AC27" s="33">
        <f>N16/4</f>
        <v>3500000</v>
      </c>
      <c r="AD27" s="33">
        <v>3500000</v>
      </c>
      <c r="AE27" s="33">
        <v>3500000</v>
      </c>
      <c r="AF27" s="33">
        <v>3500000</v>
      </c>
      <c r="AG27" s="33">
        <f>O16/4</f>
        <v>3750000</v>
      </c>
      <c r="AH27" s="33">
        <v>3750000</v>
      </c>
      <c r="AI27" s="33">
        <v>3750000</v>
      </c>
      <c r="AJ27" s="33">
        <v>3750000</v>
      </c>
      <c r="AK27" s="33">
        <f>P16/5</f>
        <v>4200000</v>
      </c>
      <c r="AL27" s="33">
        <f>P16/5</f>
        <v>4200000</v>
      </c>
      <c r="AM27" s="33">
        <f>P16/5</f>
        <v>4200000</v>
      </c>
      <c r="AN27" s="33">
        <f>P16/5</f>
        <v>4200000</v>
      </c>
      <c r="AO27" s="33">
        <f>P16/5</f>
        <v>4200000</v>
      </c>
      <c r="AP27" s="33">
        <f>Q16/4</f>
        <v>6250000</v>
      </c>
      <c r="AQ27" s="33">
        <v>6250000</v>
      </c>
      <c r="AR27" s="33">
        <v>6250000</v>
      </c>
      <c r="AS27" s="33">
        <v>6250000</v>
      </c>
      <c r="AT27" s="33">
        <f>R16/4</f>
        <v>6250000</v>
      </c>
      <c r="AU27" s="33">
        <v>6250000</v>
      </c>
      <c r="AV27" s="33">
        <v>6250000</v>
      </c>
      <c r="AW27" s="33">
        <v>6250000</v>
      </c>
      <c r="AX27" s="33">
        <f>S16/5</f>
        <v>5680000</v>
      </c>
      <c r="AY27" s="33">
        <v>5680000</v>
      </c>
      <c r="AZ27" s="33">
        <v>5680000</v>
      </c>
      <c r="BA27" s="33">
        <v>5680000</v>
      </c>
      <c r="BB27" s="33">
        <v>5680000</v>
      </c>
      <c r="BC27" s="33">
        <f>T16/4</f>
        <v>4000000</v>
      </c>
      <c r="BD27" s="33">
        <v>4000000</v>
      </c>
      <c r="BE27" s="33">
        <v>4000000</v>
      </c>
      <c r="BF27" s="33">
        <v>4000000</v>
      </c>
      <c r="BG27" s="33">
        <f>U16/4</f>
        <v>3250000</v>
      </c>
      <c r="BH27" s="33">
        <v>3250000</v>
      </c>
      <c r="BI27" s="33">
        <v>3250000</v>
      </c>
      <c r="BJ27" s="33">
        <v>3250000</v>
      </c>
      <c r="BK27" s="33">
        <f>V16/5</f>
        <v>2400000</v>
      </c>
      <c r="BL27" s="33">
        <v>2400000</v>
      </c>
      <c r="BM27" s="33">
        <v>2400000</v>
      </c>
      <c r="BN27" s="33">
        <v>2400000</v>
      </c>
      <c r="BO27" s="33">
        <v>2400000</v>
      </c>
      <c r="BP27" s="33">
        <f>W16/4</f>
        <v>3000000</v>
      </c>
      <c r="BQ27" s="33">
        <v>3000000</v>
      </c>
      <c r="BR27" s="33">
        <v>3000000</v>
      </c>
      <c r="BS27" s="33">
        <v>3000000</v>
      </c>
      <c r="BT27" s="33">
        <f>12000000/4</f>
        <v>3000000</v>
      </c>
      <c r="BU27" s="33">
        <f t="shared" si="1"/>
        <v>3000000</v>
      </c>
      <c r="BV27" s="33">
        <f t="shared" si="1"/>
        <v>3000000</v>
      </c>
      <c r="BW27" s="33">
        <f t="shared" si="1"/>
        <v>3000000</v>
      </c>
      <c r="BX27" s="33">
        <f>11400000/5</f>
        <v>2280000</v>
      </c>
      <c r="BY27" s="33">
        <f t="shared" si="2"/>
        <v>2280000</v>
      </c>
      <c r="BZ27" s="33">
        <f t="shared" si="2"/>
        <v>2280000</v>
      </c>
      <c r="CA27" s="33">
        <f t="shared" si="2"/>
        <v>2280000</v>
      </c>
      <c r="CB27" s="33">
        <f t="shared" si="2"/>
        <v>2280000</v>
      </c>
      <c r="CC27" s="33">
        <f t="shared" ref="CC27:CJ27" si="3">8000000/4</f>
        <v>2000000</v>
      </c>
      <c r="CD27" s="33">
        <f t="shared" si="3"/>
        <v>2000000</v>
      </c>
      <c r="CE27" s="33">
        <f t="shared" si="3"/>
        <v>2000000</v>
      </c>
      <c r="CF27" s="33">
        <f t="shared" si="3"/>
        <v>2000000</v>
      </c>
      <c r="CG27" s="33">
        <f t="shared" si="3"/>
        <v>2000000</v>
      </c>
      <c r="CH27" s="33">
        <f t="shared" si="3"/>
        <v>2000000</v>
      </c>
      <c r="CI27" s="33">
        <f t="shared" si="3"/>
        <v>2000000</v>
      </c>
      <c r="CJ27" s="33">
        <f t="shared" si="3"/>
        <v>2000000</v>
      </c>
    </row>
    <row r="28" spans="1:92" hidden="1" x14ac:dyDescent="0.35">
      <c r="B28" t="s">
        <v>8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92" hidden="1" x14ac:dyDescent="0.35">
      <c r="B29" t="s">
        <v>7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</row>
    <row r="31" spans="1:92" x14ac:dyDescent="0.35">
      <c r="A31" t="s">
        <v>35</v>
      </c>
      <c r="B31" t="s">
        <v>46</v>
      </c>
      <c r="C31">
        <v>5</v>
      </c>
      <c r="D31">
        <v>5</v>
      </c>
      <c r="E31">
        <v>5</v>
      </c>
      <c r="F31">
        <v>5</v>
      </c>
      <c r="G31">
        <v>48</v>
      </c>
      <c r="H31">
        <v>48</v>
      </c>
      <c r="I31">
        <v>48</v>
      </c>
      <c r="J31">
        <v>48</v>
      </c>
      <c r="K31">
        <v>55</v>
      </c>
      <c r="L31">
        <v>55</v>
      </c>
      <c r="M31">
        <v>55</v>
      </c>
      <c r="N31">
        <v>55</v>
      </c>
      <c r="O31">
        <v>55</v>
      </c>
      <c r="P31">
        <v>77</v>
      </c>
      <c r="Q31">
        <v>77</v>
      </c>
      <c r="R31">
        <v>77</v>
      </c>
      <c r="S31">
        <v>77</v>
      </c>
      <c r="T31">
        <v>91</v>
      </c>
      <c r="U31">
        <v>91</v>
      </c>
      <c r="V31">
        <v>91</v>
      </c>
      <c r="W31">
        <v>91</v>
      </c>
      <c r="X31">
        <v>91</v>
      </c>
      <c r="Y31">
        <v>91</v>
      </c>
      <c r="Z31">
        <v>91</v>
      </c>
      <c r="AA31">
        <v>91</v>
      </c>
      <c r="AB31">
        <v>91</v>
      </c>
      <c r="AC31">
        <v>104</v>
      </c>
      <c r="AD31">
        <v>104</v>
      </c>
      <c r="AE31">
        <v>104</v>
      </c>
      <c r="AF31">
        <v>104</v>
      </c>
      <c r="AG31">
        <v>104</v>
      </c>
      <c r="AH31">
        <v>104</v>
      </c>
      <c r="AI31">
        <v>104</v>
      </c>
      <c r="AJ31">
        <v>104</v>
      </c>
      <c r="AK31">
        <v>104</v>
      </c>
      <c r="AL31">
        <v>104</v>
      </c>
      <c r="AM31">
        <v>104</v>
      </c>
      <c r="AN31">
        <v>104</v>
      </c>
      <c r="AO31">
        <v>104</v>
      </c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CK31" s="41"/>
      <c r="CL31" s="41"/>
      <c r="CM31" s="41"/>
      <c r="CN31" s="41"/>
    </row>
    <row r="32" spans="1:92" x14ac:dyDescent="0.35">
      <c r="A32" t="s">
        <v>36</v>
      </c>
      <c r="B32" t="s">
        <v>46</v>
      </c>
      <c r="C32">
        <v>13</v>
      </c>
      <c r="D32">
        <v>13</v>
      </c>
      <c r="E32">
        <v>13</v>
      </c>
      <c r="F32">
        <v>13</v>
      </c>
      <c r="G32">
        <v>90</v>
      </c>
      <c r="H32">
        <v>90</v>
      </c>
      <c r="I32">
        <v>90</v>
      </c>
      <c r="J32">
        <v>90</v>
      </c>
      <c r="K32">
        <v>97</v>
      </c>
      <c r="L32">
        <v>97</v>
      </c>
      <c r="M32">
        <v>97</v>
      </c>
      <c r="N32">
        <v>97</v>
      </c>
      <c r="O32">
        <v>97</v>
      </c>
      <c r="P32">
        <v>136</v>
      </c>
      <c r="Q32">
        <v>136</v>
      </c>
      <c r="R32">
        <v>136</v>
      </c>
      <c r="S32">
        <v>136</v>
      </c>
      <c r="T32">
        <v>162</v>
      </c>
      <c r="U32">
        <v>162</v>
      </c>
      <c r="V32">
        <v>162</v>
      </c>
      <c r="W32">
        <v>162</v>
      </c>
      <c r="X32">
        <v>162</v>
      </c>
      <c r="Y32">
        <v>162</v>
      </c>
      <c r="Z32">
        <v>162</v>
      </c>
      <c r="AA32">
        <v>162</v>
      </c>
      <c r="AB32">
        <v>162</v>
      </c>
      <c r="AC32">
        <v>184</v>
      </c>
      <c r="AD32">
        <v>184</v>
      </c>
      <c r="AE32">
        <v>184</v>
      </c>
      <c r="AF32">
        <v>184</v>
      </c>
      <c r="AG32">
        <v>184</v>
      </c>
      <c r="AH32">
        <v>184</v>
      </c>
      <c r="AI32">
        <v>184</v>
      </c>
      <c r="AJ32">
        <v>184</v>
      </c>
      <c r="AK32">
        <v>184</v>
      </c>
      <c r="AL32">
        <v>184</v>
      </c>
      <c r="AM32">
        <v>184</v>
      </c>
      <c r="AN32">
        <v>184</v>
      </c>
      <c r="AO32">
        <v>184</v>
      </c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CK32" s="41"/>
      <c r="CL32" s="41"/>
      <c r="CM32" s="41"/>
      <c r="CN32" s="41"/>
    </row>
    <row r="33" spans="1:92" x14ac:dyDescent="0.35">
      <c r="A33" t="s">
        <v>35</v>
      </c>
      <c r="B33" t="s">
        <v>47</v>
      </c>
      <c r="C33" s="20">
        <f>67500*0.995*C31</f>
        <v>335812.5</v>
      </c>
      <c r="D33" s="20">
        <f>67500*0.995*D31</f>
        <v>335812.5</v>
      </c>
      <c r="E33" s="20">
        <f>67500*0.995*E31</f>
        <v>335812.5</v>
      </c>
      <c r="F33" s="20">
        <f>67500*0.995*F31</f>
        <v>335812.5</v>
      </c>
      <c r="G33" s="20">
        <f t="shared" ref="G33:BR33" si="4">67500*0.995*G31</f>
        <v>3223800</v>
      </c>
      <c r="H33" s="20">
        <f t="shared" si="4"/>
        <v>3223800</v>
      </c>
      <c r="I33" s="20">
        <f t="shared" si="4"/>
        <v>3223800</v>
      </c>
      <c r="J33" s="20">
        <f t="shared" si="4"/>
        <v>3223800</v>
      </c>
      <c r="K33" s="20">
        <f t="shared" si="4"/>
        <v>3693937.5</v>
      </c>
      <c r="L33" s="20">
        <f t="shared" si="4"/>
        <v>3693937.5</v>
      </c>
      <c r="M33" s="20">
        <f t="shared" si="4"/>
        <v>3693937.5</v>
      </c>
      <c r="N33" s="20">
        <f t="shared" si="4"/>
        <v>3693937.5</v>
      </c>
      <c r="O33" s="20">
        <f t="shared" si="4"/>
        <v>3693937.5</v>
      </c>
      <c r="P33" s="20">
        <f t="shared" si="4"/>
        <v>5171512.5</v>
      </c>
      <c r="Q33" s="20">
        <f t="shared" si="4"/>
        <v>5171512.5</v>
      </c>
      <c r="R33" s="20">
        <f t="shared" si="4"/>
        <v>5171512.5</v>
      </c>
      <c r="S33" s="20">
        <f t="shared" si="4"/>
        <v>5171512.5</v>
      </c>
      <c r="T33" s="20">
        <f t="shared" si="4"/>
        <v>6111787.5</v>
      </c>
      <c r="U33" s="20">
        <f t="shared" si="4"/>
        <v>6111787.5</v>
      </c>
      <c r="V33" s="20">
        <f t="shared" si="4"/>
        <v>6111787.5</v>
      </c>
      <c r="W33" s="20">
        <f t="shared" si="4"/>
        <v>6111787.5</v>
      </c>
      <c r="X33" s="20">
        <f t="shared" si="4"/>
        <v>6111787.5</v>
      </c>
      <c r="Y33" s="20">
        <f t="shared" si="4"/>
        <v>6111787.5</v>
      </c>
      <c r="Z33" s="20">
        <f t="shared" si="4"/>
        <v>6111787.5</v>
      </c>
      <c r="AA33" s="20">
        <f t="shared" si="4"/>
        <v>6111787.5</v>
      </c>
      <c r="AB33" s="20">
        <f t="shared" si="4"/>
        <v>6111787.5</v>
      </c>
      <c r="AC33" s="20">
        <f t="shared" si="4"/>
        <v>6984900</v>
      </c>
      <c r="AD33" s="20">
        <f t="shared" si="4"/>
        <v>6984900</v>
      </c>
      <c r="AE33" s="20">
        <f t="shared" si="4"/>
        <v>6984900</v>
      </c>
      <c r="AF33" s="20">
        <f t="shared" si="4"/>
        <v>6984900</v>
      </c>
      <c r="AG33" s="20">
        <f t="shared" si="4"/>
        <v>6984900</v>
      </c>
      <c r="AH33" s="20">
        <f t="shared" si="4"/>
        <v>6984900</v>
      </c>
      <c r="AI33" s="20">
        <f t="shared" si="4"/>
        <v>6984900</v>
      </c>
      <c r="AJ33" s="20">
        <f t="shared" si="4"/>
        <v>6984900</v>
      </c>
      <c r="AK33" s="20">
        <f t="shared" si="4"/>
        <v>6984900</v>
      </c>
      <c r="AL33" s="20">
        <f t="shared" si="4"/>
        <v>6984900</v>
      </c>
      <c r="AM33" s="20">
        <f t="shared" si="4"/>
        <v>6984900</v>
      </c>
      <c r="AN33" s="20">
        <f t="shared" si="4"/>
        <v>6984900</v>
      </c>
      <c r="AO33" s="20">
        <f t="shared" si="4"/>
        <v>6984900</v>
      </c>
      <c r="AP33" s="20">
        <f t="shared" si="4"/>
        <v>0</v>
      </c>
      <c r="AQ33" s="20">
        <f t="shared" si="4"/>
        <v>0</v>
      </c>
      <c r="AR33" s="20">
        <f t="shared" si="4"/>
        <v>0</v>
      </c>
      <c r="AS33" s="20">
        <f t="shared" si="4"/>
        <v>0</v>
      </c>
      <c r="AT33" s="20">
        <f t="shared" si="4"/>
        <v>0</v>
      </c>
      <c r="AU33" s="20">
        <f t="shared" si="4"/>
        <v>0</v>
      </c>
      <c r="AV33" s="20">
        <f t="shared" si="4"/>
        <v>0</v>
      </c>
      <c r="AW33" s="20">
        <f t="shared" si="4"/>
        <v>0</v>
      </c>
      <c r="AX33" s="20">
        <f t="shared" si="4"/>
        <v>0</v>
      </c>
      <c r="AY33" s="20">
        <f t="shared" si="4"/>
        <v>0</v>
      </c>
      <c r="AZ33" s="20">
        <f t="shared" si="4"/>
        <v>0</v>
      </c>
      <c r="BA33" s="20">
        <f t="shared" si="4"/>
        <v>0</v>
      </c>
      <c r="BB33" s="20">
        <f t="shared" si="4"/>
        <v>0</v>
      </c>
      <c r="BC33" s="20">
        <f t="shared" si="4"/>
        <v>0</v>
      </c>
      <c r="BD33" s="20">
        <f t="shared" si="4"/>
        <v>0</v>
      </c>
      <c r="BE33" s="20">
        <f t="shared" si="4"/>
        <v>0</v>
      </c>
      <c r="BF33" s="20">
        <f t="shared" si="4"/>
        <v>0</v>
      </c>
      <c r="BG33" s="20">
        <f t="shared" si="4"/>
        <v>0</v>
      </c>
      <c r="BH33" s="20">
        <f t="shared" si="4"/>
        <v>0</v>
      </c>
      <c r="BI33" s="20">
        <f t="shared" si="4"/>
        <v>0</v>
      </c>
      <c r="BJ33" s="20">
        <f t="shared" si="4"/>
        <v>0</v>
      </c>
      <c r="BK33" s="20">
        <f t="shared" si="4"/>
        <v>0</v>
      </c>
      <c r="BL33" s="20">
        <f t="shared" si="4"/>
        <v>0</v>
      </c>
      <c r="BM33" s="20">
        <f t="shared" si="4"/>
        <v>0</v>
      </c>
      <c r="BN33" s="20">
        <f t="shared" si="4"/>
        <v>0</v>
      </c>
      <c r="BO33" s="20">
        <f t="shared" si="4"/>
        <v>0</v>
      </c>
      <c r="BP33" s="20">
        <f t="shared" si="4"/>
        <v>0</v>
      </c>
      <c r="BQ33" s="20">
        <f t="shared" si="4"/>
        <v>0</v>
      </c>
      <c r="BR33" s="20">
        <f t="shared" si="4"/>
        <v>0</v>
      </c>
      <c r="BS33" s="20">
        <f t="shared" ref="BS33:CJ33" si="5">67500*0.995*BS31</f>
        <v>0</v>
      </c>
      <c r="BT33" s="20">
        <f t="shared" si="5"/>
        <v>0</v>
      </c>
      <c r="BU33" s="20">
        <f t="shared" si="5"/>
        <v>0</v>
      </c>
      <c r="BV33" s="20">
        <f t="shared" si="5"/>
        <v>0</v>
      </c>
      <c r="BW33" s="20">
        <f t="shared" si="5"/>
        <v>0</v>
      </c>
      <c r="BX33" s="20">
        <f t="shared" si="5"/>
        <v>0</v>
      </c>
      <c r="BY33" s="20">
        <f t="shared" si="5"/>
        <v>0</v>
      </c>
      <c r="BZ33" s="20">
        <f t="shared" si="5"/>
        <v>0</v>
      </c>
      <c r="CA33" s="20">
        <f t="shared" si="5"/>
        <v>0</v>
      </c>
      <c r="CB33" s="20">
        <f t="shared" si="5"/>
        <v>0</v>
      </c>
      <c r="CC33" s="20">
        <f t="shared" si="5"/>
        <v>0</v>
      </c>
      <c r="CD33" s="20">
        <f t="shared" si="5"/>
        <v>0</v>
      </c>
      <c r="CE33" s="20">
        <f t="shared" si="5"/>
        <v>0</v>
      </c>
      <c r="CF33" s="20">
        <f t="shared" si="5"/>
        <v>0</v>
      </c>
      <c r="CG33" s="20">
        <f t="shared" si="5"/>
        <v>0</v>
      </c>
      <c r="CH33" s="20">
        <f t="shared" si="5"/>
        <v>0</v>
      </c>
      <c r="CI33" s="20">
        <f t="shared" si="5"/>
        <v>0</v>
      </c>
      <c r="CJ33" s="20">
        <f t="shared" si="5"/>
        <v>0</v>
      </c>
      <c r="CK33" s="20"/>
      <c r="CL33" s="20"/>
      <c r="CM33" s="20"/>
      <c r="CN33" s="20"/>
    </row>
    <row r="34" spans="1:92" x14ac:dyDescent="0.35">
      <c r="A34" t="s">
        <v>36</v>
      </c>
      <c r="B34" t="s">
        <v>48</v>
      </c>
      <c r="C34" s="20">
        <f t="shared" ref="C34:BN34" si="6">38100*0.995*C32</f>
        <v>492823.5</v>
      </c>
      <c r="D34" s="20">
        <f t="shared" si="6"/>
        <v>492823.5</v>
      </c>
      <c r="E34" s="20">
        <f t="shared" si="6"/>
        <v>492823.5</v>
      </c>
      <c r="F34" s="20">
        <f t="shared" si="6"/>
        <v>492823.5</v>
      </c>
      <c r="G34" s="20">
        <f t="shared" si="6"/>
        <v>3411855</v>
      </c>
      <c r="H34" s="20">
        <f t="shared" si="6"/>
        <v>3411855</v>
      </c>
      <c r="I34" s="20">
        <f t="shared" si="6"/>
        <v>3411855</v>
      </c>
      <c r="J34" s="20">
        <f t="shared" si="6"/>
        <v>3411855</v>
      </c>
      <c r="K34" s="20">
        <f t="shared" si="6"/>
        <v>3677221.5</v>
      </c>
      <c r="L34" s="20">
        <f t="shared" si="6"/>
        <v>3677221.5</v>
      </c>
      <c r="M34" s="20">
        <f t="shared" si="6"/>
        <v>3677221.5</v>
      </c>
      <c r="N34" s="20">
        <f t="shared" si="6"/>
        <v>3677221.5</v>
      </c>
      <c r="O34" s="20">
        <f t="shared" si="6"/>
        <v>3677221.5</v>
      </c>
      <c r="P34" s="20">
        <f t="shared" si="6"/>
        <v>5155692</v>
      </c>
      <c r="Q34" s="20">
        <f t="shared" si="6"/>
        <v>5155692</v>
      </c>
      <c r="R34" s="20">
        <f t="shared" si="6"/>
        <v>5155692</v>
      </c>
      <c r="S34" s="20">
        <f t="shared" si="6"/>
        <v>5155692</v>
      </c>
      <c r="T34" s="20">
        <f t="shared" si="6"/>
        <v>6141339</v>
      </c>
      <c r="U34" s="20">
        <f t="shared" si="6"/>
        <v>6141339</v>
      </c>
      <c r="V34" s="20">
        <f t="shared" si="6"/>
        <v>6141339</v>
      </c>
      <c r="W34" s="20">
        <f t="shared" si="6"/>
        <v>6141339</v>
      </c>
      <c r="X34" s="20">
        <f t="shared" si="6"/>
        <v>6141339</v>
      </c>
      <c r="Y34" s="20">
        <f t="shared" si="6"/>
        <v>6141339</v>
      </c>
      <c r="Z34" s="20">
        <f t="shared" si="6"/>
        <v>6141339</v>
      </c>
      <c r="AA34" s="20">
        <f t="shared" si="6"/>
        <v>6141339</v>
      </c>
      <c r="AB34" s="20">
        <f t="shared" si="6"/>
        <v>6141339</v>
      </c>
      <c r="AC34" s="20">
        <f t="shared" si="6"/>
        <v>6975348</v>
      </c>
      <c r="AD34" s="20">
        <f t="shared" si="6"/>
        <v>6975348</v>
      </c>
      <c r="AE34" s="20">
        <f t="shared" si="6"/>
        <v>6975348</v>
      </c>
      <c r="AF34" s="20">
        <f t="shared" si="6"/>
        <v>6975348</v>
      </c>
      <c r="AG34" s="20">
        <f t="shared" si="6"/>
        <v>6975348</v>
      </c>
      <c r="AH34" s="20">
        <f t="shared" si="6"/>
        <v>6975348</v>
      </c>
      <c r="AI34" s="20">
        <f t="shared" si="6"/>
        <v>6975348</v>
      </c>
      <c r="AJ34" s="20">
        <f t="shared" si="6"/>
        <v>6975348</v>
      </c>
      <c r="AK34" s="20">
        <f t="shared" si="6"/>
        <v>6975348</v>
      </c>
      <c r="AL34" s="20">
        <f t="shared" si="6"/>
        <v>6975348</v>
      </c>
      <c r="AM34" s="20">
        <f t="shared" si="6"/>
        <v>6975348</v>
      </c>
      <c r="AN34" s="20">
        <f t="shared" si="6"/>
        <v>6975348</v>
      </c>
      <c r="AO34" s="20">
        <f t="shared" si="6"/>
        <v>6975348</v>
      </c>
      <c r="AP34" s="20">
        <f t="shared" si="6"/>
        <v>0</v>
      </c>
      <c r="AQ34" s="20">
        <f t="shared" si="6"/>
        <v>0</v>
      </c>
      <c r="AR34" s="20">
        <f t="shared" si="6"/>
        <v>0</v>
      </c>
      <c r="AS34" s="20">
        <f t="shared" si="6"/>
        <v>0</v>
      </c>
      <c r="AT34" s="20">
        <f t="shared" si="6"/>
        <v>0</v>
      </c>
      <c r="AU34" s="20">
        <f t="shared" si="6"/>
        <v>0</v>
      </c>
      <c r="AV34" s="20">
        <f t="shared" si="6"/>
        <v>0</v>
      </c>
      <c r="AW34" s="20">
        <f t="shared" si="6"/>
        <v>0</v>
      </c>
      <c r="AX34" s="20">
        <f t="shared" si="6"/>
        <v>0</v>
      </c>
      <c r="AY34" s="20">
        <f t="shared" si="6"/>
        <v>0</v>
      </c>
      <c r="AZ34" s="20">
        <f t="shared" si="6"/>
        <v>0</v>
      </c>
      <c r="BA34" s="20">
        <f t="shared" si="6"/>
        <v>0</v>
      </c>
      <c r="BB34" s="20">
        <f t="shared" si="6"/>
        <v>0</v>
      </c>
      <c r="BC34" s="20">
        <f t="shared" si="6"/>
        <v>0</v>
      </c>
      <c r="BD34" s="20">
        <f t="shared" si="6"/>
        <v>0</v>
      </c>
      <c r="BE34" s="20">
        <f t="shared" si="6"/>
        <v>0</v>
      </c>
      <c r="BF34" s="20">
        <f t="shared" si="6"/>
        <v>0</v>
      </c>
      <c r="BG34" s="20">
        <f t="shared" si="6"/>
        <v>0</v>
      </c>
      <c r="BH34" s="20">
        <f t="shared" si="6"/>
        <v>0</v>
      </c>
      <c r="BI34" s="20">
        <f t="shared" si="6"/>
        <v>0</v>
      </c>
      <c r="BJ34" s="20">
        <f t="shared" si="6"/>
        <v>0</v>
      </c>
      <c r="BK34" s="20">
        <f t="shared" si="6"/>
        <v>0</v>
      </c>
      <c r="BL34" s="20">
        <f t="shared" si="6"/>
        <v>0</v>
      </c>
      <c r="BM34" s="20">
        <f t="shared" si="6"/>
        <v>0</v>
      </c>
      <c r="BN34" s="20">
        <f t="shared" si="6"/>
        <v>0</v>
      </c>
      <c r="BO34" s="20">
        <f t="shared" ref="BO34:CJ34" si="7">38100*0.995*BO32</f>
        <v>0</v>
      </c>
      <c r="BP34" s="20">
        <f t="shared" si="7"/>
        <v>0</v>
      </c>
      <c r="BQ34" s="20">
        <f t="shared" si="7"/>
        <v>0</v>
      </c>
      <c r="BR34" s="20">
        <f t="shared" si="7"/>
        <v>0</v>
      </c>
      <c r="BS34" s="20">
        <f t="shared" si="7"/>
        <v>0</v>
      </c>
      <c r="BT34" s="20">
        <f t="shared" si="7"/>
        <v>0</v>
      </c>
      <c r="BU34" s="20">
        <f t="shared" si="7"/>
        <v>0</v>
      </c>
      <c r="BV34" s="20">
        <f t="shared" si="7"/>
        <v>0</v>
      </c>
      <c r="BW34" s="20">
        <f t="shared" si="7"/>
        <v>0</v>
      </c>
      <c r="BX34" s="20">
        <f t="shared" si="7"/>
        <v>0</v>
      </c>
      <c r="BY34" s="20">
        <f t="shared" si="7"/>
        <v>0</v>
      </c>
      <c r="BZ34" s="20">
        <f t="shared" si="7"/>
        <v>0</v>
      </c>
      <c r="CA34" s="20">
        <f t="shared" si="7"/>
        <v>0</v>
      </c>
      <c r="CB34" s="20">
        <f t="shared" si="7"/>
        <v>0</v>
      </c>
      <c r="CC34" s="20">
        <f t="shared" si="7"/>
        <v>0</v>
      </c>
      <c r="CD34" s="20">
        <f t="shared" si="7"/>
        <v>0</v>
      </c>
      <c r="CE34" s="20">
        <f t="shared" si="7"/>
        <v>0</v>
      </c>
      <c r="CF34" s="20">
        <f t="shared" si="7"/>
        <v>0</v>
      </c>
      <c r="CG34" s="20">
        <f t="shared" si="7"/>
        <v>0</v>
      </c>
      <c r="CH34" s="20">
        <f t="shared" si="7"/>
        <v>0</v>
      </c>
      <c r="CI34" s="20">
        <f t="shared" si="7"/>
        <v>0</v>
      </c>
      <c r="CJ34" s="20">
        <f t="shared" si="7"/>
        <v>0</v>
      </c>
      <c r="CK34" s="20"/>
      <c r="CL34" s="20"/>
      <c r="CM34" s="20"/>
      <c r="CN34" s="20"/>
    </row>
    <row r="35" spans="1:92" x14ac:dyDescent="0.35"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92" x14ac:dyDescent="0.35">
      <c r="A36" t="s">
        <v>35</v>
      </c>
      <c r="B36" t="s">
        <v>49</v>
      </c>
      <c r="I36" s="20"/>
      <c r="J36" s="20">
        <f t="shared" ref="J36:AS37" si="8">C33</f>
        <v>335812.5</v>
      </c>
      <c r="K36" s="20">
        <f t="shared" si="8"/>
        <v>335812.5</v>
      </c>
      <c r="L36" s="20">
        <f t="shared" si="8"/>
        <v>335812.5</v>
      </c>
      <c r="M36" s="20">
        <f t="shared" si="8"/>
        <v>335812.5</v>
      </c>
      <c r="N36" s="20">
        <f t="shared" si="8"/>
        <v>3223800</v>
      </c>
      <c r="O36" s="20">
        <f t="shared" si="8"/>
        <v>3223800</v>
      </c>
      <c r="P36" s="20">
        <f t="shared" si="8"/>
        <v>3223800</v>
      </c>
      <c r="Q36" s="20">
        <f t="shared" si="8"/>
        <v>3223800</v>
      </c>
      <c r="R36" s="20">
        <f t="shared" si="8"/>
        <v>3693937.5</v>
      </c>
      <c r="S36" s="20">
        <f t="shared" si="8"/>
        <v>3693937.5</v>
      </c>
      <c r="T36" s="20">
        <f t="shared" si="8"/>
        <v>3693937.5</v>
      </c>
      <c r="U36" s="20">
        <f t="shared" si="8"/>
        <v>3693937.5</v>
      </c>
      <c r="V36" s="20">
        <f t="shared" si="8"/>
        <v>3693937.5</v>
      </c>
      <c r="W36" s="20">
        <f t="shared" si="8"/>
        <v>5171512.5</v>
      </c>
      <c r="X36" s="20">
        <f t="shared" si="8"/>
        <v>5171512.5</v>
      </c>
      <c r="Y36" s="20">
        <f t="shared" si="8"/>
        <v>5171512.5</v>
      </c>
      <c r="Z36" s="20">
        <f t="shared" si="8"/>
        <v>5171512.5</v>
      </c>
      <c r="AA36" s="20">
        <f t="shared" si="8"/>
        <v>6111787.5</v>
      </c>
      <c r="AB36" s="20">
        <f t="shared" si="8"/>
        <v>6111787.5</v>
      </c>
      <c r="AC36" s="20">
        <f t="shared" si="8"/>
        <v>6111787.5</v>
      </c>
      <c r="AD36" s="20">
        <f t="shared" si="8"/>
        <v>6111787.5</v>
      </c>
      <c r="AE36" s="20">
        <f t="shared" si="8"/>
        <v>6111787.5</v>
      </c>
      <c r="AF36" s="20">
        <f t="shared" si="8"/>
        <v>6111787.5</v>
      </c>
      <c r="AG36" s="20">
        <f t="shared" si="8"/>
        <v>6111787.5</v>
      </c>
      <c r="AH36" s="20">
        <f t="shared" si="8"/>
        <v>6111787.5</v>
      </c>
      <c r="AI36" s="20">
        <f t="shared" si="8"/>
        <v>6111787.5</v>
      </c>
      <c r="AJ36" s="20">
        <f t="shared" si="8"/>
        <v>6984900</v>
      </c>
      <c r="AK36" s="20">
        <f t="shared" si="8"/>
        <v>6984900</v>
      </c>
      <c r="AL36" s="20">
        <f t="shared" si="8"/>
        <v>6984900</v>
      </c>
      <c r="AM36" s="20">
        <f t="shared" si="8"/>
        <v>6984900</v>
      </c>
      <c r="AN36" s="20">
        <f t="shared" si="8"/>
        <v>6984900</v>
      </c>
      <c r="AO36" s="20">
        <f t="shared" si="8"/>
        <v>6984900</v>
      </c>
      <c r="AP36" s="20">
        <f t="shared" si="8"/>
        <v>6984900</v>
      </c>
      <c r="AQ36" s="20">
        <f t="shared" si="8"/>
        <v>6984900</v>
      </c>
      <c r="AR36" s="20">
        <f t="shared" si="8"/>
        <v>6984900</v>
      </c>
      <c r="AS36" s="20">
        <f t="shared" si="8"/>
        <v>6984900</v>
      </c>
      <c r="AT36" s="20">
        <f>AM33</f>
        <v>6984900</v>
      </c>
      <c r="AU36" s="20">
        <f t="shared" ref="AU36:BJ37" si="9">AN33</f>
        <v>6984900</v>
      </c>
      <c r="AV36" s="20">
        <f t="shared" si="9"/>
        <v>6984900</v>
      </c>
      <c r="AW36" s="20">
        <f t="shared" si="9"/>
        <v>0</v>
      </c>
      <c r="AX36" s="20">
        <f t="shared" si="9"/>
        <v>0</v>
      </c>
      <c r="AY36" s="20">
        <f t="shared" si="9"/>
        <v>0</v>
      </c>
      <c r="AZ36" s="20">
        <f t="shared" si="9"/>
        <v>0</v>
      </c>
      <c r="BA36" s="20">
        <f t="shared" si="9"/>
        <v>0</v>
      </c>
      <c r="BB36" s="20">
        <f t="shared" si="9"/>
        <v>0</v>
      </c>
      <c r="BC36" s="20">
        <f t="shared" si="9"/>
        <v>0</v>
      </c>
      <c r="BD36" s="20">
        <f t="shared" si="9"/>
        <v>0</v>
      </c>
      <c r="BE36" s="20">
        <f t="shared" si="9"/>
        <v>0</v>
      </c>
      <c r="BF36" s="20">
        <f t="shared" si="9"/>
        <v>0</v>
      </c>
      <c r="BG36" s="20">
        <f t="shared" si="9"/>
        <v>0</v>
      </c>
      <c r="BH36" s="20">
        <f t="shared" si="9"/>
        <v>0</v>
      </c>
      <c r="BI36" s="20">
        <f t="shared" si="9"/>
        <v>0</v>
      </c>
      <c r="BJ36" s="20">
        <f t="shared" si="9"/>
        <v>0</v>
      </c>
      <c r="BK36" s="20">
        <f t="shared" ref="BK36:BZ37" si="10">BD33</f>
        <v>0</v>
      </c>
      <c r="BL36" s="20">
        <f t="shared" si="10"/>
        <v>0</v>
      </c>
      <c r="BM36" s="20">
        <f t="shared" si="10"/>
        <v>0</v>
      </c>
      <c r="BN36" s="20">
        <f t="shared" si="10"/>
        <v>0</v>
      </c>
      <c r="BO36" s="20">
        <f t="shared" si="10"/>
        <v>0</v>
      </c>
      <c r="BP36" s="20">
        <f t="shared" si="10"/>
        <v>0</v>
      </c>
      <c r="BQ36" s="20">
        <f t="shared" si="10"/>
        <v>0</v>
      </c>
      <c r="BR36" s="20">
        <f t="shared" si="10"/>
        <v>0</v>
      </c>
      <c r="BS36" s="20">
        <f t="shared" si="10"/>
        <v>0</v>
      </c>
      <c r="BT36" s="20">
        <f t="shared" si="10"/>
        <v>0</v>
      </c>
      <c r="BU36" s="20">
        <f t="shared" si="10"/>
        <v>0</v>
      </c>
      <c r="BV36" s="20">
        <f t="shared" si="10"/>
        <v>0</v>
      </c>
      <c r="BW36" s="20">
        <f t="shared" si="10"/>
        <v>0</v>
      </c>
      <c r="BX36" s="20">
        <f t="shared" si="10"/>
        <v>0</v>
      </c>
      <c r="BY36" s="20">
        <f t="shared" si="10"/>
        <v>0</v>
      </c>
      <c r="BZ36" s="20">
        <f t="shared" si="10"/>
        <v>0</v>
      </c>
      <c r="CA36" s="20">
        <f t="shared" ref="BV36:CJ37" si="11">BT33</f>
        <v>0</v>
      </c>
      <c r="CB36" s="20">
        <f t="shared" si="11"/>
        <v>0</v>
      </c>
      <c r="CC36" s="20">
        <f t="shared" si="11"/>
        <v>0</v>
      </c>
      <c r="CD36" s="20">
        <f t="shared" si="11"/>
        <v>0</v>
      </c>
      <c r="CE36" s="20">
        <f t="shared" si="11"/>
        <v>0</v>
      </c>
      <c r="CF36" s="20">
        <f t="shared" si="11"/>
        <v>0</v>
      </c>
      <c r="CG36" s="20">
        <f t="shared" si="11"/>
        <v>0</v>
      </c>
      <c r="CH36" s="20">
        <f t="shared" si="11"/>
        <v>0</v>
      </c>
      <c r="CI36" s="20">
        <f t="shared" si="11"/>
        <v>0</v>
      </c>
      <c r="CJ36" s="20">
        <f t="shared" si="11"/>
        <v>0</v>
      </c>
    </row>
    <row r="37" spans="1:92" x14ac:dyDescent="0.35">
      <c r="A37" t="s">
        <v>36</v>
      </c>
      <c r="B37" t="s">
        <v>50</v>
      </c>
      <c r="C37" s="8"/>
      <c r="D37" s="8"/>
      <c r="E37" s="8"/>
      <c r="F37" s="8"/>
      <c r="G37" s="8"/>
      <c r="H37" s="8"/>
      <c r="I37" s="35"/>
      <c r="J37" s="35">
        <f t="shared" si="8"/>
        <v>492823.5</v>
      </c>
      <c r="K37" s="35">
        <f t="shared" si="8"/>
        <v>492823.5</v>
      </c>
      <c r="L37" s="35">
        <f t="shared" si="8"/>
        <v>492823.5</v>
      </c>
      <c r="M37" s="35">
        <f t="shared" si="8"/>
        <v>492823.5</v>
      </c>
      <c r="N37" s="35">
        <f t="shared" si="8"/>
        <v>3411855</v>
      </c>
      <c r="O37" s="35">
        <f t="shared" si="8"/>
        <v>3411855</v>
      </c>
      <c r="P37" s="35">
        <f t="shared" si="8"/>
        <v>3411855</v>
      </c>
      <c r="Q37" s="35">
        <f t="shared" si="8"/>
        <v>3411855</v>
      </c>
      <c r="R37" s="35">
        <f t="shared" si="8"/>
        <v>3677221.5</v>
      </c>
      <c r="S37" s="35">
        <f t="shared" si="8"/>
        <v>3677221.5</v>
      </c>
      <c r="T37" s="35">
        <f t="shared" si="8"/>
        <v>3677221.5</v>
      </c>
      <c r="U37" s="35">
        <f t="shared" si="8"/>
        <v>3677221.5</v>
      </c>
      <c r="V37" s="35">
        <f t="shared" si="8"/>
        <v>3677221.5</v>
      </c>
      <c r="W37" s="35">
        <f t="shared" si="8"/>
        <v>5155692</v>
      </c>
      <c r="X37" s="35">
        <f t="shared" si="8"/>
        <v>5155692</v>
      </c>
      <c r="Y37" s="35">
        <f t="shared" si="8"/>
        <v>5155692</v>
      </c>
      <c r="Z37" s="35">
        <f t="shared" si="8"/>
        <v>5155692</v>
      </c>
      <c r="AA37" s="35">
        <f t="shared" si="8"/>
        <v>6141339</v>
      </c>
      <c r="AB37" s="35">
        <f t="shared" si="8"/>
        <v>6141339</v>
      </c>
      <c r="AC37" s="35">
        <f t="shared" si="8"/>
        <v>6141339</v>
      </c>
      <c r="AD37" s="35">
        <f t="shared" si="8"/>
        <v>6141339</v>
      </c>
      <c r="AE37" s="35">
        <f t="shared" si="8"/>
        <v>6141339</v>
      </c>
      <c r="AF37" s="35">
        <f t="shared" si="8"/>
        <v>6141339</v>
      </c>
      <c r="AG37" s="35">
        <f t="shared" si="8"/>
        <v>6141339</v>
      </c>
      <c r="AH37" s="35">
        <f t="shared" si="8"/>
        <v>6141339</v>
      </c>
      <c r="AI37" s="35">
        <f t="shared" si="8"/>
        <v>6141339</v>
      </c>
      <c r="AJ37" s="35">
        <f t="shared" si="8"/>
        <v>6975348</v>
      </c>
      <c r="AK37" s="35">
        <f t="shared" si="8"/>
        <v>6975348</v>
      </c>
      <c r="AL37" s="35">
        <f t="shared" si="8"/>
        <v>6975348</v>
      </c>
      <c r="AM37" s="35">
        <f t="shared" si="8"/>
        <v>6975348</v>
      </c>
      <c r="AN37" s="35">
        <f t="shared" si="8"/>
        <v>6975348</v>
      </c>
      <c r="AO37" s="35">
        <f t="shared" si="8"/>
        <v>6975348</v>
      </c>
      <c r="AP37" s="35">
        <f t="shared" si="8"/>
        <v>6975348</v>
      </c>
      <c r="AQ37" s="35">
        <f t="shared" si="8"/>
        <v>6975348</v>
      </c>
      <c r="AR37" s="35">
        <f t="shared" si="8"/>
        <v>6975348</v>
      </c>
      <c r="AS37" s="35">
        <f t="shared" si="8"/>
        <v>6975348</v>
      </c>
      <c r="AT37" s="35">
        <f t="shared" ref="AT37:BA37" si="12">AM34</f>
        <v>6975348</v>
      </c>
      <c r="AU37" s="35">
        <f t="shared" si="12"/>
        <v>6975348</v>
      </c>
      <c r="AV37" s="35">
        <f t="shared" si="12"/>
        <v>6975348</v>
      </c>
      <c r="AW37" s="35">
        <f t="shared" si="12"/>
        <v>0</v>
      </c>
      <c r="AX37" s="35">
        <f t="shared" si="12"/>
        <v>0</v>
      </c>
      <c r="AY37" s="35">
        <f t="shared" si="12"/>
        <v>0</v>
      </c>
      <c r="AZ37" s="35">
        <f t="shared" si="12"/>
        <v>0</v>
      </c>
      <c r="BA37" s="35">
        <f t="shared" si="12"/>
        <v>0</v>
      </c>
      <c r="BB37" s="35">
        <f t="shared" si="9"/>
        <v>0</v>
      </c>
      <c r="BC37" s="35">
        <f>AV34</f>
        <v>0</v>
      </c>
      <c r="BD37" s="35">
        <f t="shared" si="9"/>
        <v>0</v>
      </c>
      <c r="BE37" s="35">
        <f t="shared" si="9"/>
        <v>0</v>
      </c>
      <c r="BF37" s="35">
        <f t="shared" si="9"/>
        <v>0</v>
      </c>
      <c r="BG37" s="35">
        <f t="shared" si="9"/>
        <v>0</v>
      </c>
      <c r="BH37" s="35">
        <f t="shared" si="9"/>
        <v>0</v>
      </c>
      <c r="BI37" s="35">
        <f t="shared" si="9"/>
        <v>0</v>
      </c>
      <c r="BJ37" s="35">
        <f t="shared" si="9"/>
        <v>0</v>
      </c>
      <c r="BK37" s="35">
        <f t="shared" si="10"/>
        <v>0</v>
      </c>
      <c r="BL37" s="35">
        <f t="shared" si="10"/>
        <v>0</v>
      </c>
      <c r="BM37" s="35">
        <f t="shared" si="10"/>
        <v>0</v>
      </c>
      <c r="BN37" s="35">
        <f t="shared" si="10"/>
        <v>0</v>
      </c>
      <c r="BO37" s="35">
        <f t="shared" si="10"/>
        <v>0</v>
      </c>
      <c r="BP37" s="35">
        <f t="shared" si="10"/>
        <v>0</v>
      </c>
      <c r="BQ37" s="35">
        <f t="shared" si="10"/>
        <v>0</v>
      </c>
      <c r="BR37" s="35">
        <f t="shared" si="10"/>
        <v>0</v>
      </c>
      <c r="BS37" s="35">
        <f t="shared" si="10"/>
        <v>0</v>
      </c>
      <c r="BT37" s="35">
        <f t="shared" si="10"/>
        <v>0</v>
      </c>
      <c r="BU37" s="35">
        <f t="shared" si="10"/>
        <v>0</v>
      </c>
      <c r="BV37" s="35">
        <f t="shared" si="11"/>
        <v>0</v>
      </c>
      <c r="BW37" s="35">
        <f t="shared" si="11"/>
        <v>0</v>
      </c>
      <c r="BX37" s="35">
        <f t="shared" si="11"/>
        <v>0</v>
      </c>
      <c r="BY37" s="35">
        <f t="shared" si="11"/>
        <v>0</v>
      </c>
      <c r="BZ37" s="35">
        <f t="shared" si="11"/>
        <v>0</v>
      </c>
      <c r="CA37" s="35">
        <f t="shared" si="11"/>
        <v>0</v>
      </c>
      <c r="CB37" s="35">
        <f t="shared" si="11"/>
        <v>0</v>
      </c>
      <c r="CC37" s="35">
        <f t="shared" si="11"/>
        <v>0</v>
      </c>
      <c r="CD37" s="35">
        <f t="shared" si="11"/>
        <v>0</v>
      </c>
      <c r="CE37" s="35">
        <f t="shared" si="11"/>
        <v>0</v>
      </c>
      <c r="CF37" s="35">
        <f t="shared" si="11"/>
        <v>0</v>
      </c>
      <c r="CG37" s="35">
        <f t="shared" si="11"/>
        <v>0</v>
      </c>
      <c r="CH37" s="35">
        <f t="shared" si="11"/>
        <v>0</v>
      </c>
      <c r="CI37" s="35">
        <f t="shared" si="11"/>
        <v>0</v>
      </c>
      <c r="CJ37" s="35">
        <f t="shared" si="11"/>
        <v>0</v>
      </c>
    </row>
    <row r="38" spans="1:92" x14ac:dyDescent="0.35">
      <c r="B38" s="31" t="s">
        <v>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T38" s="35"/>
      <c r="U38" s="35"/>
      <c r="V38" s="35"/>
      <c r="W38" s="35"/>
    </row>
    <row r="39" spans="1:92" x14ac:dyDescent="0.35">
      <c r="A39" t="s">
        <v>35</v>
      </c>
      <c r="B39" t="s">
        <v>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35">
        <f t="shared" ref="M39:BX40" si="13">J36</f>
        <v>335812.5</v>
      </c>
      <c r="N39" s="35">
        <f t="shared" si="13"/>
        <v>335812.5</v>
      </c>
      <c r="O39" s="35">
        <f t="shared" si="13"/>
        <v>335812.5</v>
      </c>
      <c r="P39" s="35">
        <f t="shared" si="13"/>
        <v>335812.5</v>
      </c>
      <c r="Q39" s="35">
        <f t="shared" si="13"/>
        <v>3223800</v>
      </c>
      <c r="R39" s="35">
        <f t="shared" si="13"/>
        <v>3223800</v>
      </c>
      <c r="S39" s="35">
        <f t="shared" si="13"/>
        <v>3223800</v>
      </c>
      <c r="T39" s="35">
        <f t="shared" si="13"/>
        <v>3223800</v>
      </c>
      <c r="U39" s="35">
        <f t="shared" si="13"/>
        <v>3693937.5</v>
      </c>
      <c r="V39" s="35">
        <f t="shared" si="13"/>
        <v>3693937.5</v>
      </c>
      <c r="W39" s="35">
        <f t="shared" si="13"/>
        <v>3693937.5</v>
      </c>
      <c r="X39" s="35">
        <f t="shared" si="13"/>
        <v>3693937.5</v>
      </c>
      <c r="Y39" s="35">
        <f t="shared" si="13"/>
        <v>3693937.5</v>
      </c>
      <c r="Z39" s="35">
        <f t="shared" si="13"/>
        <v>5171512.5</v>
      </c>
      <c r="AA39" s="35">
        <f t="shared" si="13"/>
        <v>5171512.5</v>
      </c>
      <c r="AB39" s="35">
        <f t="shared" si="13"/>
        <v>5171512.5</v>
      </c>
      <c r="AC39" s="35">
        <f t="shared" si="13"/>
        <v>5171512.5</v>
      </c>
      <c r="AD39" s="35">
        <f t="shared" si="13"/>
        <v>6111787.5</v>
      </c>
      <c r="AE39" s="35">
        <f t="shared" si="13"/>
        <v>6111787.5</v>
      </c>
      <c r="AF39" s="35">
        <f t="shared" si="13"/>
        <v>6111787.5</v>
      </c>
      <c r="AG39" s="35">
        <f t="shared" si="13"/>
        <v>6111787.5</v>
      </c>
      <c r="AH39" s="35">
        <f t="shared" si="13"/>
        <v>6111787.5</v>
      </c>
      <c r="AI39" s="35">
        <f t="shared" si="13"/>
        <v>6111787.5</v>
      </c>
      <c r="AJ39" s="35">
        <f t="shared" si="13"/>
        <v>6111787.5</v>
      </c>
      <c r="AK39" s="35">
        <f t="shared" si="13"/>
        <v>6111787.5</v>
      </c>
      <c r="AL39" s="35">
        <f t="shared" si="13"/>
        <v>6111787.5</v>
      </c>
      <c r="AM39" s="35">
        <f t="shared" si="13"/>
        <v>6984900</v>
      </c>
      <c r="AN39" s="35">
        <f t="shared" si="13"/>
        <v>6984900</v>
      </c>
      <c r="AO39" s="35">
        <f t="shared" si="13"/>
        <v>6984900</v>
      </c>
      <c r="AP39" s="35">
        <f t="shared" si="13"/>
        <v>6984900</v>
      </c>
      <c r="AQ39" s="35">
        <f t="shared" si="13"/>
        <v>6984900</v>
      </c>
      <c r="AR39" s="35">
        <f t="shared" si="13"/>
        <v>6984900</v>
      </c>
      <c r="AS39" s="35">
        <f t="shared" si="13"/>
        <v>6984900</v>
      </c>
      <c r="AT39" s="35">
        <f t="shared" si="13"/>
        <v>6984900</v>
      </c>
      <c r="AU39" s="35">
        <f t="shared" si="13"/>
        <v>6984900</v>
      </c>
      <c r="AV39" s="35">
        <f t="shared" si="13"/>
        <v>6984900</v>
      </c>
      <c r="AW39" s="35">
        <f t="shared" si="13"/>
        <v>6984900</v>
      </c>
      <c r="AX39" s="35">
        <f t="shared" si="13"/>
        <v>6984900</v>
      </c>
      <c r="AY39" s="35">
        <f t="shared" si="13"/>
        <v>6984900</v>
      </c>
      <c r="AZ39" s="35">
        <f t="shared" si="13"/>
        <v>0</v>
      </c>
      <c r="BA39" s="35">
        <f t="shared" si="13"/>
        <v>0</v>
      </c>
      <c r="BB39" s="35">
        <f t="shared" si="13"/>
        <v>0</v>
      </c>
      <c r="BC39" s="35">
        <f t="shared" si="13"/>
        <v>0</v>
      </c>
      <c r="BD39" s="35">
        <f t="shared" si="13"/>
        <v>0</v>
      </c>
      <c r="BE39" s="35">
        <f t="shared" si="13"/>
        <v>0</v>
      </c>
      <c r="BF39" s="35">
        <f t="shared" si="13"/>
        <v>0</v>
      </c>
      <c r="BG39" s="35">
        <f t="shared" si="13"/>
        <v>0</v>
      </c>
      <c r="BH39" s="35">
        <f t="shared" si="13"/>
        <v>0</v>
      </c>
      <c r="BI39" s="50">
        <f t="shared" si="13"/>
        <v>0</v>
      </c>
      <c r="BJ39" s="35">
        <f t="shared" si="13"/>
        <v>0</v>
      </c>
      <c r="BK39" s="35">
        <f t="shared" si="13"/>
        <v>0</v>
      </c>
      <c r="BL39" s="35">
        <f t="shared" si="13"/>
        <v>0</v>
      </c>
      <c r="BM39" s="35">
        <f t="shared" si="13"/>
        <v>0</v>
      </c>
      <c r="BN39" s="35">
        <f t="shared" si="13"/>
        <v>0</v>
      </c>
      <c r="BO39" s="35">
        <f t="shared" si="13"/>
        <v>0</v>
      </c>
      <c r="BP39" s="35">
        <f t="shared" si="13"/>
        <v>0</v>
      </c>
      <c r="BQ39" s="35">
        <f t="shared" si="13"/>
        <v>0</v>
      </c>
      <c r="BR39" s="35">
        <f t="shared" si="13"/>
        <v>0</v>
      </c>
      <c r="BS39" s="35">
        <f t="shared" si="13"/>
        <v>0</v>
      </c>
      <c r="BT39" s="35">
        <f t="shared" si="13"/>
        <v>0</v>
      </c>
      <c r="BU39" s="35">
        <f t="shared" si="13"/>
        <v>0</v>
      </c>
      <c r="BV39" s="35">
        <f t="shared" si="13"/>
        <v>0</v>
      </c>
      <c r="BW39" s="35">
        <f t="shared" si="13"/>
        <v>0</v>
      </c>
      <c r="BX39" s="35">
        <f t="shared" si="13"/>
        <v>0</v>
      </c>
      <c r="BY39" s="35">
        <f t="shared" ref="BY39:CJ40" si="14">BV36</f>
        <v>0</v>
      </c>
      <c r="BZ39" s="35">
        <f t="shared" si="14"/>
        <v>0</v>
      </c>
      <c r="CA39" s="35">
        <f t="shared" si="14"/>
        <v>0</v>
      </c>
      <c r="CB39" s="35">
        <f t="shared" si="14"/>
        <v>0</v>
      </c>
      <c r="CC39" s="35">
        <f t="shared" si="14"/>
        <v>0</v>
      </c>
      <c r="CD39" s="35">
        <f t="shared" si="14"/>
        <v>0</v>
      </c>
      <c r="CE39" s="35">
        <f t="shared" si="14"/>
        <v>0</v>
      </c>
      <c r="CF39" s="35">
        <f t="shared" si="14"/>
        <v>0</v>
      </c>
      <c r="CG39" s="35">
        <f t="shared" si="14"/>
        <v>0</v>
      </c>
      <c r="CH39" s="35">
        <f t="shared" si="14"/>
        <v>0</v>
      </c>
      <c r="CI39" s="35">
        <f t="shared" si="14"/>
        <v>0</v>
      </c>
      <c r="CJ39" s="35">
        <f t="shared" si="14"/>
        <v>0</v>
      </c>
    </row>
    <row r="40" spans="1:92" x14ac:dyDescent="0.35">
      <c r="A40" t="s">
        <v>36</v>
      </c>
      <c r="B40" t="s">
        <v>51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35">
        <f t="shared" si="13"/>
        <v>492823.5</v>
      </c>
      <c r="N40" s="35">
        <f t="shared" si="13"/>
        <v>492823.5</v>
      </c>
      <c r="O40" s="35">
        <f t="shared" si="13"/>
        <v>492823.5</v>
      </c>
      <c r="P40" s="35">
        <f t="shared" si="13"/>
        <v>492823.5</v>
      </c>
      <c r="Q40" s="35">
        <f t="shared" si="13"/>
        <v>3411855</v>
      </c>
      <c r="R40" s="35">
        <f t="shared" si="13"/>
        <v>3411855</v>
      </c>
      <c r="S40" s="35">
        <f t="shared" si="13"/>
        <v>3411855</v>
      </c>
      <c r="T40" s="35">
        <f t="shared" si="13"/>
        <v>3411855</v>
      </c>
      <c r="U40" s="35">
        <f t="shared" si="13"/>
        <v>3677221.5</v>
      </c>
      <c r="V40" s="35">
        <f t="shared" si="13"/>
        <v>3677221.5</v>
      </c>
      <c r="W40" s="35">
        <f t="shared" si="13"/>
        <v>3677221.5</v>
      </c>
      <c r="X40" s="35">
        <f t="shared" si="13"/>
        <v>3677221.5</v>
      </c>
      <c r="Y40" s="35">
        <f t="shared" si="13"/>
        <v>3677221.5</v>
      </c>
      <c r="Z40" s="35">
        <f t="shared" si="13"/>
        <v>5155692</v>
      </c>
      <c r="AA40" s="35">
        <f t="shared" si="13"/>
        <v>5155692</v>
      </c>
      <c r="AB40" s="35">
        <f t="shared" si="13"/>
        <v>5155692</v>
      </c>
      <c r="AC40" s="35">
        <f t="shared" si="13"/>
        <v>5155692</v>
      </c>
      <c r="AD40" s="35">
        <f t="shared" si="13"/>
        <v>6141339</v>
      </c>
      <c r="AE40" s="35">
        <f t="shared" si="13"/>
        <v>6141339</v>
      </c>
      <c r="AF40" s="35">
        <f t="shared" si="13"/>
        <v>6141339</v>
      </c>
      <c r="AG40" s="35">
        <f t="shared" si="13"/>
        <v>6141339</v>
      </c>
      <c r="AH40" s="35">
        <f t="shared" si="13"/>
        <v>6141339</v>
      </c>
      <c r="AI40" s="35">
        <f t="shared" si="13"/>
        <v>6141339</v>
      </c>
      <c r="AJ40" s="35">
        <f t="shared" si="13"/>
        <v>6141339</v>
      </c>
      <c r="AK40" s="35">
        <f t="shared" si="13"/>
        <v>6141339</v>
      </c>
      <c r="AL40" s="35">
        <f t="shared" si="13"/>
        <v>6141339</v>
      </c>
      <c r="AM40" s="35">
        <f t="shared" si="13"/>
        <v>6975348</v>
      </c>
      <c r="AN40" s="35">
        <f t="shared" si="13"/>
        <v>6975348</v>
      </c>
      <c r="AO40" s="35">
        <f t="shared" si="13"/>
        <v>6975348</v>
      </c>
      <c r="AP40" s="35">
        <f t="shared" si="13"/>
        <v>6975348</v>
      </c>
      <c r="AQ40" s="35">
        <f t="shared" si="13"/>
        <v>6975348</v>
      </c>
      <c r="AR40" s="35">
        <f t="shared" si="13"/>
        <v>6975348</v>
      </c>
      <c r="AS40" s="35">
        <f t="shared" si="13"/>
        <v>6975348</v>
      </c>
      <c r="AT40" s="35">
        <f t="shared" si="13"/>
        <v>6975348</v>
      </c>
      <c r="AU40" s="35">
        <f t="shared" si="13"/>
        <v>6975348</v>
      </c>
      <c r="AV40" s="35">
        <f t="shared" si="13"/>
        <v>6975348</v>
      </c>
      <c r="AW40" s="35">
        <f t="shared" si="13"/>
        <v>6975348</v>
      </c>
      <c r="AX40" s="35">
        <f t="shared" si="13"/>
        <v>6975348</v>
      </c>
      <c r="AY40" s="35">
        <f t="shared" si="13"/>
        <v>6975348</v>
      </c>
      <c r="AZ40" s="35">
        <f t="shared" si="13"/>
        <v>0</v>
      </c>
      <c r="BA40" s="35">
        <f t="shared" si="13"/>
        <v>0</v>
      </c>
      <c r="BB40" s="35">
        <f t="shared" si="13"/>
        <v>0</v>
      </c>
      <c r="BC40" s="35">
        <f t="shared" si="13"/>
        <v>0</v>
      </c>
      <c r="BD40" s="35">
        <f t="shared" si="13"/>
        <v>0</v>
      </c>
      <c r="BE40" s="35">
        <f t="shared" si="13"/>
        <v>0</v>
      </c>
      <c r="BF40" s="35">
        <f t="shared" si="13"/>
        <v>0</v>
      </c>
      <c r="BG40" s="35">
        <f t="shared" si="13"/>
        <v>0</v>
      </c>
      <c r="BH40" s="35">
        <f t="shared" si="13"/>
        <v>0</v>
      </c>
      <c r="BI40" s="50">
        <f t="shared" si="13"/>
        <v>0</v>
      </c>
      <c r="BJ40" s="35">
        <f t="shared" si="13"/>
        <v>0</v>
      </c>
      <c r="BK40" s="35">
        <f t="shared" si="13"/>
        <v>0</v>
      </c>
      <c r="BL40" s="35">
        <f t="shared" si="13"/>
        <v>0</v>
      </c>
      <c r="BM40" s="35">
        <f t="shared" si="13"/>
        <v>0</v>
      </c>
      <c r="BN40" s="35">
        <f t="shared" si="13"/>
        <v>0</v>
      </c>
      <c r="BO40" s="35">
        <f t="shared" si="13"/>
        <v>0</v>
      </c>
      <c r="BP40" s="35">
        <f t="shared" si="13"/>
        <v>0</v>
      </c>
      <c r="BQ40" s="35">
        <f t="shared" si="13"/>
        <v>0</v>
      </c>
      <c r="BR40" s="35">
        <f t="shared" si="13"/>
        <v>0</v>
      </c>
      <c r="BS40" s="35">
        <f t="shared" si="13"/>
        <v>0</v>
      </c>
      <c r="BT40" s="35">
        <f t="shared" si="13"/>
        <v>0</v>
      </c>
      <c r="BU40" s="35">
        <f t="shared" si="13"/>
        <v>0</v>
      </c>
      <c r="BV40" s="35">
        <f t="shared" si="13"/>
        <v>0</v>
      </c>
      <c r="BW40" s="35">
        <f t="shared" si="13"/>
        <v>0</v>
      </c>
      <c r="BX40" s="35">
        <f t="shared" si="13"/>
        <v>0</v>
      </c>
      <c r="BY40" s="35">
        <f t="shared" si="14"/>
        <v>0</v>
      </c>
      <c r="BZ40" s="35">
        <f t="shared" si="14"/>
        <v>0</v>
      </c>
      <c r="CA40" s="35">
        <f t="shared" si="14"/>
        <v>0</v>
      </c>
      <c r="CB40" s="35">
        <f t="shared" si="14"/>
        <v>0</v>
      </c>
      <c r="CC40" s="35">
        <f t="shared" si="14"/>
        <v>0</v>
      </c>
      <c r="CD40" s="35">
        <f t="shared" si="14"/>
        <v>0</v>
      </c>
      <c r="CE40" s="35">
        <f t="shared" si="14"/>
        <v>0</v>
      </c>
      <c r="CF40" s="35">
        <f t="shared" si="14"/>
        <v>0</v>
      </c>
      <c r="CG40" s="35">
        <f t="shared" si="14"/>
        <v>0</v>
      </c>
      <c r="CH40" s="35">
        <f t="shared" si="14"/>
        <v>0</v>
      </c>
      <c r="CI40" s="35">
        <f t="shared" si="14"/>
        <v>0</v>
      </c>
      <c r="CJ40" s="35">
        <f t="shared" si="14"/>
        <v>0</v>
      </c>
    </row>
    <row r="41" spans="1:92" x14ac:dyDescent="0.35">
      <c r="A41" s="27"/>
      <c r="B41" s="27" t="s">
        <v>58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45">
        <f t="shared" ref="M41:R41" si="15">SUM(M39:M40)</f>
        <v>828636</v>
      </c>
      <c r="N41" s="45">
        <f t="shared" si="15"/>
        <v>828636</v>
      </c>
      <c r="O41" s="45">
        <f t="shared" si="15"/>
        <v>828636</v>
      </c>
      <c r="P41" s="45">
        <f t="shared" si="15"/>
        <v>828636</v>
      </c>
      <c r="Q41" s="45">
        <f t="shared" si="15"/>
        <v>6635655</v>
      </c>
      <c r="R41" s="45">
        <f t="shared" si="15"/>
        <v>6635655</v>
      </c>
      <c r="S41" s="45">
        <f t="shared" ref="S41:CD41" si="16">SUM(S39:S40)</f>
        <v>6635655</v>
      </c>
      <c r="T41" s="45">
        <f t="shared" si="16"/>
        <v>6635655</v>
      </c>
      <c r="U41" s="45">
        <f t="shared" si="16"/>
        <v>7371159</v>
      </c>
      <c r="V41" s="45">
        <f t="shared" si="16"/>
        <v>7371159</v>
      </c>
      <c r="W41" s="45">
        <f t="shared" si="16"/>
        <v>7371159</v>
      </c>
      <c r="X41" s="45">
        <f t="shared" si="16"/>
        <v>7371159</v>
      </c>
      <c r="Y41" s="45">
        <f t="shared" si="16"/>
        <v>7371159</v>
      </c>
      <c r="Z41" s="45">
        <f t="shared" si="16"/>
        <v>10327204.5</v>
      </c>
      <c r="AA41" s="45">
        <f t="shared" si="16"/>
        <v>10327204.5</v>
      </c>
      <c r="AB41" s="45">
        <f t="shared" si="16"/>
        <v>10327204.5</v>
      </c>
      <c r="AC41" s="45">
        <f t="shared" si="16"/>
        <v>10327204.5</v>
      </c>
      <c r="AD41" s="45">
        <f t="shared" si="16"/>
        <v>12253126.5</v>
      </c>
      <c r="AE41" s="45">
        <f t="shared" si="16"/>
        <v>12253126.5</v>
      </c>
      <c r="AF41" s="45">
        <f t="shared" si="16"/>
        <v>12253126.5</v>
      </c>
      <c r="AG41" s="45">
        <f t="shared" si="16"/>
        <v>12253126.5</v>
      </c>
      <c r="AH41" s="45">
        <f t="shared" si="16"/>
        <v>12253126.5</v>
      </c>
      <c r="AI41" s="45">
        <f t="shared" si="16"/>
        <v>12253126.5</v>
      </c>
      <c r="AJ41" s="45">
        <f t="shared" si="16"/>
        <v>12253126.5</v>
      </c>
      <c r="AK41" s="48">
        <f t="shared" si="16"/>
        <v>12253126.5</v>
      </c>
      <c r="AL41" s="45">
        <f t="shared" si="16"/>
        <v>12253126.5</v>
      </c>
      <c r="AM41" s="45">
        <f t="shared" si="16"/>
        <v>13960248</v>
      </c>
      <c r="AN41" s="45">
        <f t="shared" si="16"/>
        <v>13960248</v>
      </c>
      <c r="AO41" s="45">
        <f t="shared" si="16"/>
        <v>13960248</v>
      </c>
      <c r="AP41" s="45">
        <f t="shared" si="16"/>
        <v>13960248</v>
      </c>
      <c r="AQ41" s="45">
        <f t="shared" si="16"/>
        <v>13960248</v>
      </c>
      <c r="AR41" s="45">
        <f t="shared" si="16"/>
        <v>13960248</v>
      </c>
      <c r="AS41" s="45">
        <f t="shared" si="16"/>
        <v>13960248</v>
      </c>
      <c r="AT41" s="45">
        <f t="shared" si="16"/>
        <v>13960248</v>
      </c>
      <c r="AU41" s="45">
        <f t="shared" si="16"/>
        <v>13960248</v>
      </c>
      <c r="AV41" s="45">
        <f t="shared" si="16"/>
        <v>13960248</v>
      </c>
      <c r="AW41" s="45">
        <f t="shared" si="16"/>
        <v>13960248</v>
      </c>
      <c r="AX41" s="45">
        <f t="shared" si="16"/>
        <v>13960248</v>
      </c>
      <c r="AY41" s="45">
        <f t="shared" si="16"/>
        <v>13960248</v>
      </c>
      <c r="AZ41" s="45">
        <f t="shared" si="16"/>
        <v>0</v>
      </c>
      <c r="BA41" s="45">
        <f t="shared" si="16"/>
        <v>0</v>
      </c>
      <c r="BB41" s="45">
        <f t="shared" si="16"/>
        <v>0</v>
      </c>
      <c r="BC41" s="45">
        <f t="shared" si="16"/>
        <v>0</v>
      </c>
      <c r="BD41" s="45">
        <f t="shared" si="16"/>
        <v>0</v>
      </c>
      <c r="BE41" s="45">
        <f t="shared" si="16"/>
        <v>0</v>
      </c>
      <c r="BF41" s="45">
        <f t="shared" si="16"/>
        <v>0</v>
      </c>
      <c r="BG41" s="45">
        <f t="shared" si="16"/>
        <v>0</v>
      </c>
      <c r="BH41" s="45">
        <f t="shared" si="16"/>
        <v>0</v>
      </c>
      <c r="BI41" s="51">
        <f t="shared" si="16"/>
        <v>0</v>
      </c>
      <c r="BJ41" s="45">
        <f t="shared" si="16"/>
        <v>0</v>
      </c>
      <c r="BK41" s="45">
        <f t="shared" si="16"/>
        <v>0</v>
      </c>
      <c r="BL41" s="45">
        <f t="shared" si="16"/>
        <v>0</v>
      </c>
      <c r="BM41" s="45">
        <f t="shared" si="16"/>
        <v>0</v>
      </c>
      <c r="BN41" s="45">
        <f t="shared" si="16"/>
        <v>0</v>
      </c>
      <c r="BO41" s="45">
        <f t="shared" si="16"/>
        <v>0</v>
      </c>
      <c r="BP41" s="45">
        <f t="shared" si="16"/>
        <v>0</v>
      </c>
      <c r="BQ41" s="45">
        <f t="shared" si="16"/>
        <v>0</v>
      </c>
      <c r="BR41" s="45">
        <f t="shared" si="16"/>
        <v>0</v>
      </c>
      <c r="BS41" s="45">
        <f t="shared" si="16"/>
        <v>0</v>
      </c>
      <c r="BT41" s="45">
        <f t="shared" si="16"/>
        <v>0</v>
      </c>
      <c r="BU41" s="45">
        <f t="shared" si="16"/>
        <v>0</v>
      </c>
      <c r="BV41" s="45">
        <f t="shared" si="16"/>
        <v>0</v>
      </c>
      <c r="BW41" s="45">
        <f t="shared" si="16"/>
        <v>0</v>
      </c>
      <c r="BX41" s="45">
        <f t="shared" si="16"/>
        <v>0</v>
      </c>
      <c r="BY41" s="45">
        <f t="shared" si="16"/>
        <v>0</v>
      </c>
      <c r="BZ41" s="45">
        <f t="shared" si="16"/>
        <v>0</v>
      </c>
      <c r="CA41" s="45">
        <f t="shared" si="16"/>
        <v>0</v>
      </c>
      <c r="CB41" s="45">
        <f t="shared" si="16"/>
        <v>0</v>
      </c>
      <c r="CC41" s="45">
        <f t="shared" si="16"/>
        <v>0</v>
      </c>
      <c r="CD41" s="45">
        <f t="shared" si="16"/>
        <v>0</v>
      </c>
      <c r="CE41" s="45">
        <f t="shared" ref="CE41:CJ41" si="17">SUM(CE39:CE40)</f>
        <v>0</v>
      </c>
      <c r="CF41" s="35">
        <f t="shared" si="17"/>
        <v>0</v>
      </c>
      <c r="CG41" s="35">
        <f t="shared" si="17"/>
        <v>0</v>
      </c>
      <c r="CH41" s="35">
        <f t="shared" si="17"/>
        <v>0</v>
      </c>
      <c r="CI41" s="35">
        <f t="shared" si="17"/>
        <v>0</v>
      </c>
      <c r="CJ41" s="35">
        <f t="shared" si="17"/>
        <v>0</v>
      </c>
    </row>
    <row r="42" spans="1:92" x14ac:dyDescent="0.35">
      <c r="A42" t="s">
        <v>35</v>
      </c>
      <c r="B42" t="s">
        <v>56</v>
      </c>
      <c r="P42" s="35">
        <f t="shared" ref="P42:CA43" si="18">M39*0.99</f>
        <v>332454.375</v>
      </c>
      <c r="Q42" s="35">
        <f t="shared" si="18"/>
        <v>332454.375</v>
      </c>
      <c r="R42" s="35">
        <f t="shared" si="18"/>
        <v>332454.375</v>
      </c>
      <c r="S42" s="35">
        <f t="shared" si="18"/>
        <v>332454.375</v>
      </c>
      <c r="T42" s="35">
        <f t="shared" si="18"/>
        <v>3191562</v>
      </c>
      <c r="U42" s="35">
        <f t="shared" si="18"/>
        <v>3191562</v>
      </c>
      <c r="V42" s="35">
        <f t="shared" si="18"/>
        <v>3191562</v>
      </c>
      <c r="W42" s="35">
        <f t="shared" si="18"/>
        <v>3191562</v>
      </c>
      <c r="X42" s="35">
        <f t="shared" si="18"/>
        <v>3656998.125</v>
      </c>
      <c r="Y42" s="35">
        <f t="shared" si="18"/>
        <v>3656998.125</v>
      </c>
      <c r="Z42" s="35">
        <f t="shared" si="18"/>
        <v>3656998.125</v>
      </c>
      <c r="AA42" s="35">
        <f t="shared" si="18"/>
        <v>3656998.125</v>
      </c>
      <c r="AB42" s="35">
        <f t="shared" si="18"/>
        <v>3656998.125</v>
      </c>
      <c r="AC42" s="35">
        <f t="shared" si="18"/>
        <v>5119797.375</v>
      </c>
      <c r="AD42" s="35">
        <f t="shared" si="18"/>
        <v>5119797.375</v>
      </c>
      <c r="AE42" s="35">
        <f t="shared" si="18"/>
        <v>5119797.375</v>
      </c>
      <c r="AF42" s="35">
        <f t="shared" si="18"/>
        <v>5119797.375</v>
      </c>
      <c r="AG42" s="35">
        <f t="shared" si="18"/>
        <v>6050669.625</v>
      </c>
      <c r="AH42" s="35">
        <f t="shared" si="18"/>
        <v>6050669.625</v>
      </c>
      <c r="AI42" s="35">
        <f t="shared" si="18"/>
        <v>6050669.625</v>
      </c>
      <c r="AJ42" s="35">
        <f t="shared" si="18"/>
        <v>6050669.625</v>
      </c>
      <c r="AK42" s="35">
        <f t="shared" si="18"/>
        <v>6050669.625</v>
      </c>
      <c r="AL42" s="35">
        <f t="shared" si="18"/>
        <v>6050669.625</v>
      </c>
      <c r="AM42" s="35">
        <f t="shared" si="18"/>
        <v>6050669.625</v>
      </c>
      <c r="AN42" s="35">
        <f t="shared" si="18"/>
        <v>6050669.625</v>
      </c>
      <c r="AO42" s="35">
        <f t="shared" si="18"/>
        <v>6050669.625</v>
      </c>
      <c r="AP42" s="35">
        <f t="shared" si="18"/>
        <v>6915051</v>
      </c>
      <c r="AQ42" s="35">
        <f t="shared" si="18"/>
        <v>6915051</v>
      </c>
      <c r="AR42" s="35">
        <f t="shared" si="18"/>
        <v>6915051</v>
      </c>
      <c r="AS42" s="35">
        <f t="shared" si="18"/>
        <v>6915051</v>
      </c>
      <c r="AT42" s="35">
        <f t="shared" si="18"/>
        <v>6915051</v>
      </c>
      <c r="AU42" s="35">
        <f t="shared" si="18"/>
        <v>6915051</v>
      </c>
      <c r="AV42" s="35">
        <f t="shared" si="18"/>
        <v>6915051</v>
      </c>
      <c r="AW42" s="35">
        <f t="shared" si="18"/>
        <v>6915051</v>
      </c>
      <c r="AX42" s="35">
        <f t="shared" si="18"/>
        <v>6915051</v>
      </c>
      <c r="AY42" s="35">
        <f t="shared" si="18"/>
        <v>6915051</v>
      </c>
      <c r="AZ42" s="35">
        <f t="shared" si="18"/>
        <v>6915051</v>
      </c>
      <c r="BA42" s="35">
        <f t="shared" si="18"/>
        <v>6915051</v>
      </c>
      <c r="BB42" s="35">
        <f t="shared" si="18"/>
        <v>6915051</v>
      </c>
      <c r="BC42" s="35">
        <f t="shared" si="18"/>
        <v>0</v>
      </c>
      <c r="BD42" s="35">
        <f t="shared" si="18"/>
        <v>0</v>
      </c>
      <c r="BE42" s="35">
        <f t="shared" si="18"/>
        <v>0</v>
      </c>
      <c r="BF42" s="35">
        <f t="shared" si="18"/>
        <v>0</v>
      </c>
      <c r="BG42" s="35">
        <f t="shared" si="18"/>
        <v>0</v>
      </c>
      <c r="BH42" s="35">
        <f t="shared" si="18"/>
        <v>0</v>
      </c>
      <c r="BI42" s="35">
        <f t="shared" si="18"/>
        <v>0</v>
      </c>
      <c r="BJ42" s="35">
        <f t="shared" si="18"/>
        <v>0</v>
      </c>
      <c r="BK42" s="35">
        <f t="shared" si="18"/>
        <v>0</v>
      </c>
      <c r="BL42" s="35">
        <f t="shared" si="18"/>
        <v>0</v>
      </c>
      <c r="BM42" s="35">
        <f t="shared" si="18"/>
        <v>0</v>
      </c>
      <c r="BN42" s="35">
        <f t="shared" si="18"/>
        <v>0</v>
      </c>
      <c r="BO42" s="35">
        <f t="shared" si="18"/>
        <v>0</v>
      </c>
      <c r="BP42" s="35">
        <f t="shared" si="18"/>
        <v>0</v>
      </c>
      <c r="BQ42" s="35">
        <f t="shared" si="18"/>
        <v>0</v>
      </c>
      <c r="BR42" s="35">
        <f t="shared" si="18"/>
        <v>0</v>
      </c>
      <c r="BS42" s="35">
        <f t="shared" si="18"/>
        <v>0</v>
      </c>
      <c r="BT42" s="35">
        <f t="shared" si="18"/>
        <v>0</v>
      </c>
      <c r="BU42" s="35">
        <f t="shared" si="18"/>
        <v>0</v>
      </c>
      <c r="BV42" s="35">
        <f t="shared" si="18"/>
        <v>0</v>
      </c>
      <c r="BW42" s="35">
        <f t="shared" si="18"/>
        <v>0</v>
      </c>
      <c r="BX42" s="35">
        <f t="shared" si="18"/>
        <v>0</v>
      </c>
      <c r="BY42" s="35">
        <f t="shared" si="18"/>
        <v>0</v>
      </c>
      <c r="BZ42" s="35">
        <f t="shared" si="18"/>
        <v>0</v>
      </c>
      <c r="CA42" s="35">
        <f t="shared" si="18"/>
        <v>0</v>
      </c>
      <c r="CB42" s="35">
        <f t="shared" ref="CB42:CJ43" si="19">BY39*0.99</f>
        <v>0</v>
      </c>
      <c r="CC42" s="35">
        <f t="shared" si="19"/>
        <v>0</v>
      </c>
      <c r="CD42" s="35">
        <f t="shared" si="19"/>
        <v>0</v>
      </c>
      <c r="CE42" s="35">
        <f t="shared" si="19"/>
        <v>0</v>
      </c>
      <c r="CF42" s="35">
        <f t="shared" si="19"/>
        <v>0</v>
      </c>
      <c r="CG42" s="35">
        <f t="shared" si="19"/>
        <v>0</v>
      </c>
      <c r="CH42" s="35">
        <f t="shared" si="19"/>
        <v>0</v>
      </c>
      <c r="CI42" s="35">
        <f t="shared" si="19"/>
        <v>0</v>
      </c>
      <c r="CJ42" s="35">
        <f t="shared" si="19"/>
        <v>0</v>
      </c>
    </row>
    <row r="43" spans="1:92" x14ac:dyDescent="0.35">
      <c r="A43" t="s">
        <v>36</v>
      </c>
      <c r="B43" t="s">
        <v>56</v>
      </c>
      <c r="P43" s="35">
        <f t="shared" si="18"/>
        <v>487895.26500000001</v>
      </c>
      <c r="Q43" s="35">
        <f t="shared" si="18"/>
        <v>487895.26500000001</v>
      </c>
      <c r="R43" s="35">
        <f t="shared" si="18"/>
        <v>487895.26500000001</v>
      </c>
      <c r="S43" s="35">
        <f t="shared" si="18"/>
        <v>487895.26500000001</v>
      </c>
      <c r="T43" s="35">
        <f t="shared" si="18"/>
        <v>3377736.45</v>
      </c>
      <c r="U43" s="35">
        <f t="shared" si="18"/>
        <v>3377736.45</v>
      </c>
      <c r="V43" s="35">
        <f t="shared" si="18"/>
        <v>3377736.45</v>
      </c>
      <c r="W43" s="35">
        <f t="shared" si="18"/>
        <v>3377736.45</v>
      </c>
      <c r="X43" s="35">
        <f t="shared" si="18"/>
        <v>3640449.2850000001</v>
      </c>
      <c r="Y43" s="35">
        <f t="shared" si="18"/>
        <v>3640449.2850000001</v>
      </c>
      <c r="Z43" s="35">
        <f t="shared" si="18"/>
        <v>3640449.2850000001</v>
      </c>
      <c r="AA43" s="35">
        <f t="shared" si="18"/>
        <v>3640449.2850000001</v>
      </c>
      <c r="AB43" s="35">
        <f t="shared" si="18"/>
        <v>3640449.2850000001</v>
      </c>
      <c r="AC43" s="35">
        <f t="shared" si="18"/>
        <v>5104135.08</v>
      </c>
      <c r="AD43" s="35">
        <f t="shared" si="18"/>
        <v>5104135.08</v>
      </c>
      <c r="AE43" s="35">
        <f t="shared" si="18"/>
        <v>5104135.08</v>
      </c>
      <c r="AF43" s="35">
        <f t="shared" si="18"/>
        <v>5104135.08</v>
      </c>
      <c r="AG43" s="35">
        <f t="shared" si="18"/>
        <v>6079925.6100000003</v>
      </c>
      <c r="AH43" s="35">
        <f t="shared" si="18"/>
        <v>6079925.6100000003</v>
      </c>
      <c r="AI43" s="35">
        <f t="shared" si="18"/>
        <v>6079925.6100000003</v>
      </c>
      <c r="AJ43" s="35">
        <f t="shared" si="18"/>
        <v>6079925.6100000003</v>
      </c>
      <c r="AK43" s="35">
        <f t="shared" si="18"/>
        <v>6079925.6100000003</v>
      </c>
      <c r="AL43" s="35">
        <f t="shared" si="18"/>
        <v>6079925.6100000003</v>
      </c>
      <c r="AM43" s="35">
        <f t="shared" si="18"/>
        <v>6079925.6100000003</v>
      </c>
      <c r="AN43" s="35">
        <f t="shared" si="18"/>
        <v>6079925.6100000003</v>
      </c>
      <c r="AO43" s="35">
        <f t="shared" si="18"/>
        <v>6079925.6100000003</v>
      </c>
      <c r="AP43" s="35">
        <f t="shared" si="18"/>
        <v>6905594.5199999996</v>
      </c>
      <c r="AQ43" s="35">
        <f t="shared" si="18"/>
        <v>6905594.5199999996</v>
      </c>
      <c r="AR43" s="35">
        <f t="shared" si="18"/>
        <v>6905594.5199999996</v>
      </c>
      <c r="AS43" s="35">
        <f t="shared" si="18"/>
        <v>6905594.5199999996</v>
      </c>
      <c r="AT43" s="35">
        <f t="shared" si="18"/>
        <v>6905594.5199999996</v>
      </c>
      <c r="AU43" s="35">
        <f t="shared" si="18"/>
        <v>6905594.5199999996</v>
      </c>
      <c r="AV43" s="35">
        <f t="shared" si="18"/>
        <v>6905594.5199999996</v>
      </c>
      <c r="AW43" s="35">
        <f t="shared" si="18"/>
        <v>6905594.5199999996</v>
      </c>
      <c r="AX43" s="35">
        <f t="shared" si="18"/>
        <v>6905594.5199999996</v>
      </c>
      <c r="AY43" s="35">
        <f t="shared" si="18"/>
        <v>6905594.5199999996</v>
      </c>
      <c r="AZ43" s="35">
        <f t="shared" si="18"/>
        <v>6905594.5199999996</v>
      </c>
      <c r="BA43" s="35">
        <f t="shared" si="18"/>
        <v>6905594.5199999996</v>
      </c>
      <c r="BB43" s="35">
        <f t="shared" si="18"/>
        <v>6905594.5199999996</v>
      </c>
      <c r="BC43" s="35">
        <f t="shared" si="18"/>
        <v>0</v>
      </c>
      <c r="BD43" s="35">
        <f t="shared" si="18"/>
        <v>0</v>
      </c>
      <c r="BE43" s="35">
        <f t="shared" si="18"/>
        <v>0</v>
      </c>
      <c r="BF43" s="35">
        <f t="shared" si="18"/>
        <v>0</v>
      </c>
      <c r="BG43" s="35">
        <f t="shared" si="18"/>
        <v>0</v>
      </c>
      <c r="BH43" s="35">
        <f t="shared" si="18"/>
        <v>0</v>
      </c>
      <c r="BI43" s="35">
        <f t="shared" si="18"/>
        <v>0</v>
      </c>
      <c r="BJ43" s="35">
        <f t="shared" si="18"/>
        <v>0</v>
      </c>
      <c r="BK43" s="35">
        <f t="shared" si="18"/>
        <v>0</v>
      </c>
      <c r="BL43" s="35">
        <f t="shared" si="18"/>
        <v>0</v>
      </c>
      <c r="BM43" s="35">
        <f t="shared" si="18"/>
        <v>0</v>
      </c>
      <c r="BN43" s="35">
        <f t="shared" si="18"/>
        <v>0</v>
      </c>
      <c r="BO43" s="35">
        <f t="shared" si="18"/>
        <v>0</v>
      </c>
      <c r="BP43" s="35">
        <f t="shared" si="18"/>
        <v>0</v>
      </c>
      <c r="BQ43" s="35">
        <f t="shared" si="18"/>
        <v>0</v>
      </c>
      <c r="BR43" s="35">
        <f t="shared" si="18"/>
        <v>0</v>
      </c>
      <c r="BS43" s="35">
        <f t="shared" si="18"/>
        <v>0</v>
      </c>
      <c r="BT43" s="35">
        <f t="shared" si="18"/>
        <v>0</v>
      </c>
      <c r="BU43" s="35">
        <f t="shared" si="18"/>
        <v>0</v>
      </c>
      <c r="BV43" s="35">
        <f t="shared" si="18"/>
        <v>0</v>
      </c>
      <c r="BW43" s="35">
        <f t="shared" si="18"/>
        <v>0</v>
      </c>
      <c r="BX43" s="35">
        <f t="shared" si="18"/>
        <v>0</v>
      </c>
      <c r="BY43" s="35">
        <f t="shared" si="18"/>
        <v>0</v>
      </c>
      <c r="BZ43" s="35">
        <f t="shared" si="18"/>
        <v>0</v>
      </c>
      <c r="CA43" s="35">
        <f t="shared" si="18"/>
        <v>0</v>
      </c>
      <c r="CB43" s="35">
        <f t="shared" si="19"/>
        <v>0</v>
      </c>
      <c r="CC43" s="35">
        <f t="shared" si="19"/>
        <v>0</v>
      </c>
      <c r="CD43" s="35">
        <f t="shared" si="19"/>
        <v>0</v>
      </c>
      <c r="CE43" s="35">
        <f t="shared" si="19"/>
        <v>0</v>
      </c>
      <c r="CF43" s="35">
        <f t="shared" si="19"/>
        <v>0</v>
      </c>
      <c r="CG43" s="35">
        <f t="shared" si="19"/>
        <v>0</v>
      </c>
      <c r="CH43" s="35">
        <f t="shared" si="19"/>
        <v>0</v>
      </c>
      <c r="CI43" s="35">
        <f t="shared" si="19"/>
        <v>0</v>
      </c>
      <c r="CJ43" s="35">
        <f t="shared" si="19"/>
        <v>0</v>
      </c>
    </row>
    <row r="44" spans="1:92" x14ac:dyDescent="0.35">
      <c r="Y44" s="35"/>
    </row>
    <row r="45" spans="1:92" x14ac:dyDescent="0.35">
      <c r="A45" t="s">
        <v>35</v>
      </c>
      <c r="B45" t="s">
        <v>52</v>
      </c>
      <c r="Q45" s="35">
        <f t="shared" ref="Q45:CB46" si="20">P42</f>
        <v>332454.375</v>
      </c>
      <c r="R45" s="35">
        <f t="shared" si="20"/>
        <v>332454.375</v>
      </c>
      <c r="S45" s="35">
        <f t="shared" si="20"/>
        <v>332454.375</v>
      </c>
      <c r="T45" s="35">
        <f t="shared" si="20"/>
        <v>332454.375</v>
      </c>
      <c r="U45" s="35">
        <f t="shared" si="20"/>
        <v>3191562</v>
      </c>
      <c r="V45" s="35">
        <f t="shared" si="20"/>
        <v>3191562</v>
      </c>
      <c r="W45" s="35">
        <f t="shared" si="20"/>
        <v>3191562</v>
      </c>
      <c r="X45" s="35">
        <f t="shared" si="20"/>
        <v>3191562</v>
      </c>
      <c r="Y45" s="35">
        <f t="shared" si="20"/>
        <v>3656998.125</v>
      </c>
      <c r="Z45" s="35">
        <f t="shared" si="20"/>
        <v>3656998.125</v>
      </c>
      <c r="AA45" s="35">
        <f t="shared" si="20"/>
        <v>3656998.125</v>
      </c>
      <c r="AB45" s="35">
        <f t="shared" si="20"/>
        <v>3656998.125</v>
      </c>
      <c r="AC45" s="35">
        <f t="shared" si="20"/>
        <v>3656998.125</v>
      </c>
      <c r="AD45" s="35">
        <f t="shared" si="20"/>
        <v>5119797.375</v>
      </c>
      <c r="AE45" s="35">
        <f t="shared" si="20"/>
        <v>5119797.375</v>
      </c>
      <c r="AF45" s="35">
        <f t="shared" si="20"/>
        <v>5119797.375</v>
      </c>
      <c r="AG45" s="35">
        <f t="shared" si="20"/>
        <v>5119797.375</v>
      </c>
      <c r="AH45" s="35">
        <f t="shared" si="20"/>
        <v>6050669.625</v>
      </c>
      <c r="AI45" s="35">
        <f t="shared" si="20"/>
        <v>6050669.625</v>
      </c>
      <c r="AJ45" s="35">
        <f t="shared" si="20"/>
        <v>6050669.625</v>
      </c>
      <c r="AK45" s="35">
        <f t="shared" si="20"/>
        <v>6050669.625</v>
      </c>
      <c r="AL45" s="35">
        <f t="shared" si="20"/>
        <v>6050669.625</v>
      </c>
      <c r="AM45" s="35">
        <f t="shared" si="20"/>
        <v>6050669.625</v>
      </c>
      <c r="AN45" s="35">
        <f t="shared" si="20"/>
        <v>6050669.625</v>
      </c>
      <c r="AO45" s="35">
        <f t="shared" si="20"/>
        <v>6050669.625</v>
      </c>
      <c r="AP45" s="35">
        <f t="shared" si="20"/>
        <v>6050669.625</v>
      </c>
      <c r="AQ45" s="35">
        <f t="shared" si="20"/>
        <v>6915051</v>
      </c>
      <c r="AR45" s="35">
        <f t="shared" si="20"/>
        <v>6915051</v>
      </c>
      <c r="AS45" s="35">
        <f t="shared" si="20"/>
        <v>6915051</v>
      </c>
      <c r="AT45" s="35">
        <f t="shared" si="20"/>
        <v>6915051</v>
      </c>
      <c r="AU45" s="35">
        <f t="shared" si="20"/>
        <v>6915051</v>
      </c>
      <c r="AV45" s="35">
        <f t="shared" si="20"/>
        <v>6915051</v>
      </c>
      <c r="AW45" s="35">
        <f t="shared" si="20"/>
        <v>6915051</v>
      </c>
      <c r="AX45" s="35">
        <f t="shared" si="20"/>
        <v>6915051</v>
      </c>
      <c r="AY45" s="35">
        <f t="shared" si="20"/>
        <v>6915051</v>
      </c>
      <c r="AZ45" s="35">
        <f t="shared" si="20"/>
        <v>6915051</v>
      </c>
      <c r="BA45" s="35">
        <f t="shared" si="20"/>
        <v>6915051</v>
      </c>
      <c r="BB45" s="35">
        <f t="shared" si="20"/>
        <v>6915051</v>
      </c>
      <c r="BC45" s="35">
        <f t="shared" si="20"/>
        <v>6915051</v>
      </c>
      <c r="BD45" s="35">
        <f t="shared" si="20"/>
        <v>0</v>
      </c>
      <c r="BE45" s="35">
        <f t="shared" si="20"/>
        <v>0</v>
      </c>
      <c r="BF45" s="35">
        <f t="shared" si="20"/>
        <v>0</v>
      </c>
      <c r="BG45" s="35">
        <f t="shared" si="20"/>
        <v>0</v>
      </c>
      <c r="BH45" s="35">
        <f t="shared" si="20"/>
        <v>0</v>
      </c>
      <c r="BI45" s="35">
        <f t="shared" si="20"/>
        <v>0</v>
      </c>
      <c r="BJ45" s="35">
        <f t="shared" si="20"/>
        <v>0</v>
      </c>
      <c r="BK45" s="35">
        <f t="shared" si="20"/>
        <v>0</v>
      </c>
      <c r="BL45" s="35">
        <f t="shared" si="20"/>
        <v>0</v>
      </c>
      <c r="BM45" s="35">
        <f t="shared" si="20"/>
        <v>0</v>
      </c>
      <c r="BN45" s="35">
        <f t="shared" si="20"/>
        <v>0</v>
      </c>
      <c r="BO45" s="35">
        <f t="shared" si="20"/>
        <v>0</v>
      </c>
      <c r="BP45" s="35">
        <f t="shared" si="20"/>
        <v>0</v>
      </c>
      <c r="BQ45" s="35">
        <f t="shared" si="20"/>
        <v>0</v>
      </c>
      <c r="BR45" s="35">
        <f t="shared" si="20"/>
        <v>0</v>
      </c>
      <c r="BS45" s="35">
        <f t="shared" si="20"/>
        <v>0</v>
      </c>
      <c r="BT45" s="35">
        <f t="shared" si="20"/>
        <v>0</v>
      </c>
      <c r="BU45" s="35">
        <f t="shared" si="20"/>
        <v>0</v>
      </c>
      <c r="BV45" s="35">
        <f t="shared" si="20"/>
        <v>0</v>
      </c>
      <c r="BW45" s="35">
        <f t="shared" si="20"/>
        <v>0</v>
      </c>
      <c r="BX45" s="35">
        <f t="shared" si="20"/>
        <v>0</v>
      </c>
      <c r="BY45" s="35">
        <f t="shared" si="20"/>
        <v>0</v>
      </c>
      <c r="BZ45" s="35">
        <f t="shared" si="20"/>
        <v>0</v>
      </c>
      <c r="CA45" s="35">
        <f t="shared" si="20"/>
        <v>0</v>
      </c>
      <c r="CB45" s="35">
        <f t="shared" si="20"/>
        <v>0</v>
      </c>
      <c r="CC45" s="35">
        <f t="shared" ref="CC45:CJ46" si="21">CB42</f>
        <v>0</v>
      </c>
      <c r="CD45" s="35">
        <f t="shared" si="21"/>
        <v>0</v>
      </c>
      <c r="CE45" s="35">
        <f t="shared" si="21"/>
        <v>0</v>
      </c>
      <c r="CF45" s="35">
        <f t="shared" si="21"/>
        <v>0</v>
      </c>
      <c r="CG45" s="35">
        <f t="shared" si="21"/>
        <v>0</v>
      </c>
      <c r="CH45" s="35">
        <f t="shared" si="21"/>
        <v>0</v>
      </c>
      <c r="CI45" s="35">
        <f t="shared" si="21"/>
        <v>0</v>
      </c>
      <c r="CJ45" s="35">
        <f t="shared" si="21"/>
        <v>0</v>
      </c>
    </row>
    <row r="46" spans="1:92" x14ac:dyDescent="0.35">
      <c r="A46" t="s">
        <v>36</v>
      </c>
      <c r="B46" t="s">
        <v>53</v>
      </c>
      <c r="Q46" s="35">
        <f t="shared" si="20"/>
        <v>487895.26500000001</v>
      </c>
      <c r="R46" s="35">
        <f t="shared" si="20"/>
        <v>487895.26500000001</v>
      </c>
      <c r="S46" s="35">
        <f t="shared" si="20"/>
        <v>487895.26500000001</v>
      </c>
      <c r="T46" s="35">
        <f t="shared" si="20"/>
        <v>487895.26500000001</v>
      </c>
      <c r="U46" s="35">
        <f t="shared" si="20"/>
        <v>3377736.45</v>
      </c>
      <c r="V46" s="35">
        <f t="shared" si="20"/>
        <v>3377736.45</v>
      </c>
      <c r="W46" s="35">
        <f t="shared" si="20"/>
        <v>3377736.45</v>
      </c>
      <c r="X46" s="35">
        <f t="shared" si="20"/>
        <v>3377736.45</v>
      </c>
      <c r="Y46" s="35">
        <f t="shared" si="20"/>
        <v>3640449.2850000001</v>
      </c>
      <c r="Z46" s="35">
        <f t="shared" si="20"/>
        <v>3640449.2850000001</v>
      </c>
      <c r="AA46" s="35">
        <f t="shared" si="20"/>
        <v>3640449.2850000001</v>
      </c>
      <c r="AB46" s="35">
        <f t="shared" si="20"/>
        <v>3640449.2850000001</v>
      </c>
      <c r="AC46" s="35">
        <f t="shared" si="20"/>
        <v>3640449.2850000001</v>
      </c>
      <c r="AD46" s="35">
        <f t="shared" si="20"/>
        <v>5104135.08</v>
      </c>
      <c r="AE46" s="35">
        <f t="shared" si="20"/>
        <v>5104135.08</v>
      </c>
      <c r="AF46" s="35">
        <f t="shared" si="20"/>
        <v>5104135.08</v>
      </c>
      <c r="AG46" s="35">
        <f t="shared" si="20"/>
        <v>5104135.08</v>
      </c>
      <c r="AH46" s="35">
        <f t="shared" si="20"/>
        <v>6079925.6100000003</v>
      </c>
      <c r="AI46" s="35">
        <f t="shared" si="20"/>
        <v>6079925.6100000003</v>
      </c>
      <c r="AJ46" s="35">
        <f t="shared" si="20"/>
        <v>6079925.6100000003</v>
      </c>
      <c r="AK46" s="35">
        <f t="shared" si="20"/>
        <v>6079925.6100000003</v>
      </c>
      <c r="AL46" s="35">
        <f t="shared" si="20"/>
        <v>6079925.6100000003</v>
      </c>
      <c r="AM46" s="35">
        <f t="shared" si="20"/>
        <v>6079925.6100000003</v>
      </c>
      <c r="AN46" s="35">
        <f t="shared" si="20"/>
        <v>6079925.6100000003</v>
      </c>
      <c r="AO46" s="35">
        <f t="shared" si="20"/>
        <v>6079925.6100000003</v>
      </c>
      <c r="AP46" s="35">
        <f t="shared" si="20"/>
        <v>6079925.6100000003</v>
      </c>
      <c r="AQ46" s="35">
        <f t="shared" si="20"/>
        <v>6905594.5199999996</v>
      </c>
      <c r="AR46" s="35">
        <f t="shared" si="20"/>
        <v>6905594.5199999996</v>
      </c>
      <c r="AS46" s="35">
        <f t="shared" si="20"/>
        <v>6905594.5199999996</v>
      </c>
      <c r="AT46" s="35">
        <f t="shared" si="20"/>
        <v>6905594.5199999996</v>
      </c>
      <c r="AU46" s="35">
        <f t="shared" si="20"/>
        <v>6905594.5199999996</v>
      </c>
      <c r="AV46" s="35">
        <f t="shared" si="20"/>
        <v>6905594.5199999996</v>
      </c>
      <c r="AW46" s="35">
        <f t="shared" si="20"/>
        <v>6905594.5199999996</v>
      </c>
      <c r="AX46" s="35">
        <f t="shared" si="20"/>
        <v>6905594.5199999996</v>
      </c>
      <c r="AY46" s="35">
        <f t="shared" si="20"/>
        <v>6905594.5199999996</v>
      </c>
      <c r="AZ46" s="35">
        <f t="shared" si="20"/>
        <v>6905594.5199999996</v>
      </c>
      <c r="BA46" s="35">
        <f t="shared" si="20"/>
        <v>6905594.5199999996</v>
      </c>
      <c r="BB46" s="35">
        <f t="shared" si="20"/>
        <v>6905594.5199999996</v>
      </c>
      <c r="BC46" s="35">
        <f t="shared" si="20"/>
        <v>6905594.5199999996</v>
      </c>
      <c r="BD46" s="35">
        <f t="shared" si="20"/>
        <v>0</v>
      </c>
      <c r="BE46" s="35">
        <f t="shared" si="20"/>
        <v>0</v>
      </c>
      <c r="BF46" s="35">
        <f t="shared" si="20"/>
        <v>0</v>
      </c>
      <c r="BG46" s="35">
        <f t="shared" si="20"/>
        <v>0</v>
      </c>
      <c r="BH46" s="35">
        <f t="shared" si="20"/>
        <v>0</v>
      </c>
      <c r="BI46" s="35">
        <f t="shared" si="20"/>
        <v>0</v>
      </c>
      <c r="BJ46" s="35">
        <f t="shared" si="20"/>
        <v>0</v>
      </c>
      <c r="BK46" s="35">
        <f t="shared" si="20"/>
        <v>0</v>
      </c>
      <c r="BL46" s="35">
        <f t="shared" si="20"/>
        <v>0</v>
      </c>
      <c r="BM46" s="35">
        <f t="shared" si="20"/>
        <v>0</v>
      </c>
      <c r="BN46" s="35">
        <f t="shared" si="20"/>
        <v>0</v>
      </c>
      <c r="BO46" s="35">
        <f t="shared" si="20"/>
        <v>0</v>
      </c>
      <c r="BP46" s="35">
        <f t="shared" si="20"/>
        <v>0</v>
      </c>
      <c r="BQ46" s="35">
        <f t="shared" si="20"/>
        <v>0</v>
      </c>
      <c r="BR46" s="35">
        <f t="shared" si="20"/>
        <v>0</v>
      </c>
      <c r="BS46" s="35">
        <f t="shared" si="20"/>
        <v>0</v>
      </c>
      <c r="BT46" s="35">
        <f t="shared" si="20"/>
        <v>0</v>
      </c>
      <c r="BU46" s="35">
        <f t="shared" si="20"/>
        <v>0</v>
      </c>
      <c r="BV46" s="35">
        <f t="shared" si="20"/>
        <v>0</v>
      </c>
      <c r="BW46" s="35">
        <f t="shared" si="20"/>
        <v>0</v>
      </c>
      <c r="BX46" s="35">
        <f t="shared" si="20"/>
        <v>0</v>
      </c>
      <c r="BY46" s="35">
        <f t="shared" si="20"/>
        <v>0</v>
      </c>
      <c r="BZ46" s="35">
        <f t="shared" si="20"/>
        <v>0</v>
      </c>
      <c r="CA46" s="35">
        <f t="shared" si="20"/>
        <v>0</v>
      </c>
      <c r="CB46" s="35">
        <f t="shared" si="20"/>
        <v>0</v>
      </c>
      <c r="CC46" s="35">
        <f t="shared" si="21"/>
        <v>0</v>
      </c>
      <c r="CD46" s="35">
        <f t="shared" si="21"/>
        <v>0</v>
      </c>
      <c r="CE46" s="35">
        <f t="shared" si="21"/>
        <v>0</v>
      </c>
      <c r="CF46" s="35">
        <f t="shared" si="21"/>
        <v>0</v>
      </c>
      <c r="CG46" s="35">
        <f t="shared" si="21"/>
        <v>0</v>
      </c>
      <c r="CH46" s="35">
        <f t="shared" si="21"/>
        <v>0</v>
      </c>
      <c r="CI46" s="35">
        <f t="shared" si="21"/>
        <v>0</v>
      </c>
      <c r="CJ46" s="35">
        <f t="shared" si="21"/>
        <v>0</v>
      </c>
    </row>
    <row r="50" spans="1:88" x14ac:dyDescent="0.35">
      <c r="A50" t="s">
        <v>35</v>
      </c>
      <c r="B50" t="s">
        <v>55</v>
      </c>
      <c r="R50" s="35">
        <f t="shared" ref="R50:V51" si="22">Q45-R26</f>
        <v>332454.375</v>
      </c>
      <c r="S50" s="35">
        <f t="shared" si="22"/>
        <v>332454.375</v>
      </c>
      <c r="T50" s="35">
        <f t="shared" si="22"/>
        <v>332454.375</v>
      </c>
      <c r="U50" s="35">
        <f t="shared" si="22"/>
        <v>332454.375</v>
      </c>
      <c r="V50" s="35">
        <f t="shared" si="22"/>
        <v>3191562</v>
      </c>
      <c r="W50" s="35">
        <f>V45+V50-W26</f>
        <v>6383124</v>
      </c>
      <c r="X50" s="35">
        <f>W50+W45-X26</f>
        <v>9274686</v>
      </c>
      <c r="Y50" s="35">
        <f>X50+X45-Y26</f>
        <v>12166248</v>
      </c>
      <c r="Z50" s="35">
        <f t="shared" ref="Z50:CJ51" si="23">Y50+Y45-Z26</f>
        <v>15523246.125</v>
      </c>
      <c r="AA50" s="35">
        <f t="shared" si="23"/>
        <v>18880244.25</v>
      </c>
      <c r="AB50" s="35">
        <f t="shared" si="23"/>
        <v>22237242.375</v>
      </c>
      <c r="AC50" s="35">
        <f t="shared" si="23"/>
        <v>22644240.5</v>
      </c>
      <c r="AD50" s="35">
        <f t="shared" si="23"/>
        <v>23051238.625</v>
      </c>
      <c r="AE50" s="35">
        <f t="shared" si="23"/>
        <v>24921036</v>
      </c>
      <c r="AF50" s="35">
        <f t="shared" si="23"/>
        <v>26790833.375</v>
      </c>
      <c r="AG50" s="35">
        <f t="shared" si="23"/>
        <v>28160630.75</v>
      </c>
      <c r="AH50" s="35">
        <f t="shared" si="23"/>
        <v>29530428.125</v>
      </c>
      <c r="AI50" s="35">
        <f t="shared" si="23"/>
        <v>31831097.75</v>
      </c>
      <c r="AJ50" s="35">
        <f t="shared" si="23"/>
        <v>34131767.375</v>
      </c>
      <c r="AK50" s="35">
        <f t="shared" si="23"/>
        <v>35982437</v>
      </c>
      <c r="AL50" s="35">
        <f t="shared" si="23"/>
        <v>37833106.625</v>
      </c>
      <c r="AM50" s="35">
        <f t="shared" si="23"/>
        <v>39683776.25</v>
      </c>
      <c r="AN50" s="35">
        <f t="shared" si="23"/>
        <v>41534445.875</v>
      </c>
      <c r="AO50" s="35">
        <f t="shared" si="23"/>
        <v>43385115.5</v>
      </c>
      <c r="AP50" s="35">
        <f t="shared" si="23"/>
        <v>43185785.125</v>
      </c>
      <c r="AQ50" s="35">
        <f t="shared" si="23"/>
        <v>42986454.75</v>
      </c>
      <c r="AR50" s="35">
        <f t="shared" si="23"/>
        <v>43651505.75</v>
      </c>
      <c r="AS50" s="35">
        <f t="shared" si="23"/>
        <v>44316556.75</v>
      </c>
      <c r="AT50" s="35">
        <f t="shared" si="23"/>
        <v>44981607.75</v>
      </c>
      <c r="AU50" s="35">
        <f t="shared" si="23"/>
        <v>45646658.75</v>
      </c>
      <c r="AV50" s="35">
        <f t="shared" si="23"/>
        <v>46311709.75</v>
      </c>
      <c r="AW50" s="35">
        <f t="shared" si="23"/>
        <v>46976760.75</v>
      </c>
      <c r="AX50" s="35">
        <f t="shared" si="23"/>
        <v>48211811.75</v>
      </c>
      <c r="AY50" s="35">
        <f t="shared" si="23"/>
        <v>49446862.75</v>
      </c>
      <c r="AZ50" s="35">
        <f t="shared" si="23"/>
        <v>50681913.75</v>
      </c>
      <c r="BA50" s="35">
        <f t="shared" si="23"/>
        <v>51916964.75</v>
      </c>
      <c r="BB50" s="35">
        <f t="shared" si="23"/>
        <v>53152015.75</v>
      </c>
      <c r="BC50" s="35">
        <f t="shared" si="23"/>
        <v>56067066.75</v>
      </c>
      <c r="BD50" s="35">
        <f t="shared" si="23"/>
        <v>58982117.75</v>
      </c>
      <c r="BE50" s="35">
        <f t="shared" si="23"/>
        <v>54982117.75</v>
      </c>
      <c r="BF50" s="35">
        <f t="shared" si="23"/>
        <v>50982117.75</v>
      </c>
      <c r="BG50" s="35">
        <f t="shared" si="23"/>
        <v>47732117.75</v>
      </c>
      <c r="BH50" s="35">
        <f t="shared" si="23"/>
        <v>44482117.75</v>
      </c>
      <c r="BI50" s="35">
        <f t="shared" si="23"/>
        <v>41232117.75</v>
      </c>
      <c r="BJ50" s="35">
        <f t="shared" si="23"/>
        <v>37982117.75</v>
      </c>
      <c r="BK50" s="35">
        <f t="shared" si="23"/>
        <v>35582117.75</v>
      </c>
      <c r="BL50" s="35">
        <f t="shared" si="23"/>
        <v>33182117.75</v>
      </c>
      <c r="BM50" s="35">
        <f t="shared" si="23"/>
        <v>30782117.75</v>
      </c>
      <c r="BN50" s="50">
        <f t="shared" si="23"/>
        <v>28382117.75</v>
      </c>
      <c r="BO50" s="35">
        <f t="shared" si="23"/>
        <v>25982117.75</v>
      </c>
      <c r="BP50" s="35">
        <f t="shared" si="23"/>
        <v>22982117.75</v>
      </c>
      <c r="BQ50" s="35">
        <f t="shared" si="23"/>
        <v>19982117.75</v>
      </c>
      <c r="BR50" s="35">
        <f t="shared" si="23"/>
        <v>16982117.75</v>
      </c>
      <c r="BS50" s="35">
        <f t="shared" si="23"/>
        <v>13982117.75</v>
      </c>
      <c r="BT50" s="35">
        <f t="shared" si="23"/>
        <v>10982117.75</v>
      </c>
      <c r="BU50" s="35">
        <f t="shared" si="23"/>
        <v>7982117.75</v>
      </c>
      <c r="BV50" s="35">
        <f t="shared" si="23"/>
        <v>4982117.75</v>
      </c>
      <c r="BW50" s="35">
        <f t="shared" si="23"/>
        <v>1982117.75</v>
      </c>
      <c r="BX50" s="35">
        <f t="shared" si="23"/>
        <v>-297882.25</v>
      </c>
      <c r="BY50" s="35">
        <f t="shared" si="23"/>
        <v>-2577882.25</v>
      </c>
      <c r="BZ50" s="35">
        <f t="shared" si="23"/>
        <v>-4857882.25</v>
      </c>
      <c r="CA50" s="35">
        <f t="shared" si="23"/>
        <v>-7137882.25</v>
      </c>
      <c r="CB50" s="35">
        <f t="shared" si="23"/>
        <v>-9417882.25</v>
      </c>
      <c r="CC50" s="35">
        <f t="shared" si="23"/>
        <v>-14017882.25</v>
      </c>
      <c r="CD50" s="35">
        <f t="shared" si="23"/>
        <v>-18617882.25</v>
      </c>
      <c r="CE50" s="35">
        <f t="shared" si="23"/>
        <v>-23217882.25</v>
      </c>
      <c r="CF50" s="35">
        <f t="shared" si="23"/>
        <v>-27817882.25</v>
      </c>
      <c r="CG50" s="35">
        <f t="shared" si="23"/>
        <v>-32817882.25</v>
      </c>
      <c r="CH50" s="35">
        <f t="shared" si="23"/>
        <v>-37817882.25</v>
      </c>
      <c r="CI50" s="35">
        <f t="shared" si="23"/>
        <v>-42817882.25</v>
      </c>
      <c r="CJ50" s="35">
        <f t="shared" si="23"/>
        <v>-47817882.25</v>
      </c>
    </row>
    <row r="51" spans="1:88" x14ac:dyDescent="0.35">
      <c r="A51" t="s">
        <v>36</v>
      </c>
      <c r="B51" t="s">
        <v>55</v>
      </c>
      <c r="R51" s="35">
        <f t="shared" si="22"/>
        <v>487895.26500000001</v>
      </c>
      <c r="S51" s="35">
        <f t="shared" si="22"/>
        <v>487895.26500000001</v>
      </c>
      <c r="T51" s="35">
        <f t="shared" si="22"/>
        <v>487895.26500000001</v>
      </c>
      <c r="U51" s="35">
        <f t="shared" si="22"/>
        <v>487895.26500000001</v>
      </c>
      <c r="V51" s="35">
        <f t="shared" si="22"/>
        <v>3377736.45</v>
      </c>
      <c r="W51" s="35">
        <f>V46+V51-W27</f>
        <v>6755472.9000000004</v>
      </c>
      <c r="X51" s="35">
        <f>W51+W46-X27</f>
        <v>9733209.3500000015</v>
      </c>
      <c r="Y51" s="35">
        <f>X51+X46-Y27</f>
        <v>12710945.800000001</v>
      </c>
      <c r="Z51" s="35">
        <f t="shared" si="23"/>
        <v>15951395.085000001</v>
      </c>
      <c r="AA51" s="35">
        <f t="shared" si="23"/>
        <v>19191844.370000001</v>
      </c>
      <c r="AB51" s="35">
        <f t="shared" si="23"/>
        <v>22432293.655000001</v>
      </c>
      <c r="AC51" s="35">
        <f t="shared" si="23"/>
        <v>22572742.940000001</v>
      </c>
      <c r="AD51" s="35">
        <f t="shared" si="23"/>
        <v>22713192.225000001</v>
      </c>
      <c r="AE51" s="35">
        <f t="shared" si="23"/>
        <v>24317327.305</v>
      </c>
      <c r="AF51" s="35">
        <f t="shared" si="23"/>
        <v>25921462.384999998</v>
      </c>
      <c r="AG51" s="35">
        <f t="shared" si="23"/>
        <v>27275597.464999996</v>
      </c>
      <c r="AH51" s="35">
        <f t="shared" si="23"/>
        <v>28629732.544999994</v>
      </c>
      <c r="AI51" s="35">
        <f t="shared" si="23"/>
        <v>30959658.154999994</v>
      </c>
      <c r="AJ51" s="35">
        <f t="shared" si="23"/>
        <v>33289583.764999993</v>
      </c>
      <c r="AK51" s="35">
        <f t="shared" si="23"/>
        <v>35169509.374999993</v>
      </c>
      <c r="AL51" s="35">
        <f t="shared" si="23"/>
        <v>37049434.984999992</v>
      </c>
      <c r="AM51" s="35">
        <f t="shared" si="23"/>
        <v>38929360.594999991</v>
      </c>
      <c r="AN51" s="35">
        <f t="shared" si="23"/>
        <v>40809286.204999991</v>
      </c>
      <c r="AO51" s="35">
        <f t="shared" si="23"/>
        <v>42689211.81499999</v>
      </c>
      <c r="AP51" s="35">
        <f t="shared" si="23"/>
        <v>42519137.42499999</v>
      </c>
      <c r="AQ51" s="35">
        <f t="shared" si="23"/>
        <v>42349063.034999989</v>
      </c>
      <c r="AR51" s="35">
        <f t="shared" si="23"/>
        <v>43004657.554999992</v>
      </c>
      <c r="AS51" s="35">
        <f t="shared" si="23"/>
        <v>43660252.074999988</v>
      </c>
      <c r="AT51" s="35">
        <f t="shared" si="23"/>
        <v>44315846.594999984</v>
      </c>
      <c r="AU51" s="35">
        <f t="shared" si="23"/>
        <v>44971441.11499998</v>
      </c>
      <c r="AV51" s="35">
        <f t="shared" si="23"/>
        <v>45627035.634999976</v>
      </c>
      <c r="AW51" s="35">
        <f t="shared" si="23"/>
        <v>46282630.154999971</v>
      </c>
      <c r="AX51" s="35">
        <f t="shared" si="23"/>
        <v>47508224.674999967</v>
      </c>
      <c r="AY51" s="35">
        <f t="shared" si="23"/>
        <v>48733819.194999963</v>
      </c>
      <c r="AZ51" s="35">
        <f t="shared" si="23"/>
        <v>49959413.714999959</v>
      </c>
      <c r="BA51" s="35">
        <f t="shared" si="23"/>
        <v>51185008.234999955</v>
      </c>
      <c r="BB51" s="35">
        <f t="shared" si="23"/>
        <v>52410602.754999951</v>
      </c>
      <c r="BC51" s="35">
        <f t="shared" si="23"/>
        <v>55316197.274999946</v>
      </c>
      <c r="BD51" s="35">
        <f t="shared" si="23"/>
        <v>58221791.794999942</v>
      </c>
      <c r="BE51" s="35">
        <f t="shared" si="23"/>
        <v>54221791.794999942</v>
      </c>
      <c r="BF51" s="35">
        <f t="shared" si="23"/>
        <v>50221791.794999942</v>
      </c>
      <c r="BG51" s="35">
        <f t="shared" si="23"/>
        <v>46971791.794999942</v>
      </c>
      <c r="BH51" s="35">
        <f t="shared" si="23"/>
        <v>43721791.794999942</v>
      </c>
      <c r="BI51" s="35">
        <f t="shared" si="23"/>
        <v>40471791.794999942</v>
      </c>
      <c r="BJ51" s="35">
        <f t="shared" si="23"/>
        <v>37221791.794999942</v>
      </c>
      <c r="BK51" s="35">
        <f t="shared" si="23"/>
        <v>34821791.794999942</v>
      </c>
      <c r="BL51" s="35">
        <f t="shared" si="23"/>
        <v>32421791.794999942</v>
      </c>
      <c r="BM51" s="35">
        <f t="shared" si="23"/>
        <v>30021791.794999942</v>
      </c>
      <c r="BN51" s="50">
        <f t="shared" si="23"/>
        <v>27621791.794999942</v>
      </c>
      <c r="BO51" s="35">
        <f t="shared" si="23"/>
        <v>25221791.794999942</v>
      </c>
      <c r="BP51" s="35">
        <f t="shared" si="23"/>
        <v>22221791.794999942</v>
      </c>
      <c r="BQ51" s="35">
        <f t="shared" si="23"/>
        <v>19221791.794999942</v>
      </c>
      <c r="BR51" s="35">
        <f t="shared" si="23"/>
        <v>16221791.794999942</v>
      </c>
      <c r="BS51" s="35">
        <f t="shared" si="23"/>
        <v>13221791.794999942</v>
      </c>
      <c r="BT51" s="35">
        <f t="shared" si="23"/>
        <v>10221791.794999942</v>
      </c>
      <c r="BU51" s="35">
        <f t="shared" si="23"/>
        <v>7221791.7949999422</v>
      </c>
      <c r="BV51" s="35">
        <f t="shared" si="23"/>
        <v>4221791.7949999422</v>
      </c>
      <c r="BW51" s="35">
        <f t="shared" si="23"/>
        <v>1221791.7949999422</v>
      </c>
      <c r="BX51" s="35">
        <f t="shared" si="23"/>
        <v>-1058208.2050000578</v>
      </c>
      <c r="BY51" s="35">
        <f t="shared" si="23"/>
        <v>-3338208.2050000578</v>
      </c>
      <c r="BZ51" s="35">
        <f t="shared" si="23"/>
        <v>-5618208.2050000578</v>
      </c>
      <c r="CA51" s="35">
        <f t="shared" si="23"/>
        <v>-7898208.2050000578</v>
      </c>
      <c r="CB51" s="35">
        <f t="shared" si="23"/>
        <v>-10178208.205000058</v>
      </c>
      <c r="CC51" s="35">
        <f t="shared" si="23"/>
        <v>-12178208.205000058</v>
      </c>
      <c r="CD51" s="35">
        <f t="shared" si="23"/>
        <v>-14178208.205000058</v>
      </c>
      <c r="CE51" s="35">
        <f t="shared" si="23"/>
        <v>-16178208.205000058</v>
      </c>
      <c r="CF51" s="35">
        <f t="shared" si="23"/>
        <v>-18178208.205000058</v>
      </c>
      <c r="CG51" s="35">
        <f t="shared" si="23"/>
        <v>-20178208.205000058</v>
      </c>
      <c r="CH51" s="35">
        <f t="shared" si="23"/>
        <v>-22178208.205000058</v>
      </c>
      <c r="CI51" s="35">
        <f t="shared" si="23"/>
        <v>-24178208.205000058</v>
      </c>
      <c r="CJ51" s="35">
        <f t="shared" si="23"/>
        <v>-26178208.205000058</v>
      </c>
    </row>
    <row r="52" spans="1:88" x14ac:dyDescent="0.35">
      <c r="A52" t="s">
        <v>35</v>
      </c>
      <c r="B52" t="s">
        <v>54</v>
      </c>
      <c r="T52" s="42" t="e">
        <f t="shared" ref="T52:CE53" si="24">T50/T26</f>
        <v>#DIV/0!</v>
      </c>
      <c r="U52" s="42" t="e">
        <f t="shared" si="24"/>
        <v>#DIV/0!</v>
      </c>
      <c r="V52" s="42" t="e">
        <f t="shared" si="24"/>
        <v>#DIV/0!</v>
      </c>
      <c r="W52" s="42" t="e">
        <f t="shared" si="24"/>
        <v>#DIV/0!</v>
      </c>
      <c r="X52" s="42">
        <f t="shared" si="24"/>
        <v>30.915620000000001</v>
      </c>
      <c r="Y52" s="42">
        <f t="shared" si="24"/>
        <v>40.554160000000003</v>
      </c>
      <c r="Z52" s="42">
        <f t="shared" si="24"/>
        <v>51.744153750000002</v>
      </c>
      <c r="AA52" s="42">
        <f t="shared" si="24"/>
        <v>62.934147500000002</v>
      </c>
      <c r="AB52" s="42">
        <f t="shared" si="24"/>
        <v>74.124141249999994</v>
      </c>
      <c r="AC52" s="42">
        <f t="shared" si="24"/>
        <v>6.967458615384615</v>
      </c>
      <c r="AD52" s="42">
        <f t="shared" si="24"/>
        <v>7.0926888076923076</v>
      </c>
      <c r="AE52" s="42">
        <f t="shared" si="24"/>
        <v>7.6680110769230767</v>
      </c>
      <c r="AF52" s="42">
        <f t="shared" si="24"/>
        <v>8.2433333461538467</v>
      </c>
      <c r="AG52" s="42">
        <f t="shared" si="24"/>
        <v>7.5095015333333333</v>
      </c>
      <c r="AH52" s="42">
        <f t="shared" si="24"/>
        <v>7.8747808333333333</v>
      </c>
      <c r="AI52" s="42">
        <f t="shared" si="24"/>
        <v>8.4882927333333331</v>
      </c>
      <c r="AJ52" s="42">
        <f t="shared" si="24"/>
        <v>9.1018046333333338</v>
      </c>
      <c r="AK52" s="42">
        <f t="shared" si="24"/>
        <v>8.5672469047619053</v>
      </c>
      <c r="AL52" s="42">
        <f t="shared" si="24"/>
        <v>9.0078825297619041</v>
      </c>
      <c r="AM52" s="42">
        <f t="shared" si="24"/>
        <v>9.4485181547619046</v>
      </c>
      <c r="AN52" s="42">
        <f t="shared" si="24"/>
        <v>9.8891537797619051</v>
      </c>
      <c r="AO52" s="42">
        <f t="shared" si="24"/>
        <v>10.329789404761904</v>
      </c>
      <c r="AP52" s="42">
        <f t="shared" si="24"/>
        <v>6.9097256199999997</v>
      </c>
      <c r="AQ52" s="42">
        <f t="shared" si="24"/>
        <v>6.8778327600000004</v>
      </c>
      <c r="AR52" s="42">
        <f t="shared" si="24"/>
        <v>6.9842409200000004</v>
      </c>
      <c r="AS52" s="42">
        <f t="shared" si="24"/>
        <v>7.0906490800000004</v>
      </c>
      <c r="AT52" s="42">
        <f>AT50/AT26</f>
        <v>7.1970572400000004</v>
      </c>
      <c r="AU52" s="42">
        <f t="shared" si="24"/>
        <v>7.3034654000000003</v>
      </c>
      <c r="AV52" s="42">
        <f t="shared" si="24"/>
        <v>7.4098735600000003</v>
      </c>
      <c r="AW52" s="42">
        <f t="shared" si="24"/>
        <v>7.5162817200000003</v>
      </c>
      <c r="AX52" s="42">
        <f t="shared" si="24"/>
        <v>8.4879950264084503</v>
      </c>
      <c r="AY52" s="42">
        <f t="shared" si="24"/>
        <v>8.7054335827464797</v>
      </c>
      <c r="AZ52" s="42">
        <f t="shared" si="24"/>
        <v>8.9228721390845074</v>
      </c>
      <c r="BA52" s="42">
        <f t="shared" si="24"/>
        <v>9.140310695422535</v>
      </c>
      <c r="BB52" s="42">
        <f t="shared" si="24"/>
        <v>9.3577492517605627</v>
      </c>
      <c r="BC52" s="42">
        <f t="shared" si="24"/>
        <v>14.016766687500001</v>
      </c>
      <c r="BD52" s="42">
        <f t="shared" si="24"/>
        <v>14.7455294375</v>
      </c>
      <c r="BE52" s="42">
        <f t="shared" si="24"/>
        <v>13.7455294375</v>
      </c>
      <c r="BF52" s="42">
        <f t="shared" si="24"/>
        <v>12.7455294375</v>
      </c>
      <c r="BG52" s="42">
        <f t="shared" si="24"/>
        <v>14.686805461538462</v>
      </c>
      <c r="BH52" s="42">
        <f t="shared" si="24"/>
        <v>13.686805461538462</v>
      </c>
      <c r="BI52" s="42">
        <f t="shared" si="24"/>
        <v>12.686805461538462</v>
      </c>
      <c r="BJ52" s="42">
        <f t="shared" si="24"/>
        <v>11.686805461538462</v>
      </c>
      <c r="BK52" s="42">
        <f t="shared" si="24"/>
        <v>14.825882395833334</v>
      </c>
      <c r="BL52" s="42">
        <f t="shared" si="24"/>
        <v>13.825882395833334</v>
      </c>
      <c r="BM52" s="42">
        <f t="shared" si="24"/>
        <v>12.825882395833334</v>
      </c>
      <c r="BN52" s="52">
        <f t="shared" si="24"/>
        <v>11.825882395833334</v>
      </c>
      <c r="BO52" s="42">
        <f t="shared" si="24"/>
        <v>10.825882395833334</v>
      </c>
      <c r="BP52" s="42">
        <f t="shared" si="24"/>
        <v>7.6607059166666662</v>
      </c>
      <c r="BQ52" s="42">
        <f t="shared" si="24"/>
        <v>6.6607059166666662</v>
      </c>
      <c r="BR52" s="42">
        <f t="shared" si="24"/>
        <v>5.6607059166666662</v>
      </c>
      <c r="BS52" s="42">
        <f t="shared" si="24"/>
        <v>4.6607059166666662</v>
      </c>
      <c r="BT52" s="42">
        <f t="shared" si="24"/>
        <v>3.6607059166666667</v>
      </c>
      <c r="BU52" s="42">
        <f t="shared" si="24"/>
        <v>2.6607059166666667</v>
      </c>
      <c r="BV52" s="42">
        <f t="shared" si="24"/>
        <v>1.6607059166666667</v>
      </c>
      <c r="BW52" s="42">
        <f t="shared" si="24"/>
        <v>0.66070591666666667</v>
      </c>
      <c r="BX52" s="42">
        <f t="shared" si="24"/>
        <v>-0.1306501096491228</v>
      </c>
      <c r="BY52" s="42">
        <f t="shared" si="24"/>
        <v>-1.1306501096491228</v>
      </c>
      <c r="BZ52" s="42">
        <f t="shared" si="24"/>
        <v>-2.1306501096491228</v>
      </c>
      <c r="CA52" s="42">
        <f t="shared" si="24"/>
        <v>-3.1306501096491228</v>
      </c>
      <c r="CB52" s="42">
        <f t="shared" si="24"/>
        <v>-4.1306501096491228</v>
      </c>
      <c r="CC52" s="42">
        <f t="shared" si="24"/>
        <v>-3.047365706521739</v>
      </c>
      <c r="CD52" s="42">
        <f t="shared" si="24"/>
        <v>-4.047365706521739</v>
      </c>
      <c r="CE52" s="42">
        <f t="shared" si="24"/>
        <v>-5.047365706521739</v>
      </c>
      <c r="CF52" s="42">
        <f t="shared" ref="CF52:CJ53" si="25">CF50/CF26</f>
        <v>-6.047365706521739</v>
      </c>
      <c r="CG52" s="42">
        <f t="shared" si="25"/>
        <v>-6.5635764500000002</v>
      </c>
      <c r="CH52" s="42">
        <f t="shared" si="25"/>
        <v>-7.5635764500000002</v>
      </c>
      <c r="CI52" s="42">
        <f t="shared" si="25"/>
        <v>-8.5635764499999993</v>
      </c>
      <c r="CJ52" s="42">
        <f t="shared" si="25"/>
        <v>-9.5635764499999993</v>
      </c>
    </row>
    <row r="53" spans="1:88" x14ac:dyDescent="0.35">
      <c r="A53" t="s">
        <v>36</v>
      </c>
      <c r="B53" t="s">
        <v>54</v>
      </c>
      <c r="T53" s="42" t="e">
        <f t="shared" si="24"/>
        <v>#DIV/0!</v>
      </c>
      <c r="U53" s="42" t="e">
        <f t="shared" si="24"/>
        <v>#DIV/0!</v>
      </c>
      <c r="V53" s="42" t="e">
        <f t="shared" si="24"/>
        <v>#DIV/0!</v>
      </c>
      <c r="W53" s="42" t="e">
        <f t="shared" si="24"/>
        <v>#DIV/0!</v>
      </c>
      <c r="X53" s="42">
        <f t="shared" si="24"/>
        <v>24.333023375000003</v>
      </c>
      <c r="Y53" s="42">
        <f t="shared" si="24"/>
        <v>31.777364500000001</v>
      </c>
      <c r="Z53" s="42">
        <f t="shared" si="24"/>
        <v>39.878487712500004</v>
      </c>
      <c r="AA53" s="42">
        <f t="shared" si="24"/>
        <v>47.979610925000003</v>
      </c>
      <c r="AB53" s="42">
        <f t="shared" si="24"/>
        <v>56.080734137500002</v>
      </c>
      <c r="AC53" s="42">
        <f t="shared" si="24"/>
        <v>6.4493551257142858</v>
      </c>
      <c r="AD53" s="42">
        <f t="shared" si="24"/>
        <v>6.4894834928571434</v>
      </c>
      <c r="AE53" s="42">
        <f t="shared" si="24"/>
        <v>6.9478078014285716</v>
      </c>
      <c r="AF53" s="42">
        <f t="shared" si="24"/>
        <v>7.4061321099999997</v>
      </c>
      <c r="AG53" s="42">
        <f t="shared" si="24"/>
        <v>7.2734926573333327</v>
      </c>
      <c r="AH53" s="42">
        <f t="shared" si="24"/>
        <v>7.6345953453333317</v>
      </c>
      <c r="AI53" s="42">
        <f t="shared" si="24"/>
        <v>8.2559088413333317</v>
      </c>
      <c r="AJ53" s="42">
        <f t="shared" si="24"/>
        <v>8.8772223373333308</v>
      </c>
      <c r="AK53" s="42">
        <f t="shared" si="24"/>
        <v>8.3736927083333317</v>
      </c>
      <c r="AL53" s="42">
        <f t="shared" si="24"/>
        <v>8.8212940440476171</v>
      </c>
      <c r="AM53" s="42">
        <f t="shared" si="24"/>
        <v>9.2688953797619025</v>
      </c>
      <c r="AN53" s="42">
        <f t="shared" si="24"/>
        <v>9.7164967154761879</v>
      </c>
      <c r="AO53" s="42">
        <f t="shared" si="24"/>
        <v>10.164098051190473</v>
      </c>
      <c r="AP53" s="42">
        <f t="shared" si="24"/>
        <v>6.8030619879999987</v>
      </c>
      <c r="AQ53" s="42">
        <f t="shared" si="24"/>
        <v>6.7758500855999984</v>
      </c>
      <c r="AR53" s="42">
        <f t="shared" si="24"/>
        <v>6.8807452087999987</v>
      </c>
      <c r="AS53" s="42">
        <f t="shared" si="24"/>
        <v>6.9856403319999982</v>
      </c>
      <c r="AT53" s="42">
        <f t="shared" si="24"/>
        <v>7.0905354551999977</v>
      </c>
      <c r="AU53" s="42">
        <f t="shared" si="24"/>
        <v>7.1954305783999963</v>
      </c>
      <c r="AV53" s="42">
        <f t="shared" si="24"/>
        <v>7.3003257015999958</v>
      </c>
      <c r="AW53" s="42">
        <f t="shared" si="24"/>
        <v>7.4052208247999953</v>
      </c>
      <c r="AX53" s="42">
        <f t="shared" si="24"/>
        <v>8.3641240624999948</v>
      </c>
      <c r="AY53" s="42">
        <f t="shared" si="24"/>
        <v>8.5798977455985845</v>
      </c>
      <c r="AZ53" s="42">
        <f t="shared" si="24"/>
        <v>8.795671428697176</v>
      </c>
      <c r="BA53" s="42">
        <f t="shared" si="24"/>
        <v>9.0114451117957675</v>
      </c>
      <c r="BB53" s="42">
        <f t="shared" si="24"/>
        <v>9.2272187948943571</v>
      </c>
      <c r="BC53" s="42">
        <f t="shared" si="24"/>
        <v>13.829049318749986</v>
      </c>
      <c r="BD53" s="42">
        <f t="shared" si="24"/>
        <v>14.555447948749986</v>
      </c>
      <c r="BE53" s="42">
        <f t="shared" si="24"/>
        <v>13.555447948749986</v>
      </c>
      <c r="BF53" s="42">
        <f t="shared" si="24"/>
        <v>12.555447948749986</v>
      </c>
      <c r="BG53" s="42">
        <f t="shared" si="24"/>
        <v>14.452859013846137</v>
      </c>
      <c r="BH53" s="42">
        <f t="shared" si="24"/>
        <v>13.452859013846137</v>
      </c>
      <c r="BI53" s="42">
        <f t="shared" si="24"/>
        <v>12.452859013846137</v>
      </c>
      <c r="BJ53" s="42">
        <f t="shared" si="24"/>
        <v>11.452859013846137</v>
      </c>
      <c r="BK53" s="42">
        <f t="shared" si="24"/>
        <v>14.509079914583308</v>
      </c>
      <c r="BL53" s="42">
        <f t="shared" si="24"/>
        <v>13.509079914583308</v>
      </c>
      <c r="BM53" s="42">
        <f t="shared" si="24"/>
        <v>12.509079914583308</v>
      </c>
      <c r="BN53" s="52">
        <f t="shared" si="24"/>
        <v>11.509079914583308</v>
      </c>
      <c r="BO53" s="42">
        <f t="shared" si="24"/>
        <v>10.509079914583308</v>
      </c>
      <c r="BP53" s="42">
        <f t="shared" si="24"/>
        <v>7.4072639316666473</v>
      </c>
      <c r="BQ53" s="42">
        <f t="shared" si="24"/>
        <v>6.4072639316666473</v>
      </c>
      <c r="BR53" s="42">
        <f t="shared" si="24"/>
        <v>5.4072639316666473</v>
      </c>
      <c r="BS53" s="42">
        <f t="shared" si="24"/>
        <v>4.4072639316666473</v>
      </c>
      <c r="BT53" s="42">
        <f t="shared" si="24"/>
        <v>3.4072639316666473</v>
      </c>
      <c r="BU53" s="42">
        <f t="shared" si="24"/>
        <v>2.4072639316666473</v>
      </c>
      <c r="BV53" s="42">
        <f t="shared" si="24"/>
        <v>1.4072639316666473</v>
      </c>
      <c r="BW53" s="42">
        <f t="shared" si="24"/>
        <v>0.40726393166664737</v>
      </c>
      <c r="BX53" s="42">
        <f t="shared" si="24"/>
        <v>-0.46412640570177977</v>
      </c>
      <c r="BY53" s="42">
        <f t="shared" si="24"/>
        <v>-1.4641264057017798</v>
      </c>
      <c r="BZ53" s="42">
        <f t="shared" si="24"/>
        <v>-2.4641264057017795</v>
      </c>
      <c r="CA53" s="42">
        <f t="shared" si="24"/>
        <v>-3.4641264057017795</v>
      </c>
      <c r="CB53" s="42">
        <f t="shared" si="24"/>
        <v>-4.46412640570178</v>
      </c>
      <c r="CC53" s="42">
        <f t="shared" si="24"/>
        <v>-6.0891041025000288</v>
      </c>
      <c r="CD53" s="42">
        <f t="shared" si="24"/>
        <v>-7.0891041025000288</v>
      </c>
      <c r="CE53" s="42">
        <f t="shared" si="24"/>
        <v>-8.0891041025000288</v>
      </c>
      <c r="CF53" s="42">
        <f t="shared" si="25"/>
        <v>-9.0891041025000288</v>
      </c>
      <c r="CG53" s="42">
        <f t="shared" si="25"/>
        <v>-10.089104102500029</v>
      </c>
      <c r="CH53" s="42">
        <f t="shared" si="25"/>
        <v>-11.089104102500029</v>
      </c>
      <c r="CI53" s="42">
        <f t="shared" si="25"/>
        <v>-12.089104102500029</v>
      </c>
      <c r="CJ53" s="42">
        <f t="shared" si="25"/>
        <v>-13.089104102500029</v>
      </c>
    </row>
    <row r="55" spans="1:88" x14ac:dyDescent="0.35">
      <c r="B55" s="60"/>
      <c r="C55" s="134" t="s">
        <v>151</v>
      </c>
      <c r="D55" s="134"/>
      <c r="E55" s="134"/>
      <c r="F55" s="134" t="s">
        <v>84</v>
      </c>
      <c r="G55" s="134"/>
      <c r="H55" s="134"/>
    </row>
    <row r="56" spans="1:88" x14ac:dyDescent="0.35">
      <c r="B56" s="62"/>
      <c r="C56" s="34" t="s">
        <v>77</v>
      </c>
      <c r="D56" s="34" t="s">
        <v>78</v>
      </c>
      <c r="E56" s="34" t="s">
        <v>79</v>
      </c>
      <c r="F56" s="34" t="s">
        <v>77</v>
      </c>
      <c r="G56" s="34" t="s">
        <v>78</v>
      </c>
      <c r="H56" s="34" t="s">
        <v>79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50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</row>
    <row r="57" spans="1:88" x14ac:dyDescent="0.35">
      <c r="B57" s="63" t="s">
        <v>81</v>
      </c>
      <c r="C57" s="54"/>
      <c r="D57" s="54">
        <v>0.59440000000000004</v>
      </c>
      <c r="E57" s="54"/>
      <c r="F57" s="33" t="e">
        <f t="shared" ref="F57:H58" si="26">(((24*60*60)/C57)*0.75)*7*0.97</f>
        <v>#DIV/0!</v>
      </c>
      <c r="G57" s="33">
        <f t="shared" si="26"/>
        <v>740228.80215343204</v>
      </c>
      <c r="H57" s="33" t="e">
        <f t="shared" si="26"/>
        <v>#DIV/0!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50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</row>
    <row r="58" spans="1:88" x14ac:dyDescent="0.35">
      <c r="B58" s="63" t="s">
        <v>82</v>
      </c>
      <c r="C58" s="54"/>
      <c r="D58" s="54"/>
      <c r="E58" s="54">
        <v>0.22900000000000001</v>
      </c>
      <c r="F58" s="33" t="e">
        <f t="shared" si="26"/>
        <v>#DIV/0!</v>
      </c>
      <c r="G58" s="33" t="e">
        <f t="shared" si="26"/>
        <v>#DIV/0!</v>
      </c>
      <c r="H58" s="33">
        <f t="shared" si="26"/>
        <v>1921362.445414847</v>
      </c>
      <c r="I58" s="35"/>
      <c r="J58" s="35"/>
      <c r="K58" s="35"/>
      <c r="L58" s="59" t="s">
        <v>20</v>
      </c>
      <c r="M58" s="26">
        <v>11</v>
      </c>
      <c r="N58" s="26">
        <v>12</v>
      </c>
      <c r="O58" s="26">
        <v>13</v>
      </c>
      <c r="P58" s="25">
        <v>14</v>
      </c>
      <c r="Q58" s="25">
        <v>15</v>
      </c>
      <c r="R58" s="25">
        <v>16</v>
      </c>
      <c r="S58" s="25">
        <v>17</v>
      </c>
      <c r="T58" s="25">
        <v>18</v>
      </c>
      <c r="U58" s="25">
        <v>19</v>
      </c>
      <c r="V58" s="25">
        <v>20</v>
      </c>
      <c r="W58" s="25">
        <v>21</v>
      </c>
      <c r="X58" s="25">
        <v>22</v>
      </c>
      <c r="Y58" s="25">
        <v>23</v>
      </c>
      <c r="Z58" s="25">
        <v>24</v>
      </c>
      <c r="AA58" s="25">
        <v>25</v>
      </c>
      <c r="AB58" s="25">
        <v>26</v>
      </c>
      <c r="AC58" s="24">
        <v>27</v>
      </c>
      <c r="AD58" s="24">
        <v>28</v>
      </c>
      <c r="AE58" s="24">
        <v>29</v>
      </c>
      <c r="AF58" s="24">
        <v>30</v>
      </c>
      <c r="AG58" s="24">
        <v>31</v>
      </c>
      <c r="AH58" s="24">
        <v>32</v>
      </c>
      <c r="AI58" s="24">
        <v>33</v>
      </c>
      <c r="AJ58" s="24">
        <v>34</v>
      </c>
      <c r="AK58" s="24">
        <v>35</v>
      </c>
      <c r="AL58" s="24">
        <v>36</v>
      </c>
      <c r="AM58" s="24">
        <v>37</v>
      </c>
      <c r="AN58" s="24">
        <v>38</v>
      </c>
      <c r="AO58" s="24">
        <v>39</v>
      </c>
      <c r="AP58" s="23">
        <v>40</v>
      </c>
      <c r="AQ58" s="23">
        <v>41</v>
      </c>
      <c r="AR58" s="23">
        <v>42</v>
      </c>
      <c r="AS58" s="23">
        <v>43</v>
      </c>
      <c r="AT58" s="23">
        <v>44</v>
      </c>
      <c r="AU58" s="23">
        <v>45</v>
      </c>
      <c r="AV58" s="23">
        <v>46</v>
      </c>
      <c r="AW58" s="23">
        <v>47</v>
      </c>
      <c r="AX58" s="23">
        <v>48</v>
      </c>
      <c r="AY58" s="23">
        <v>49</v>
      </c>
      <c r="AZ58" s="23">
        <v>50</v>
      </c>
      <c r="BA58" s="23">
        <v>51</v>
      </c>
      <c r="BB58" s="23">
        <v>52</v>
      </c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</row>
    <row r="59" spans="1:88" x14ac:dyDescent="0.35">
      <c r="F59" s="35"/>
      <c r="G59" s="35"/>
      <c r="H59" s="35"/>
      <c r="I59" s="35"/>
      <c r="J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</row>
    <row r="60" spans="1:88" x14ac:dyDescent="0.35">
      <c r="B60" s="31" t="s">
        <v>148</v>
      </c>
      <c r="K60" t="s">
        <v>35</v>
      </c>
      <c r="L60" s="31" t="s">
        <v>77</v>
      </c>
      <c r="M60" s="6" t="e">
        <f>M39/$F57</f>
        <v>#DIV/0!</v>
      </c>
      <c r="N60" s="6" t="e">
        <f>N39/$F57</f>
        <v>#DIV/0!</v>
      </c>
      <c r="O60" s="6" t="e">
        <f t="shared" ref="O60:AY60" si="27">O39/$F57</f>
        <v>#DIV/0!</v>
      </c>
      <c r="P60" s="6" t="e">
        <f t="shared" si="27"/>
        <v>#DIV/0!</v>
      </c>
      <c r="Q60" s="6" t="e">
        <f t="shared" si="27"/>
        <v>#DIV/0!</v>
      </c>
      <c r="R60" s="6" t="e">
        <f t="shared" si="27"/>
        <v>#DIV/0!</v>
      </c>
      <c r="S60" s="6" t="e">
        <f t="shared" si="27"/>
        <v>#DIV/0!</v>
      </c>
      <c r="T60" s="6" t="e">
        <f t="shared" si="27"/>
        <v>#DIV/0!</v>
      </c>
      <c r="U60" s="6" t="e">
        <f t="shared" si="27"/>
        <v>#DIV/0!</v>
      </c>
      <c r="V60" s="6" t="e">
        <f t="shared" si="27"/>
        <v>#DIV/0!</v>
      </c>
      <c r="W60" s="6" t="e">
        <f t="shared" si="27"/>
        <v>#DIV/0!</v>
      </c>
      <c r="X60" s="6" t="e">
        <f t="shared" si="27"/>
        <v>#DIV/0!</v>
      </c>
      <c r="Y60" s="6" t="e">
        <f t="shared" si="27"/>
        <v>#DIV/0!</v>
      </c>
      <c r="Z60" s="6" t="e">
        <f t="shared" si="27"/>
        <v>#DIV/0!</v>
      </c>
      <c r="AA60" s="6" t="e">
        <f t="shared" si="27"/>
        <v>#DIV/0!</v>
      </c>
      <c r="AB60" s="6" t="e">
        <f t="shared" si="27"/>
        <v>#DIV/0!</v>
      </c>
      <c r="AC60" s="6" t="e">
        <f t="shared" si="27"/>
        <v>#DIV/0!</v>
      </c>
      <c r="AD60" s="6" t="e">
        <f t="shared" si="27"/>
        <v>#DIV/0!</v>
      </c>
      <c r="AE60" s="6" t="e">
        <f t="shared" si="27"/>
        <v>#DIV/0!</v>
      </c>
      <c r="AF60" s="6" t="e">
        <f t="shared" si="27"/>
        <v>#DIV/0!</v>
      </c>
      <c r="AG60" s="6" t="e">
        <f t="shared" si="27"/>
        <v>#DIV/0!</v>
      </c>
      <c r="AH60" s="6" t="e">
        <f t="shared" si="27"/>
        <v>#DIV/0!</v>
      </c>
      <c r="AI60" s="6" t="e">
        <f t="shared" si="27"/>
        <v>#DIV/0!</v>
      </c>
      <c r="AJ60" s="6" t="e">
        <f t="shared" si="27"/>
        <v>#DIV/0!</v>
      </c>
      <c r="AK60" s="6" t="e">
        <f t="shared" si="27"/>
        <v>#DIV/0!</v>
      </c>
      <c r="AL60" s="6" t="e">
        <f t="shared" si="27"/>
        <v>#DIV/0!</v>
      </c>
      <c r="AM60" s="6" t="e">
        <f t="shared" si="27"/>
        <v>#DIV/0!</v>
      </c>
      <c r="AN60" s="6" t="e">
        <f t="shared" si="27"/>
        <v>#DIV/0!</v>
      </c>
      <c r="AO60" s="6" t="e">
        <f t="shared" si="27"/>
        <v>#DIV/0!</v>
      </c>
      <c r="AP60" s="6" t="e">
        <f t="shared" si="27"/>
        <v>#DIV/0!</v>
      </c>
      <c r="AQ60" s="6" t="e">
        <f t="shared" si="27"/>
        <v>#DIV/0!</v>
      </c>
      <c r="AR60" s="6" t="e">
        <f t="shared" si="27"/>
        <v>#DIV/0!</v>
      </c>
      <c r="AS60" s="6" t="e">
        <f t="shared" si="27"/>
        <v>#DIV/0!</v>
      </c>
      <c r="AT60" s="6" t="e">
        <f t="shared" si="27"/>
        <v>#DIV/0!</v>
      </c>
      <c r="AU60" s="6" t="e">
        <f t="shared" si="27"/>
        <v>#DIV/0!</v>
      </c>
      <c r="AV60" s="6" t="e">
        <f t="shared" si="27"/>
        <v>#DIV/0!</v>
      </c>
      <c r="AW60" s="6" t="e">
        <f t="shared" si="27"/>
        <v>#DIV/0!</v>
      </c>
      <c r="AX60" s="6" t="e">
        <f t="shared" si="27"/>
        <v>#DIV/0!</v>
      </c>
      <c r="AY60" s="6" t="e">
        <f t="shared" si="27"/>
        <v>#DIV/0!</v>
      </c>
    </row>
    <row r="61" spans="1:88" x14ac:dyDescent="0.35">
      <c r="B61" s="31" t="s">
        <v>149</v>
      </c>
      <c r="C61" s="6"/>
      <c r="D61" s="6"/>
      <c r="E61" s="6"/>
      <c r="F61" s="6"/>
      <c r="G61" s="6"/>
      <c r="H61" s="6"/>
      <c r="I61" s="6"/>
      <c r="J61" s="6"/>
      <c r="L61" s="31" t="s">
        <v>78</v>
      </c>
      <c r="M61" s="6">
        <f>M39/$G57</f>
        <v>0.45366040746195385</v>
      </c>
      <c r="N61" s="6">
        <f t="shared" ref="N61:AY61" si="28">N39/$G57</f>
        <v>0.45366040746195385</v>
      </c>
      <c r="O61" s="6">
        <f t="shared" si="28"/>
        <v>0.45366040746195385</v>
      </c>
      <c r="P61" s="6">
        <f t="shared" si="28"/>
        <v>0.45366040746195385</v>
      </c>
      <c r="Q61" s="6">
        <f t="shared" si="28"/>
        <v>4.3551399116347573</v>
      </c>
      <c r="R61" s="6">
        <f t="shared" si="28"/>
        <v>4.3551399116347573</v>
      </c>
      <c r="S61" s="6">
        <f t="shared" si="28"/>
        <v>4.3551399116347573</v>
      </c>
      <c r="T61" s="6">
        <f t="shared" si="28"/>
        <v>4.3551399116347573</v>
      </c>
      <c r="U61" s="6">
        <f t="shared" si="28"/>
        <v>4.9902644820814928</v>
      </c>
      <c r="V61" s="6">
        <f t="shared" si="28"/>
        <v>4.9902644820814928</v>
      </c>
      <c r="W61" s="6">
        <f t="shared" si="28"/>
        <v>4.9902644820814928</v>
      </c>
      <c r="X61" s="6">
        <f t="shared" si="28"/>
        <v>4.9902644820814928</v>
      </c>
      <c r="Y61" s="6">
        <f t="shared" si="28"/>
        <v>4.9902644820814928</v>
      </c>
      <c r="Z61" s="6">
        <f t="shared" si="28"/>
        <v>6.9863702749140897</v>
      </c>
      <c r="AA61" s="6">
        <f t="shared" si="28"/>
        <v>6.9863702749140897</v>
      </c>
      <c r="AB61" s="6">
        <f t="shared" si="28"/>
        <v>6.9863702749140897</v>
      </c>
      <c r="AC61" s="6">
        <f t="shared" si="28"/>
        <v>6.9863702749140897</v>
      </c>
      <c r="AD61" s="6">
        <f t="shared" si="28"/>
        <v>8.2566194158075596</v>
      </c>
      <c r="AE61" s="6">
        <f t="shared" si="28"/>
        <v>8.2566194158075596</v>
      </c>
      <c r="AF61" s="6">
        <f t="shared" si="28"/>
        <v>8.2566194158075596</v>
      </c>
      <c r="AG61" s="6">
        <f t="shared" si="28"/>
        <v>8.2566194158075596</v>
      </c>
      <c r="AH61" s="6">
        <f t="shared" si="28"/>
        <v>8.2566194158075596</v>
      </c>
      <c r="AI61" s="6">
        <f t="shared" si="28"/>
        <v>8.2566194158075596</v>
      </c>
      <c r="AJ61" s="6">
        <f t="shared" si="28"/>
        <v>8.2566194158075596</v>
      </c>
      <c r="AK61" s="6">
        <f t="shared" si="28"/>
        <v>8.2566194158075596</v>
      </c>
      <c r="AL61" s="6">
        <f t="shared" si="28"/>
        <v>8.2566194158075596</v>
      </c>
      <c r="AM61" s="6">
        <f t="shared" si="28"/>
        <v>9.4361364752086399</v>
      </c>
      <c r="AN61" s="6">
        <f t="shared" si="28"/>
        <v>9.4361364752086399</v>
      </c>
      <c r="AO61" s="6">
        <f t="shared" si="28"/>
        <v>9.4361364752086399</v>
      </c>
      <c r="AP61" s="6">
        <f t="shared" si="28"/>
        <v>9.4361364752086399</v>
      </c>
      <c r="AQ61" s="6">
        <f t="shared" si="28"/>
        <v>9.4361364752086399</v>
      </c>
      <c r="AR61" s="6">
        <f t="shared" si="28"/>
        <v>9.4361364752086399</v>
      </c>
      <c r="AS61" s="6">
        <f t="shared" si="28"/>
        <v>9.4361364752086399</v>
      </c>
      <c r="AT61" s="6">
        <f t="shared" si="28"/>
        <v>9.4361364752086399</v>
      </c>
      <c r="AU61" s="6">
        <f t="shared" si="28"/>
        <v>9.4361364752086399</v>
      </c>
      <c r="AV61" s="6">
        <f t="shared" si="28"/>
        <v>9.4361364752086399</v>
      </c>
      <c r="AW61" s="6">
        <f t="shared" si="28"/>
        <v>9.4361364752086399</v>
      </c>
      <c r="AX61" s="6">
        <f t="shared" si="28"/>
        <v>9.4361364752086399</v>
      </c>
      <c r="AY61" s="6">
        <f t="shared" si="28"/>
        <v>9.4361364752086399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</row>
    <row r="62" spans="1:88" x14ac:dyDescent="0.35">
      <c r="C62" s="6"/>
      <c r="D62" s="6"/>
      <c r="E62" s="6"/>
      <c r="F62" s="6"/>
      <c r="G62" s="6"/>
      <c r="H62" s="6"/>
      <c r="I62" s="6"/>
      <c r="J62" s="6"/>
      <c r="L62" s="31" t="s">
        <v>79</v>
      </c>
      <c r="M62" s="6" t="e">
        <f>M40/$H57</f>
        <v>#DIV/0!</v>
      </c>
      <c r="N62" s="6" t="e">
        <f t="shared" ref="N62:AY62" si="29">N40/$H57</f>
        <v>#DIV/0!</v>
      </c>
      <c r="O62" s="6" t="e">
        <f t="shared" si="29"/>
        <v>#DIV/0!</v>
      </c>
      <c r="P62" s="6" t="e">
        <f t="shared" si="29"/>
        <v>#DIV/0!</v>
      </c>
      <c r="Q62" s="6" t="e">
        <f t="shared" si="29"/>
        <v>#DIV/0!</v>
      </c>
      <c r="R62" s="6" t="e">
        <f t="shared" si="29"/>
        <v>#DIV/0!</v>
      </c>
      <c r="S62" s="6" t="e">
        <f t="shared" si="29"/>
        <v>#DIV/0!</v>
      </c>
      <c r="T62" s="6" t="e">
        <f t="shared" si="29"/>
        <v>#DIV/0!</v>
      </c>
      <c r="U62" s="6" t="e">
        <f t="shared" si="29"/>
        <v>#DIV/0!</v>
      </c>
      <c r="V62" s="6" t="e">
        <f t="shared" si="29"/>
        <v>#DIV/0!</v>
      </c>
      <c r="W62" s="6" t="e">
        <f t="shared" si="29"/>
        <v>#DIV/0!</v>
      </c>
      <c r="X62" s="6" t="e">
        <f t="shared" si="29"/>
        <v>#DIV/0!</v>
      </c>
      <c r="Y62" s="6" t="e">
        <f t="shared" si="29"/>
        <v>#DIV/0!</v>
      </c>
      <c r="Z62" s="6" t="e">
        <f t="shared" si="29"/>
        <v>#DIV/0!</v>
      </c>
      <c r="AA62" s="6" t="e">
        <f t="shared" si="29"/>
        <v>#DIV/0!</v>
      </c>
      <c r="AB62" s="6" t="e">
        <f t="shared" si="29"/>
        <v>#DIV/0!</v>
      </c>
      <c r="AC62" s="6" t="e">
        <f t="shared" si="29"/>
        <v>#DIV/0!</v>
      </c>
      <c r="AD62" s="6" t="e">
        <f t="shared" si="29"/>
        <v>#DIV/0!</v>
      </c>
      <c r="AE62" s="6" t="e">
        <f t="shared" si="29"/>
        <v>#DIV/0!</v>
      </c>
      <c r="AF62" s="6" t="e">
        <f t="shared" si="29"/>
        <v>#DIV/0!</v>
      </c>
      <c r="AG62" s="6" t="e">
        <f t="shared" si="29"/>
        <v>#DIV/0!</v>
      </c>
      <c r="AH62" s="6" t="e">
        <f t="shared" si="29"/>
        <v>#DIV/0!</v>
      </c>
      <c r="AI62" s="6" t="e">
        <f t="shared" si="29"/>
        <v>#DIV/0!</v>
      </c>
      <c r="AJ62" s="6" t="e">
        <f t="shared" si="29"/>
        <v>#DIV/0!</v>
      </c>
      <c r="AK62" s="6" t="e">
        <f t="shared" si="29"/>
        <v>#DIV/0!</v>
      </c>
      <c r="AL62" s="6" t="e">
        <f t="shared" si="29"/>
        <v>#DIV/0!</v>
      </c>
      <c r="AM62" s="6" t="e">
        <f t="shared" si="29"/>
        <v>#DIV/0!</v>
      </c>
      <c r="AN62" s="6" t="e">
        <f t="shared" si="29"/>
        <v>#DIV/0!</v>
      </c>
      <c r="AO62" s="6" t="e">
        <f t="shared" si="29"/>
        <v>#DIV/0!</v>
      </c>
      <c r="AP62" s="6" t="e">
        <f t="shared" si="29"/>
        <v>#DIV/0!</v>
      </c>
      <c r="AQ62" s="6" t="e">
        <f t="shared" si="29"/>
        <v>#DIV/0!</v>
      </c>
      <c r="AR62" s="6" t="e">
        <f t="shared" si="29"/>
        <v>#DIV/0!</v>
      </c>
      <c r="AS62" s="6" t="e">
        <f t="shared" si="29"/>
        <v>#DIV/0!</v>
      </c>
      <c r="AT62" s="6" t="e">
        <f t="shared" si="29"/>
        <v>#DIV/0!</v>
      </c>
      <c r="AU62" s="6" t="e">
        <f t="shared" si="29"/>
        <v>#DIV/0!</v>
      </c>
      <c r="AV62" s="6" t="e">
        <f t="shared" si="29"/>
        <v>#DIV/0!</v>
      </c>
      <c r="AW62" s="6" t="e">
        <f t="shared" si="29"/>
        <v>#DIV/0!</v>
      </c>
      <c r="AX62" s="6" t="e">
        <f t="shared" si="29"/>
        <v>#DIV/0!</v>
      </c>
      <c r="AY62" s="6" t="e">
        <f t="shared" si="29"/>
        <v>#DIV/0!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</row>
    <row r="63" spans="1:88" x14ac:dyDescent="0.35">
      <c r="C63" s="6"/>
      <c r="D63" s="6"/>
      <c r="E63" s="6"/>
      <c r="F63" s="6"/>
      <c r="G63" s="6"/>
      <c r="H63" s="6"/>
      <c r="I63" s="6"/>
      <c r="J63" s="6"/>
      <c r="L63" s="3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</row>
    <row r="64" spans="1:88" x14ac:dyDescent="0.35">
      <c r="B64" s="60"/>
      <c r="C64" s="134" t="s">
        <v>83</v>
      </c>
      <c r="D64" s="134"/>
      <c r="E64" s="134"/>
      <c r="F64" s="134" t="s">
        <v>84</v>
      </c>
      <c r="G64" s="134"/>
      <c r="H64" s="134"/>
      <c r="I64" s="6"/>
      <c r="J64" s="6"/>
      <c r="K64" t="s">
        <v>36</v>
      </c>
      <c r="L64" s="31" t="s">
        <v>77</v>
      </c>
      <c r="M64" s="6" t="e">
        <f>M40/$F58</f>
        <v>#DIV/0!</v>
      </c>
      <c r="N64" s="6" t="e">
        <f t="shared" ref="N64:AY64" si="30">N40/$F58</f>
        <v>#DIV/0!</v>
      </c>
      <c r="O64" s="6" t="e">
        <f t="shared" si="30"/>
        <v>#DIV/0!</v>
      </c>
      <c r="P64" s="6" t="e">
        <f t="shared" si="30"/>
        <v>#DIV/0!</v>
      </c>
      <c r="Q64" s="6" t="e">
        <f t="shared" si="30"/>
        <v>#DIV/0!</v>
      </c>
      <c r="R64" s="6" t="e">
        <f t="shared" si="30"/>
        <v>#DIV/0!</v>
      </c>
      <c r="S64" s="6" t="e">
        <f t="shared" si="30"/>
        <v>#DIV/0!</v>
      </c>
      <c r="T64" s="6" t="e">
        <f t="shared" si="30"/>
        <v>#DIV/0!</v>
      </c>
      <c r="U64" s="6" t="e">
        <f t="shared" si="30"/>
        <v>#DIV/0!</v>
      </c>
      <c r="V64" s="6" t="e">
        <f t="shared" si="30"/>
        <v>#DIV/0!</v>
      </c>
      <c r="W64" s="6" t="e">
        <f t="shared" si="30"/>
        <v>#DIV/0!</v>
      </c>
      <c r="X64" s="6" t="e">
        <f t="shared" si="30"/>
        <v>#DIV/0!</v>
      </c>
      <c r="Y64" s="6" t="e">
        <f t="shared" si="30"/>
        <v>#DIV/0!</v>
      </c>
      <c r="Z64" s="6" t="e">
        <f t="shared" si="30"/>
        <v>#DIV/0!</v>
      </c>
      <c r="AA64" s="6" t="e">
        <f t="shared" si="30"/>
        <v>#DIV/0!</v>
      </c>
      <c r="AB64" s="6" t="e">
        <f t="shared" si="30"/>
        <v>#DIV/0!</v>
      </c>
      <c r="AC64" s="6" t="e">
        <f t="shared" si="30"/>
        <v>#DIV/0!</v>
      </c>
      <c r="AD64" s="6" t="e">
        <f t="shared" si="30"/>
        <v>#DIV/0!</v>
      </c>
      <c r="AE64" s="6" t="e">
        <f t="shared" si="30"/>
        <v>#DIV/0!</v>
      </c>
      <c r="AF64" s="6" t="e">
        <f t="shared" si="30"/>
        <v>#DIV/0!</v>
      </c>
      <c r="AG64" s="6" t="e">
        <f t="shared" si="30"/>
        <v>#DIV/0!</v>
      </c>
      <c r="AH64" s="6" t="e">
        <f t="shared" si="30"/>
        <v>#DIV/0!</v>
      </c>
      <c r="AI64" s="6" t="e">
        <f t="shared" si="30"/>
        <v>#DIV/0!</v>
      </c>
      <c r="AJ64" s="6" t="e">
        <f t="shared" si="30"/>
        <v>#DIV/0!</v>
      </c>
      <c r="AK64" s="6" t="e">
        <f t="shared" si="30"/>
        <v>#DIV/0!</v>
      </c>
      <c r="AL64" s="6" t="e">
        <f t="shared" si="30"/>
        <v>#DIV/0!</v>
      </c>
      <c r="AM64" s="6" t="e">
        <f t="shared" si="30"/>
        <v>#DIV/0!</v>
      </c>
      <c r="AN64" s="6" t="e">
        <f t="shared" si="30"/>
        <v>#DIV/0!</v>
      </c>
      <c r="AO64" s="6" t="e">
        <f t="shared" si="30"/>
        <v>#DIV/0!</v>
      </c>
      <c r="AP64" s="6" t="e">
        <f t="shared" si="30"/>
        <v>#DIV/0!</v>
      </c>
      <c r="AQ64" s="6" t="e">
        <f t="shared" si="30"/>
        <v>#DIV/0!</v>
      </c>
      <c r="AR64" s="6" t="e">
        <f t="shared" si="30"/>
        <v>#DIV/0!</v>
      </c>
      <c r="AS64" s="6" t="e">
        <f t="shared" si="30"/>
        <v>#DIV/0!</v>
      </c>
      <c r="AT64" s="6" t="e">
        <f t="shared" si="30"/>
        <v>#DIV/0!</v>
      </c>
      <c r="AU64" s="6" t="e">
        <f t="shared" si="30"/>
        <v>#DIV/0!</v>
      </c>
      <c r="AV64" s="6" t="e">
        <f t="shared" si="30"/>
        <v>#DIV/0!</v>
      </c>
      <c r="AW64" s="6" t="e">
        <f t="shared" si="30"/>
        <v>#DIV/0!</v>
      </c>
      <c r="AX64" s="6" t="e">
        <f t="shared" si="30"/>
        <v>#DIV/0!</v>
      </c>
      <c r="AY64" s="6" t="e">
        <f t="shared" si="30"/>
        <v>#DIV/0!</v>
      </c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</row>
    <row r="65" spans="2:69" x14ac:dyDescent="0.35">
      <c r="B65" s="62"/>
      <c r="C65" s="34" t="s">
        <v>77</v>
      </c>
      <c r="D65" s="34" t="s">
        <v>78</v>
      </c>
      <c r="E65" s="34" t="s">
        <v>79</v>
      </c>
      <c r="F65" s="34" t="s">
        <v>77</v>
      </c>
      <c r="G65" s="34" t="s">
        <v>78</v>
      </c>
      <c r="H65" s="34" t="s">
        <v>79</v>
      </c>
      <c r="I65" s="6"/>
      <c r="J65" s="6"/>
      <c r="L65" s="31" t="s">
        <v>78</v>
      </c>
      <c r="M65" s="6" t="e">
        <f>M40/$G58</f>
        <v>#DIV/0!</v>
      </c>
      <c r="N65" s="6" t="e">
        <f t="shared" ref="N65:AY65" si="31">N40/$G58</f>
        <v>#DIV/0!</v>
      </c>
      <c r="O65" s="6" t="e">
        <f t="shared" si="31"/>
        <v>#DIV/0!</v>
      </c>
      <c r="P65" s="6" t="e">
        <f t="shared" si="31"/>
        <v>#DIV/0!</v>
      </c>
      <c r="Q65" s="6" t="e">
        <f t="shared" si="31"/>
        <v>#DIV/0!</v>
      </c>
      <c r="R65" s="6" t="e">
        <f t="shared" si="31"/>
        <v>#DIV/0!</v>
      </c>
      <c r="S65" s="6" t="e">
        <f t="shared" si="31"/>
        <v>#DIV/0!</v>
      </c>
      <c r="T65" s="6" t="e">
        <f t="shared" si="31"/>
        <v>#DIV/0!</v>
      </c>
      <c r="U65" s="6" t="e">
        <f t="shared" si="31"/>
        <v>#DIV/0!</v>
      </c>
      <c r="V65" s="6" t="e">
        <f t="shared" si="31"/>
        <v>#DIV/0!</v>
      </c>
      <c r="W65" s="6" t="e">
        <f t="shared" si="31"/>
        <v>#DIV/0!</v>
      </c>
      <c r="X65" s="6" t="e">
        <f t="shared" si="31"/>
        <v>#DIV/0!</v>
      </c>
      <c r="Y65" s="6" t="e">
        <f t="shared" si="31"/>
        <v>#DIV/0!</v>
      </c>
      <c r="Z65" s="6" t="e">
        <f t="shared" si="31"/>
        <v>#DIV/0!</v>
      </c>
      <c r="AA65" s="6" t="e">
        <f t="shared" si="31"/>
        <v>#DIV/0!</v>
      </c>
      <c r="AB65" s="6" t="e">
        <f t="shared" si="31"/>
        <v>#DIV/0!</v>
      </c>
      <c r="AC65" s="6" t="e">
        <f t="shared" si="31"/>
        <v>#DIV/0!</v>
      </c>
      <c r="AD65" s="6" t="e">
        <f t="shared" si="31"/>
        <v>#DIV/0!</v>
      </c>
      <c r="AE65" s="6" t="e">
        <f t="shared" si="31"/>
        <v>#DIV/0!</v>
      </c>
      <c r="AF65" s="6" t="e">
        <f t="shared" si="31"/>
        <v>#DIV/0!</v>
      </c>
      <c r="AG65" s="6" t="e">
        <f t="shared" si="31"/>
        <v>#DIV/0!</v>
      </c>
      <c r="AH65" s="6" t="e">
        <f t="shared" si="31"/>
        <v>#DIV/0!</v>
      </c>
      <c r="AI65" s="6" t="e">
        <f t="shared" si="31"/>
        <v>#DIV/0!</v>
      </c>
      <c r="AJ65" s="6" t="e">
        <f t="shared" si="31"/>
        <v>#DIV/0!</v>
      </c>
      <c r="AK65" s="6" t="e">
        <f t="shared" si="31"/>
        <v>#DIV/0!</v>
      </c>
      <c r="AL65" s="6" t="e">
        <f t="shared" si="31"/>
        <v>#DIV/0!</v>
      </c>
      <c r="AM65" s="6" t="e">
        <f t="shared" si="31"/>
        <v>#DIV/0!</v>
      </c>
      <c r="AN65" s="6" t="e">
        <f t="shared" si="31"/>
        <v>#DIV/0!</v>
      </c>
      <c r="AO65" s="6" t="e">
        <f t="shared" si="31"/>
        <v>#DIV/0!</v>
      </c>
      <c r="AP65" s="6" t="e">
        <f t="shared" si="31"/>
        <v>#DIV/0!</v>
      </c>
      <c r="AQ65" s="6" t="e">
        <f t="shared" si="31"/>
        <v>#DIV/0!</v>
      </c>
      <c r="AR65" s="6" t="e">
        <f t="shared" si="31"/>
        <v>#DIV/0!</v>
      </c>
      <c r="AS65" s="6" t="e">
        <f t="shared" si="31"/>
        <v>#DIV/0!</v>
      </c>
      <c r="AT65" s="6" t="e">
        <f t="shared" si="31"/>
        <v>#DIV/0!</v>
      </c>
      <c r="AU65" s="6" t="e">
        <f t="shared" si="31"/>
        <v>#DIV/0!</v>
      </c>
      <c r="AV65" s="6" t="e">
        <f t="shared" si="31"/>
        <v>#DIV/0!</v>
      </c>
      <c r="AW65" s="6" t="e">
        <f t="shared" si="31"/>
        <v>#DIV/0!</v>
      </c>
      <c r="AX65" s="6" t="e">
        <f t="shared" si="31"/>
        <v>#DIV/0!</v>
      </c>
      <c r="AY65" s="6" t="e">
        <f t="shared" si="31"/>
        <v>#DIV/0!</v>
      </c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</row>
    <row r="66" spans="2:69" x14ac:dyDescent="0.35">
      <c r="B66" s="63" t="s">
        <v>81</v>
      </c>
      <c r="C66" s="54">
        <v>1</v>
      </c>
      <c r="D66" s="82">
        <v>0.67</v>
      </c>
      <c r="E66" s="54">
        <v>0.53500000000000003</v>
      </c>
      <c r="F66" s="33">
        <f t="shared" ref="F66:H67" si="32">(((24*60*60)/C66)*0.75)*7*0.97</f>
        <v>439992</v>
      </c>
      <c r="G66" s="33">
        <f t="shared" si="32"/>
        <v>656704.47761194012</v>
      </c>
      <c r="H66" s="33">
        <f t="shared" si="32"/>
        <v>822414.953271028</v>
      </c>
      <c r="I66" s="6"/>
      <c r="J66" s="6"/>
      <c r="L66" s="31" t="s">
        <v>79</v>
      </c>
      <c r="M66" s="6">
        <f>M40/$H58</f>
        <v>0.25649689426171385</v>
      </c>
      <c r="N66" s="6">
        <f t="shared" ref="N66:AY66" si="33">N40/$H58</f>
        <v>0.25649689426171385</v>
      </c>
      <c r="O66" s="6">
        <f t="shared" si="33"/>
        <v>0.25649689426171385</v>
      </c>
      <c r="P66" s="6">
        <f t="shared" si="33"/>
        <v>0.25649689426171385</v>
      </c>
      <c r="Q66" s="6">
        <f t="shared" si="33"/>
        <v>1.775747729504173</v>
      </c>
      <c r="R66" s="6">
        <f t="shared" si="33"/>
        <v>1.775747729504173</v>
      </c>
      <c r="S66" s="6">
        <f t="shared" si="33"/>
        <v>1.775747729504173</v>
      </c>
      <c r="T66" s="6">
        <f t="shared" si="33"/>
        <v>1.775747729504173</v>
      </c>
      <c r="U66" s="6">
        <f t="shared" si="33"/>
        <v>1.9138614417989419</v>
      </c>
      <c r="V66" s="6">
        <f t="shared" si="33"/>
        <v>1.9138614417989419</v>
      </c>
      <c r="W66" s="6">
        <f t="shared" si="33"/>
        <v>1.9138614417989419</v>
      </c>
      <c r="X66" s="6">
        <f t="shared" si="33"/>
        <v>1.9138614417989419</v>
      </c>
      <c r="Y66" s="6">
        <f t="shared" si="33"/>
        <v>1.9138614417989419</v>
      </c>
      <c r="Z66" s="6">
        <f t="shared" si="33"/>
        <v>2.6833521245840837</v>
      </c>
      <c r="AA66" s="6">
        <f t="shared" si="33"/>
        <v>2.6833521245840837</v>
      </c>
      <c r="AB66" s="6">
        <f t="shared" si="33"/>
        <v>2.6833521245840837</v>
      </c>
      <c r="AC66" s="6">
        <f t="shared" si="33"/>
        <v>2.6833521245840837</v>
      </c>
      <c r="AD66" s="6">
        <f t="shared" si="33"/>
        <v>3.1963459131075114</v>
      </c>
      <c r="AE66" s="6">
        <f t="shared" si="33"/>
        <v>3.1963459131075114</v>
      </c>
      <c r="AF66" s="6">
        <f t="shared" si="33"/>
        <v>3.1963459131075114</v>
      </c>
      <c r="AG66" s="6">
        <f t="shared" si="33"/>
        <v>3.1963459131075114</v>
      </c>
      <c r="AH66" s="6">
        <f t="shared" si="33"/>
        <v>3.1963459131075114</v>
      </c>
      <c r="AI66" s="6">
        <f t="shared" si="33"/>
        <v>3.1963459131075114</v>
      </c>
      <c r="AJ66" s="6">
        <f t="shared" si="33"/>
        <v>3.1963459131075114</v>
      </c>
      <c r="AK66" s="6">
        <f t="shared" si="33"/>
        <v>3.1963459131075114</v>
      </c>
      <c r="AL66" s="6">
        <f t="shared" si="33"/>
        <v>3.1963459131075114</v>
      </c>
      <c r="AM66" s="6">
        <f t="shared" si="33"/>
        <v>3.6304175803196426</v>
      </c>
      <c r="AN66" s="6">
        <f t="shared" si="33"/>
        <v>3.6304175803196426</v>
      </c>
      <c r="AO66" s="6">
        <f t="shared" si="33"/>
        <v>3.6304175803196426</v>
      </c>
      <c r="AP66" s="6">
        <f t="shared" si="33"/>
        <v>3.6304175803196426</v>
      </c>
      <c r="AQ66" s="6">
        <f t="shared" si="33"/>
        <v>3.6304175803196426</v>
      </c>
      <c r="AR66" s="6">
        <f t="shared" si="33"/>
        <v>3.6304175803196426</v>
      </c>
      <c r="AS66" s="6">
        <f t="shared" si="33"/>
        <v>3.6304175803196426</v>
      </c>
      <c r="AT66" s="6">
        <f t="shared" si="33"/>
        <v>3.6304175803196426</v>
      </c>
      <c r="AU66" s="6">
        <f t="shared" si="33"/>
        <v>3.6304175803196426</v>
      </c>
      <c r="AV66" s="6">
        <f t="shared" si="33"/>
        <v>3.6304175803196426</v>
      </c>
      <c r="AW66" s="6">
        <f t="shared" si="33"/>
        <v>3.6304175803196426</v>
      </c>
      <c r="AX66" s="6">
        <f t="shared" si="33"/>
        <v>3.6304175803196426</v>
      </c>
      <c r="AY66" s="6">
        <f t="shared" si="33"/>
        <v>3.6304175803196426</v>
      </c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</row>
    <row r="67" spans="2:69" x14ac:dyDescent="0.35">
      <c r="B67" s="63" t="s">
        <v>82</v>
      </c>
      <c r="C67" s="54">
        <v>1.25</v>
      </c>
      <c r="D67" s="54">
        <v>0.79500000000000004</v>
      </c>
      <c r="E67" s="82">
        <v>0.59799999999999998</v>
      </c>
      <c r="F67" s="33">
        <f t="shared" si="32"/>
        <v>351993.59999999998</v>
      </c>
      <c r="G67" s="33">
        <f t="shared" si="32"/>
        <v>553449.0566037735</v>
      </c>
      <c r="H67" s="33">
        <f t="shared" si="32"/>
        <v>735772.57525083621</v>
      </c>
      <c r="I67" s="6"/>
      <c r="J67" s="6"/>
      <c r="L67" s="59" t="s">
        <v>20</v>
      </c>
      <c r="M67" s="26">
        <v>11</v>
      </c>
      <c r="N67" s="26">
        <v>12</v>
      </c>
      <c r="O67" s="26">
        <v>13</v>
      </c>
      <c r="P67" s="25">
        <v>14</v>
      </c>
      <c r="Q67" s="25">
        <v>15</v>
      </c>
      <c r="R67" s="25">
        <v>16</v>
      </c>
      <c r="S67" s="25">
        <v>17</v>
      </c>
      <c r="T67" s="25">
        <v>18</v>
      </c>
      <c r="U67" s="25">
        <v>19</v>
      </c>
      <c r="V67" s="25">
        <v>20</v>
      </c>
      <c r="W67" s="25">
        <v>21</v>
      </c>
      <c r="X67" s="25">
        <v>22</v>
      </c>
      <c r="Y67" s="25">
        <v>23</v>
      </c>
      <c r="Z67" s="25">
        <v>24</v>
      </c>
      <c r="AA67" s="25">
        <v>25</v>
      </c>
      <c r="AB67" s="25">
        <v>26</v>
      </c>
      <c r="AC67" s="24">
        <v>27</v>
      </c>
      <c r="AD67" s="24">
        <v>28</v>
      </c>
      <c r="AE67" s="24">
        <v>29</v>
      </c>
      <c r="AF67" s="24">
        <v>30</v>
      </c>
      <c r="AG67" s="24">
        <v>31</v>
      </c>
      <c r="AH67" s="24">
        <v>32</v>
      </c>
      <c r="AI67" s="24">
        <v>33</v>
      </c>
      <c r="AJ67" s="24">
        <v>34</v>
      </c>
      <c r="AK67" s="24">
        <v>35</v>
      </c>
      <c r="AL67" s="24">
        <v>36</v>
      </c>
      <c r="AM67" s="24">
        <v>37</v>
      </c>
      <c r="AN67" s="24">
        <v>38</v>
      </c>
      <c r="AO67" s="24">
        <v>39</v>
      </c>
      <c r="AP67" s="23">
        <v>40</v>
      </c>
      <c r="AQ67" s="23">
        <v>41</v>
      </c>
      <c r="AR67" s="23">
        <v>42</v>
      </c>
      <c r="AS67" s="23">
        <v>43</v>
      </c>
      <c r="AT67" s="23">
        <v>44</v>
      </c>
      <c r="AU67" s="23">
        <v>45</v>
      </c>
      <c r="AV67" s="23">
        <v>46</v>
      </c>
      <c r="AW67" s="23">
        <v>47</v>
      </c>
      <c r="AX67" s="23">
        <v>48</v>
      </c>
      <c r="AY67" s="23">
        <v>49</v>
      </c>
      <c r="AZ67" s="23">
        <v>50</v>
      </c>
      <c r="BA67" s="23">
        <v>51</v>
      </c>
      <c r="BB67" s="23">
        <v>52</v>
      </c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</row>
    <row r="68" spans="2:69" x14ac:dyDescent="0.35">
      <c r="B68" s="31"/>
      <c r="C68" s="6"/>
      <c r="D68" s="6"/>
      <c r="E68" s="6"/>
      <c r="F68" s="6"/>
      <c r="G68" s="6"/>
      <c r="H68" s="6"/>
      <c r="I68" s="6"/>
      <c r="J68" s="6"/>
      <c r="K68" s="6"/>
      <c r="L68" s="31" t="s">
        <v>93</v>
      </c>
      <c r="M68" s="6" t="e">
        <f>M60+M65</f>
        <v>#DIV/0!</v>
      </c>
      <c r="N68" s="6" t="e">
        <f t="shared" ref="N68:AY69" si="34">N60+N65</f>
        <v>#DIV/0!</v>
      </c>
      <c r="O68" s="6" t="e">
        <f t="shared" si="34"/>
        <v>#DIV/0!</v>
      </c>
      <c r="P68" s="6" t="e">
        <f t="shared" si="34"/>
        <v>#DIV/0!</v>
      </c>
      <c r="Q68" s="6" t="e">
        <f t="shared" si="34"/>
        <v>#DIV/0!</v>
      </c>
      <c r="R68" s="6" t="e">
        <f t="shared" si="34"/>
        <v>#DIV/0!</v>
      </c>
      <c r="S68" s="6" t="e">
        <f t="shared" si="34"/>
        <v>#DIV/0!</v>
      </c>
      <c r="T68" s="6" t="e">
        <f t="shared" si="34"/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 t="e">
        <f t="shared" si="34"/>
        <v>#DIV/0!</v>
      </c>
      <c r="AA68" s="6" t="e">
        <f t="shared" si="34"/>
        <v>#DIV/0!</v>
      </c>
      <c r="AB68" s="6" t="e">
        <f t="shared" si="34"/>
        <v>#DIV/0!</v>
      </c>
      <c r="AC68" s="6" t="e">
        <f t="shared" si="34"/>
        <v>#DIV/0!</v>
      </c>
      <c r="AD68" s="6" t="e">
        <f t="shared" si="34"/>
        <v>#DIV/0!</v>
      </c>
      <c r="AE68" s="6" t="e">
        <f t="shared" si="34"/>
        <v>#DIV/0!</v>
      </c>
      <c r="AF68" s="6" t="e">
        <f t="shared" si="34"/>
        <v>#DIV/0!</v>
      </c>
      <c r="AG68" s="6" t="e">
        <f t="shared" si="34"/>
        <v>#DIV/0!</v>
      </c>
      <c r="AH68" s="6" t="e">
        <f t="shared" si="34"/>
        <v>#DIV/0!</v>
      </c>
      <c r="AI68" s="6" t="e">
        <f t="shared" si="34"/>
        <v>#DIV/0!</v>
      </c>
      <c r="AJ68" s="6" t="e">
        <f t="shared" si="34"/>
        <v>#DIV/0!</v>
      </c>
      <c r="AK68" s="6" t="e">
        <f t="shared" si="34"/>
        <v>#DIV/0!</v>
      </c>
      <c r="AL68" s="6" t="e">
        <f t="shared" si="34"/>
        <v>#DIV/0!</v>
      </c>
      <c r="AM68" s="6" t="e">
        <f t="shared" si="34"/>
        <v>#DIV/0!</v>
      </c>
      <c r="AN68" s="6" t="e">
        <f t="shared" si="34"/>
        <v>#DIV/0!</v>
      </c>
      <c r="AO68" s="6" t="e">
        <f t="shared" si="34"/>
        <v>#DIV/0!</v>
      </c>
      <c r="AP68" s="6" t="e">
        <f t="shared" si="34"/>
        <v>#DIV/0!</v>
      </c>
      <c r="AQ68" s="6" t="e">
        <f t="shared" si="34"/>
        <v>#DIV/0!</v>
      </c>
      <c r="AR68" s="6" t="e">
        <f t="shared" si="34"/>
        <v>#DIV/0!</v>
      </c>
      <c r="AS68" s="6" t="e">
        <f t="shared" si="34"/>
        <v>#DIV/0!</v>
      </c>
      <c r="AT68" s="6" t="e">
        <f t="shared" si="34"/>
        <v>#DIV/0!</v>
      </c>
      <c r="AU68" s="6" t="e">
        <f t="shared" si="34"/>
        <v>#DIV/0!</v>
      </c>
      <c r="AV68" s="6" t="e">
        <f t="shared" si="34"/>
        <v>#DIV/0!</v>
      </c>
      <c r="AW68" s="6" t="e">
        <f t="shared" si="34"/>
        <v>#DIV/0!</v>
      </c>
      <c r="AX68" s="6" t="e">
        <f t="shared" si="34"/>
        <v>#DIV/0!</v>
      </c>
      <c r="AY68" s="6" t="e">
        <f t="shared" si="34"/>
        <v>#DIV/0!</v>
      </c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</row>
    <row r="69" spans="2:69" x14ac:dyDescent="0.35">
      <c r="L69" s="86" t="s">
        <v>94</v>
      </c>
      <c r="M69" s="87">
        <f>M61+M66</f>
        <v>0.71015730172366776</v>
      </c>
      <c r="N69" s="87">
        <f t="shared" si="34"/>
        <v>0.71015730172366776</v>
      </c>
      <c r="O69" s="87">
        <f t="shared" si="34"/>
        <v>0.71015730172366776</v>
      </c>
      <c r="P69" s="87">
        <f t="shared" si="34"/>
        <v>0.71015730172366776</v>
      </c>
      <c r="Q69" s="87">
        <f t="shared" si="34"/>
        <v>6.1308876411389299</v>
      </c>
      <c r="R69" s="87">
        <f t="shared" si="34"/>
        <v>6.1308876411389299</v>
      </c>
      <c r="S69" s="87">
        <f t="shared" si="34"/>
        <v>6.1308876411389299</v>
      </c>
      <c r="T69" s="87">
        <f t="shared" si="34"/>
        <v>6.1308876411389299</v>
      </c>
      <c r="U69" s="87">
        <f t="shared" si="34"/>
        <v>6.9041259238804349</v>
      </c>
      <c r="V69" s="87">
        <f t="shared" si="34"/>
        <v>6.9041259238804349</v>
      </c>
      <c r="W69" s="87">
        <f t="shared" si="34"/>
        <v>6.9041259238804349</v>
      </c>
      <c r="X69" s="87">
        <f t="shared" si="34"/>
        <v>6.9041259238804349</v>
      </c>
      <c r="Y69" s="87">
        <f t="shared" si="34"/>
        <v>6.9041259238804349</v>
      </c>
      <c r="Z69" s="87">
        <f t="shared" si="34"/>
        <v>9.6697223994981734</v>
      </c>
      <c r="AA69" s="87">
        <f t="shared" si="34"/>
        <v>9.6697223994981734</v>
      </c>
      <c r="AB69" s="87">
        <f t="shared" si="34"/>
        <v>9.6697223994981734</v>
      </c>
      <c r="AC69" s="87">
        <f t="shared" si="34"/>
        <v>9.6697223994981734</v>
      </c>
      <c r="AD69" s="87">
        <f t="shared" si="34"/>
        <v>11.45296532891507</v>
      </c>
      <c r="AE69" s="87">
        <f t="shared" si="34"/>
        <v>11.45296532891507</v>
      </c>
      <c r="AF69" s="87">
        <f t="shared" si="34"/>
        <v>11.45296532891507</v>
      </c>
      <c r="AG69" s="87">
        <f t="shared" si="34"/>
        <v>11.45296532891507</v>
      </c>
      <c r="AH69" s="87">
        <f t="shared" si="34"/>
        <v>11.45296532891507</v>
      </c>
      <c r="AI69" s="87">
        <f t="shared" si="34"/>
        <v>11.45296532891507</v>
      </c>
      <c r="AJ69" s="87">
        <f t="shared" si="34"/>
        <v>11.45296532891507</v>
      </c>
      <c r="AK69" s="87">
        <f t="shared" si="34"/>
        <v>11.45296532891507</v>
      </c>
      <c r="AL69" s="87">
        <f t="shared" si="34"/>
        <v>11.45296532891507</v>
      </c>
      <c r="AM69" s="87">
        <f t="shared" si="34"/>
        <v>13.066554055528282</v>
      </c>
      <c r="AN69" s="87">
        <f t="shared" si="34"/>
        <v>13.066554055528282</v>
      </c>
      <c r="AO69" s="87">
        <f t="shared" si="34"/>
        <v>13.066554055528282</v>
      </c>
      <c r="AP69" s="87">
        <f t="shared" si="34"/>
        <v>13.066554055528282</v>
      </c>
      <c r="AQ69" s="87">
        <f t="shared" si="34"/>
        <v>13.066554055528282</v>
      </c>
      <c r="AR69" s="87">
        <f t="shared" si="34"/>
        <v>13.066554055528282</v>
      </c>
      <c r="AS69" s="87">
        <f t="shared" si="34"/>
        <v>13.066554055528282</v>
      </c>
      <c r="AT69" s="87">
        <f t="shared" si="34"/>
        <v>13.066554055528282</v>
      </c>
      <c r="AU69" s="87">
        <f t="shared" si="34"/>
        <v>13.066554055528282</v>
      </c>
      <c r="AV69" s="87">
        <f t="shared" si="34"/>
        <v>13.066554055528282</v>
      </c>
      <c r="AW69" s="87">
        <f t="shared" si="34"/>
        <v>13.066554055528282</v>
      </c>
      <c r="AX69" s="87">
        <f t="shared" si="34"/>
        <v>13.066554055528282</v>
      </c>
      <c r="AY69" s="87">
        <f t="shared" si="34"/>
        <v>13.066554055528282</v>
      </c>
    </row>
    <row r="70" spans="2:69" x14ac:dyDescent="0.35">
      <c r="L70" s="31" t="s">
        <v>95</v>
      </c>
      <c r="M70" s="6" t="e">
        <f>M62+M66</f>
        <v>#DIV/0!</v>
      </c>
      <c r="N70" s="6" t="e">
        <f t="shared" ref="N70:AY70" si="35">N62+N66</f>
        <v>#DIV/0!</v>
      </c>
      <c r="O70" s="6" t="e">
        <f t="shared" si="35"/>
        <v>#DIV/0!</v>
      </c>
      <c r="P70" s="6" t="e">
        <f t="shared" si="35"/>
        <v>#DIV/0!</v>
      </c>
      <c r="Q70" s="6" t="e">
        <f t="shared" si="35"/>
        <v>#DIV/0!</v>
      </c>
      <c r="R70" s="6" t="e">
        <f t="shared" si="35"/>
        <v>#DIV/0!</v>
      </c>
      <c r="S70" s="6" t="e">
        <f t="shared" si="35"/>
        <v>#DIV/0!</v>
      </c>
      <c r="T70" s="6" t="e">
        <f t="shared" si="35"/>
        <v>#DIV/0!</v>
      </c>
      <c r="U70" s="6" t="e">
        <f t="shared" si="35"/>
        <v>#DIV/0!</v>
      </c>
      <c r="V70" s="6" t="e">
        <f t="shared" si="35"/>
        <v>#DIV/0!</v>
      </c>
      <c r="W70" s="6" t="e">
        <f t="shared" si="35"/>
        <v>#DIV/0!</v>
      </c>
      <c r="X70" s="6" t="e">
        <f t="shared" si="35"/>
        <v>#DIV/0!</v>
      </c>
      <c r="Y70" s="6" t="e">
        <f t="shared" si="35"/>
        <v>#DIV/0!</v>
      </c>
      <c r="Z70" s="6" t="e">
        <f t="shared" si="35"/>
        <v>#DIV/0!</v>
      </c>
      <c r="AA70" s="6" t="e">
        <f t="shared" si="35"/>
        <v>#DIV/0!</v>
      </c>
      <c r="AB70" s="6" t="e">
        <f t="shared" si="35"/>
        <v>#DIV/0!</v>
      </c>
      <c r="AC70" s="6" t="e">
        <f t="shared" si="35"/>
        <v>#DIV/0!</v>
      </c>
      <c r="AD70" s="6" t="e">
        <f t="shared" si="35"/>
        <v>#DIV/0!</v>
      </c>
      <c r="AE70" s="6" t="e">
        <f t="shared" si="35"/>
        <v>#DIV/0!</v>
      </c>
      <c r="AF70" s="6" t="e">
        <f t="shared" si="35"/>
        <v>#DIV/0!</v>
      </c>
      <c r="AG70" s="6" t="e">
        <f t="shared" si="35"/>
        <v>#DIV/0!</v>
      </c>
      <c r="AH70" s="6" t="e">
        <f t="shared" si="35"/>
        <v>#DIV/0!</v>
      </c>
      <c r="AI70" s="6" t="e">
        <f t="shared" si="35"/>
        <v>#DIV/0!</v>
      </c>
      <c r="AJ70" s="6" t="e">
        <f t="shared" si="35"/>
        <v>#DIV/0!</v>
      </c>
      <c r="AK70" s="6" t="e">
        <f t="shared" si="35"/>
        <v>#DIV/0!</v>
      </c>
      <c r="AL70" s="6" t="e">
        <f t="shared" si="35"/>
        <v>#DIV/0!</v>
      </c>
      <c r="AM70" s="6" t="e">
        <f t="shared" si="35"/>
        <v>#DIV/0!</v>
      </c>
      <c r="AN70" s="6" t="e">
        <f t="shared" si="35"/>
        <v>#DIV/0!</v>
      </c>
      <c r="AO70" s="6" t="e">
        <f t="shared" si="35"/>
        <v>#DIV/0!</v>
      </c>
      <c r="AP70" s="6" t="e">
        <f t="shared" si="35"/>
        <v>#DIV/0!</v>
      </c>
      <c r="AQ70" s="6" t="e">
        <f t="shared" si="35"/>
        <v>#DIV/0!</v>
      </c>
      <c r="AR70" s="6" t="e">
        <f t="shared" si="35"/>
        <v>#DIV/0!</v>
      </c>
      <c r="AS70" s="6" t="e">
        <f t="shared" si="35"/>
        <v>#DIV/0!</v>
      </c>
      <c r="AT70" s="6" t="e">
        <f t="shared" si="35"/>
        <v>#DIV/0!</v>
      </c>
      <c r="AU70" s="6" t="e">
        <f t="shared" si="35"/>
        <v>#DIV/0!</v>
      </c>
      <c r="AV70" s="6" t="e">
        <f t="shared" si="35"/>
        <v>#DIV/0!</v>
      </c>
      <c r="AW70" s="6" t="e">
        <f t="shared" si="35"/>
        <v>#DIV/0!</v>
      </c>
      <c r="AX70" s="6" t="e">
        <f t="shared" si="35"/>
        <v>#DIV/0!</v>
      </c>
      <c r="AY70" s="6" t="e">
        <f t="shared" si="35"/>
        <v>#DIV/0!</v>
      </c>
    </row>
    <row r="71" spans="2:69" x14ac:dyDescent="0.35">
      <c r="L71" s="59" t="s">
        <v>20</v>
      </c>
      <c r="M71" s="26">
        <v>11</v>
      </c>
      <c r="N71" s="26">
        <v>12</v>
      </c>
      <c r="O71" s="26">
        <v>13</v>
      </c>
      <c r="P71" s="25">
        <v>14</v>
      </c>
      <c r="Q71" s="25">
        <v>15</v>
      </c>
      <c r="R71" s="25">
        <v>16</v>
      </c>
      <c r="S71" s="25">
        <v>17</v>
      </c>
      <c r="T71" s="25">
        <v>18</v>
      </c>
      <c r="U71" s="25">
        <v>19</v>
      </c>
      <c r="V71" s="25">
        <v>20</v>
      </c>
      <c r="W71" s="25">
        <v>21</v>
      </c>
      <c r="X71" s="25">
        <v>22</v>
      </c>
      <c r="Y71" s="25">
        <v>23</v>
      </c>
      <c r="Z71" s="25">
        <v>24</v>
      </c>
      <c r="AA71" s="25">
        <v>25</v>
      </c>
      <c r="AB71" s="25">
        <v>26</v>
      </c>
      <c r="AC71" s="24">
        <v>27</v>
      </c>
      <c r="AD71" s="24">
        <v>28</v>
      </c>
      <c r="AE71" s="24">
        <v>29</v>
      </c>
      <c r="AF71" s="24">
        <v>30</v>
      </c>
      <c r="AG71" s="24">
        <v>31</v>
      </c>
      <c r="AH71" s="24">
        <v>32</v>
      </c>
      <c r="AI71" s="24">
        <v>33</v>
      </c>
      <c r="AJ71" s="24">
        <v>34</v>
      </c>
      <c r="AK71" s="24">
        <v>35</v>
      </c>
      <c r="AL71" s="24">
        <v>36</v>
      </c>
      <c r="AM71" s="24">
        <v>37</v>
      </c>
      <c r="AN71" s="24">
        <v>38</v>
      </c>
      <c r="AO71" s="24">
        <v>39</v>
      </c>
      <c r="AP71" s="23">
        <v>40</v>
      </c>
      <c r="AQ71" s="23">
        <v>41</v>
      </c>
      <c r="AR71" s="23">
        <v>42</v>
      </c>
      <c r="AS71" s="23">
        <v>43</v>
      </c>
      <c r="AT71" s="23">
        <v>44</v>
      </c>
      <c r="AU71" s="23">
        <v>45</v>
      </c>
      <c r="AV71" s="23">
        <v>46</v>
      </c>
      <c r="AW71" s="23">
        <v>47</v>
      </c>
      <c r="AX71" s="23">
        <v>48</v>
      </c>
      <c r="AY71" s="23">
        <v>49</v>
      </c>
      <c r="AZ71" s="23">
        <v>50</v>
      </c>
      <c r="BA71" s="23">
        <v>51</v>
      </c>
      <c r="BB71" s="23">
        <v>52</v>
      </c>
    </row>
    <row r="72" spans="2:69" x14ac:dyDescent="0.35">
      <c r="B72" t="s">
        <v>156</v>
      </c>
      <c r="L72" s="31" t="s">
        <v>93</v>
      </c>
      <c r="M72" s="6" t="e">
        <f t="shared" ref="M72:AY74" si="36">ROUNDUP(M68,0)</f>
        <v>#DIV/0!</v>
      </c>
      <c r="N72" s="6" t="e">
        <f t="shared" si="36"/>
        <v>#DIV/0!</v>
      </c>
      <c r="O72" s="6" t="e">
        <f t="shared" si="36"/>
        <v>#DIV/0!</v>
      </c>
      <c r="P72" s="6" t="e">
        <f t="shared" si="36"/>
        <v>#DIV/0!</v>
      </c>
      <c r="Q72" s="6" t="e">
        <f t="shared" si="36"/>
        <v>#DIV/0!</v>
      </c>
      <c r="R72" s="6" t="e">
        <f t="shared" si="36"/>
        <v>#DIV/0!</v>
      </c>
      <c r="S72" s="6" t="e">
        <f t="shared" si="36"/>
        <v>#DIV/0!</v>
      </c>
      <c r="T72" s="6" t="e">
        <f t="shared" si="36"/>
        <v>#DIV/0!</v>
      </c>
      <c r="U72" s="6" t="e">
        <f t="shared" si="36"/>
        <v>#DIV/0!</v>
      </c>
      <c r="V72" s="6" t="e">
        <f t="shared" si="36"/>
        <v>#DIV/0!</v>
      </c>
      <c r="W72" s="6" t="e">
        <f t="shared" si="36"/>
        <v>#DIV/0!</v>
      </c>
      <c r="X72" s="6" t="e">
        <f t="shared" si="36"/>
        <v>#DIV/0!</v>
      </c>
      <c r="Y72" s="6" t="e">
        <f t="shared" si="36"/>
        <v>#DIV/0!</v>
      </c>
      <c r="Z72" s="6" t="e">
        <f t="shared" si="36"/>
        <v>#DIV/0!</v>
      </c>
      <c r="AA72" s="6" t="e">
        <f t="shared" si="36"/>
        <v>#DIV/0!</v>
      </c>
      <c r="AB72" s="6" t="e">
        <f t="shared" si="36"/>
        <v>#DIV/0!</v>
      </c>
      <c r="AC72" s="6" t="e">
        <f t="shared" si="36"/>
        <v>#DIV/0!</v>
      </c>
      <c r="AD72" s="6" t="e">
        <f t="shared" si="36"/>
        <v>#DIV/0!</v>
      </c>
      <c r="AE72" s="6" t="e">
        <f t="shared" si="36"/>
        <v>#DIV/0!</v>
      </c>
      <c r="AF72" s="6" t="e">
        <f t="shared" si="36"/>
        <v>#DIV/0!</v>
      </c>
      <c r="AG72" s="6" t="e">
        <f t="shared" si="36"/>
        <v>#DIV/0!</v>
      </c>
      <c r="AH72" s="6" t="e">
        <f t="shared" si="36"/>
        <v>#DIV/0!</v>
      </c>
      <c r="AI72" s="6" t="e">
        <f t="shared" si="36"/>
        <v>#DIV/0!</v>
      </c>
      <c r="AJ72" s="6" t="e">
        <f t="shared" si="36"/>
        <v>#DIV/0!</v>
      </c>
      <c r="AK72" s="6" t="e">
        <f t="shared" si="36"/>
        <v>#DIV/0!</v>
      </c>
      <c r="AL72" s="6" t="e">
        <f t="shared" si="36"/>
        <v>#DIV/0!</v>
      </c>
      <c r="AM72" s="6" t="e">
        <f t="shared" si="36"/>
        <v>#DIV/0!</v>
      </c>
      <c r="AN72" s="6" t="e">
        <f t="shared" si="36"/>
        <v>#DIV/0!</v>
      </c>
      <c r="AO72" s="6" t="e">
        <f t="shared" si="36"/>
        <v>#DIV/0!</v>
      </c>
      <c r="AP72" s="6" t="e">
        <f t="shared" si="36"/>
        <v>#DIV/0!</v>
      </c>
      <c r="AQ72" s="6" t="e">
        <f t="shared" si="36"/>
        <v>#DIV/0!</v>
      </c>
      <c r="AR72" s="6" t="e">
        <f t="shared" si="36"/>
        <v>#DIV/0!</v>
      </c>
      <c r="AS72" s="6" t="e">
        <f t="shared" si="36"/>
        <v>#DIV/0!</v>
      </c>
      <c r="AT72" s="6" t="e">
        <f t="shared" si="36"/>
        <v>#DIV/0!</v>
      </c>
      <c r="AU72" s="6" t="e">
        <f t="shared" si="36"/>
        <v>#DIV/0!</v>
      </c>
      <c r="AV72" s="6" t="e">
        <f t="shared" si="36"/>
        <v>#DIV/0!</v>
      </c>
      <c r="AW72" s="6" t="e">
        <f t="shared" si="36"/>
        <v>#DIV/0!</v>
      </c>
      <c r="AX72" s="6" t="e">
        <f t="shared" si="36"/>
        <v>#DIV/0!</v>
      </c>
      <c r="AY72" s="6" t="e">
        <f t="shared" si="36"/>
        <v>#DIV/0!</v>
      </c>
    </row>
    <row r="73" spans="2:69" x14ac:dyDescent="0.35">
      <c r="L73" s="31" t="s">
        <v>94</v>
      </c>
      <c r="M73" s="6">
        <f t="shared" si="36"/>
        <v>1</v>
      </c>
      <c r="N73" s="6">
        <f t="shared" si="36"/>
        <v>1</v>
      </c>
      <c r="O73" s="6">
        <f t="shared" si="36"/>
        <v>1</v>
      </c>
      <c r="P73" s="6">
        <f t="shared" si="36"/>
        <v>1</v>
      </c>
      <c r="Q73" s="6">
        <f t="shared" si="36"/>
        <v>7</v>
      </c>
      <c r="R73" s="6">
        <f t="shared" si="36"/>
        <v>7</v>
      </c>
      <c r="S73" s="6">
        <f t="shared" si="36"/>
        <v>7</v>
      </c>
      <c r="T73" s="6">
        <f t="shared" si="36"/>
        <v>7</v>
      </c>
      <c r="U73" s="6">
        <f t="shared" si="36"/>
        <v>7</v>
      </c>
      <c r="V73" s="6">
        <f t="shared" si="36"/>
        <v>7</v>
      </c>
      <c r="W73" s="6">
        <f t="shared" si="36"/>
        <v>7</v>
      </c>
      <c r="X73" s="6">
        <f t="shared" si="36"/>
        <v>7</v>
      </c>
      <c r="Y73" s="6">
        <f t="shared" si="36"/>
        <v>7</v>
      </c>
      <c r="Z73" s="6">
        <f t="shared" si="36"/>
        <v>10</v>
      </c>
      <c r="AA73" s="6">
        <f t="shared" si="36"/>
        <v>10</v>
      </c>
      <c r="AB73" s="6">
        <f t="shared" si="36"/>
        <v>10</v>
      </c>
      <c r="AC73" s="6">
        <f t="shared" si="36"/>
        <v>10</v>
      </c>
      <c r="AD73" s="6">
        <f t="shared" si="36"/>
        <v>12</v>
      </c>
      <c r="AE73" s="6">
        <f t="shared" si="36"/>
        <v>12</v>
      </c>
      <c r="AF73" s="6">
        <f t="shared" si="36"/>
        <v>12</v>
      </c>
      <c r="AG73" s="6">
        <f t="shared" si="36"/>
        <v>12</v>
      </c>
      <c r="AH73" s="6">
        <f t="shared" si="36"/>
        <v>12</v>
      </c>
      <c r="AI73" s="6">
        <f t="shared" si="36"/>
        <v>12</v>
      </c>
      <c r="AJ73" s="6">
        <f t="shared" si="36"/>
        <v>12</v>
      </c>
      <c r="AK73" s="6">
        <f t="shared" si="36"/>
        <v>12</v>
      </c>
      <c r="AL73" s="6">
        <f t="shared" si="36"/>
        <v>12</v>
      </c>
      <c r="AM73" s="6">
        <f t="shared" si="36"/>
        <v>14</v>
      </c>
      <c r="AN73" s="6">
        <f t="shared" si="36"/>
        <v>14</v>
      </c>
      <c r="AO73" s="6">
        <f t="shared" si="36"/>
        <v>14</v>
      </c>
      <c r="AP73" s="6">
        <f t="shared" si="36"/>
        <v>14</v>
      </c>
      <c r="AQ73" s="6">
        <f t="shared" si="36"/>
        <v>14</v>
      </c>
      <c r="AR73" s="6">
        <f t="shared" si="36"/>
        <v>14</v>
      </c>
      <c r="AS73" s="6">
        <f t="shared" si="36"/>
        <v>14</v>
      </c>
      <c r="AT73" s="6">
        <f t="shared" si="36"/>
        <v>14</v>
      </c>
      <c r="AU73" s="6">
        <f t="shared" si="36"/>
        <v>14</v>
      </c>
      <c r="AV73" s="6">
        <f t="shared" si="36"/>
        <v>14</v>
      </c>
      <c r="AW73" s="6">
        <f t="shared" si="36"/>
        <v>14</v>
      </c>
      <c r="AX73" s="6">
        <f t="shared" si="36"/>
        <v>14</v>
      </c>
      <c r="AY73" s="6">
        <f t="shared" si="36"/>
        <v>14</v>
      </c>
    </row>
    <row r="74" spans="2:69" x14ac:dyDescent="0.35">
      <c r="L74" s="31" t="s">
        <v>95</v>
      </c>
      <c r="M74" s="6" t="e">
        <f t="shared" si="36"/>
        <v>#DIV/0!</v>
      </c>
      <c r="N74" s="6" t="e">
        <f t="shared" si="36"/>
        <v>#DIV/0!</v>
      </c>
      <c r="O74" s="6" t="e">
        <f t="shared" si="36"/>
        <v>#DIV/0!</v>
      </c>
      <c r="P74" s="6" t="e">
        <f t="shared" si="36"/>
        <v>#DIV/0!</v>
      </c>
      <c r="Q74" s="6" t="e">
        <f t="shared" si="36"/>
        <v>#DIV/0!</v>
      </c>
      <c r="R74" s="6" t="e">
        <f t="shared" si="36"/>
        <v>#DIV/0!</v>
      </c>
      <c r="S74" s="6" t="e">
        <f t="shared" si="36"/>
        <v>#DIV/0!</v>
      </c>
      <c r="T74" s="6" t="e">
        <f t="shared" si="36"/>
        <v>#DIV/0!</v>
      </c>
      <c r="U74" s="6" t="e">
        <f t="shared" si="36"/>
        <v>#DIV/0!</v>
      </c>
      <c r="V74" s="6" t="e">
        <f t="shared" si="36"/>
        <v>#DIV/0!</v>
      </c>
      <c r="W74" s="6" t="e">
        <f t="shared" si="36"/>
        <v>#DIV/0!</v>
      </c>
      <c r="X74" s="6" t="e">
        <f t="shared" si="36"/>
        <v>#DIV/0!</v>
      </c>
      <c r="Y74" s="6" t="e">
        <f t="shared" si="36"/>
        <v>#DIV/0!</v>
      </c>
      <c r="Z74" s="6" t="e">
        <f t="shared" si="36"/>
        <v>#DIV/0!</v>
      </c>
      <c r="AA74" s="6" t="e">
        <f t="shared" si="36"/>
        <v>#DIV/0!</v>
      </c>
      <c r="AB74" s="6" t="e">
        <f t="shared" si="36"/>
        <v>#DIV/0!</v>
      </c>
      <c r="AC74" s="6" t="e">
        <f t="shared" si="36"/>
        <v>#DIV/0!</v>
      </c>
      <c r="AD74" s="6" t="e">
        <f t="shared" si="36"/>
        <v>#DIV/0!</v>
      </c>
      <c r="AE74" s="6" t="e">
        <f t="shared" si="36"/>
        <v>#DIV/0!</v>
      </c>
      <c r="AF74" s="6" t="e">
        <f t="shared" si="36"/>
        <v>#DIV/0!</v>
      </c>
      <c r="AG74" s="6" t="e">
        <f t="shared" si="36"/>
        <v>#DIV/0!</v>
      </c>
      <c r="AH74" s="6" t="e">
        <f t="shared" si="36"/>
        <v>#DIV/0!</v>
      </c>
      <c r="AI74" s="6" t="e">
        <f t="shared" si="36"/>
        <v>#DIV/0!</v>
      </c>
      <c r="AJ74" s="6" t="e">
        <f t="shared" si="36"/>
        <v>#DIV/0!</v>
      </c>
      <c r="AK74" s="6" t="e">
        <f t="shared" si="36"/>
        <v>#DIV/0!</v>
      </c>
      <c r="AL74" s="6" t="e">
        <f t="shared" si="36"/>
        <v>#DIV/0!</v>
      </c>
      <c r="AM74" s="6" t="e">
        <f t="shared" si="36"/>
        <v>#DIV/0!</v>
      </c>
      <c r="AN74" s="6" t="e">
        <f t="shared" si="36"/>
        <v>#DIV/0!</v>
      </c>
      <c r="AO74" s="6" t="e">
        <f t="shared" si="36"/>
        <v>#DIV/0!</v>
      </c>
      <c r="AP74" s="6" t="e">
        <f t="shared" si="36"/>
        <v>#DIV/0!</v>
      </c>
      <c r="AQ74" s="6" t="e">
        <f t="shared" si="36"/>
        <v>#DIV/0!</v>
      </c>
      <c r="AR74" s="6" t="e">
        <f t="shared" si="36"/>
        <v>#DIV/0!</v>
      </c>
      <c r="AS74" s="6" t="e">
        <f t="shared" si="36"/>
        <v>#DIV/0!</v>
      </c>
      <c r="AT74" s="6" t="e">
        <f t="shared" si="36"/>
        <v>#DIV/0!</v>
      </c>
      <c r="AU74" s="6" t="e">
        <f t="shared" si="36"/>
        <v>#DIV/0!</v>
      </c>
      <c r="AV74" s="6" t="e">
        <f t="shared" si="36"/>
        <v>#DIV/0!</v>
      </c>
      <c r="AW74" s="6" t="e">
        <f t="shared" si="36"/>
        <v>#DIV/0!</v>
      </c>
      <c r="AX74" s="6" t="e">
        <f t="shared" si="36"/>
        <v>#DIV/0!</v>
      </c>
      <c r="AY74" s="6" t="e">
        <f t="shared" si="36"/>
        <v>#DIV/0!</v>
      </c>
    </row>
    <row r="82" spans="2:5" x14ac:dyDescent="0.35">
      <c r="B82" s="76" t="s">
        <v>161</v>
      </c>
      <c r="C82" s="34" t="s">
        <v>157</v>
      </c>
      <c r="D82" s="34" t="s">
        <v>160</v>
      </c>
      <c r="E82" s="34" t="s">
        <v>162</v>
      </c>
    </row>
    <row r="83" spans="2:5" x14ac:dyDescent="0.35">
      <c r="B83" s="63" t="s">
        <v>159</v>
      </c>
      <c r="C83" s="12">
        <v>320</v>
      </c>
      <c r="D83" s="12">
        <v>350</v>
      </c>
      <c r="E83" s="84">
        <v>594.38795000000005</v>
      </c>
    </row>
    <row r="84" spans="2:5" x14ac:dyDescent="0.35">
      <c r="B84" s="63" t="s">
        <v>158</v>
      </c>
      <c r="C84" s="12">
        <v>360</v>
      </c>
      <c r="D84" s="12">
        <v>238</v>
      </c>
      <c r="E84" s="84">
        <v>228.02917333333335</v>
      </c>
    </row>
    <row r="95" spans="2:5" x14ac:dyDescent="0.35">
      <c r="B95" s="31" t="s">
        <v>150</v>
      </c>
    </row>
  </sheetData>
  <mergeCells count="31">
    <mergeCell ref="CC23:CJ23"/>
    <mergeCell ref="C24:F24"/>
    <mergeCell ref="G24:J24"/>
    <mergeCell ref="K24:O24"/>
    <mergeCell ref="P24:S24"/>
    <mergeCell ref="T24:W24"/>
    <mergeCell ref="X24:AB24"/>
    <mergeCell ref="AC24:AF24"/>
    <mergeCell ref="AG24:AJ24"/>
    <mergeCell ref="AK24:AO24"/>
    <mergeCell ref="C23:O23"/>
    <mergeCell ref="P23:AB23"/>
    <mergeCell ref="AC23:AO23"/>
    <mergeCell ref="AP23:BB23"/>
    <mergeCell ref="BC23:BO23"/>
    <mergeCell ref="BP23:CB23"/>
    <mergeCell ref="CC24:CF24"/>
    <mergeCell ref="CG24:CJ24"/>
    <mergeCell ref="C55:E55"/>
    <mergeCell ref="F55:H55"/>
    <mergeCell ref="AP24:AS24"/>
    <mergeCell ref="AT24:AW24"/>
    <mergeCell ref="AX24:BB24"/>
    <mergeCell ref="BC24:BF24"/>
    <mergeCell ref="BG24:BJ24"/>
    <mergeCell ref="BK24:BO24"/>
    <mergeCell ref="C64:E64"/>
    <mergeCell ref="F64:H64"/>
    <mergeCell ref="BP24:BS24"/>
    <mergeCell ref="BT24:BW24"/>
    <mergeCell ref="BX24:CB24"/>
  </mergeCells>
  <conditionalFormatting sqref="T52:CJ53">
    <cfRule type="cellIs" dxfId="4" priority="1" operator="lessThan">
      <formula>3.9</formula>
    </cfRule>
    <cfRule type="cellIs" dxfId="3" priority="2" operator="lessThan">
      <formula>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61"/>
  <sheetViews>
    <sheetView tabSelected="1" topLeftCell="A55" zoomScale="80" zoomScaleNormal="80" workbookViewId="0">
      <pane ySplit="470" topLeftCell="A4" activePane="bottomLeft"/>
      <selection activeCell="K33" sqref="K33"/>
      <selection pane="bottomLeft" activeCell="B52" sqref="B52"/>
    </sheetView>
  </sheetViews>
  <sheetFormatPr defaultRowHeight="14.5" x14ac:dyDescent="0.35"/>
  <cols>
    <col min="1" max="1" width="15.26953125" customWidth="1"/>
    <col min="2" max="2" width="47.453125" customWidth="1"/>
    <col min="3" max="5" width="36.26953125" hidden="1" customWidth="1"/>
    <col min="6" max="6" width="10.81640625" customWidth="1"/>
    <col min="7" max="7" width="10.453125" customWidth="1"/>
    <col min="8" max="18" width="11.26953125" bestFit="1" customWidth="1"/>
    <col min="19" max="19" width="12.453125" customWidth="1"/>
    <col min="20" max="20" width="12.7265625" customWidth="1"/>
    <col min="21" max="21" width="12.26953125" customWidth="1"/>
    <col min="22" max="22" width="11.26953125" bestFit="1" customWidth="1"/>
    <col min="23" max="23" width="12.81640625" customWidth="1"/>
    <col min="24" max="24" width="11" customWidth="1"/>
    <col min="25" max="25" width="13.81640625" bestFit="1" customWidth="1"/>
    <col min="26" max="26" width="12.26953125" bestFit="1" customWidth="1"/>
    <col min="27" max="27" width="13" customWidth="1"/>
    <col min="28" max="28" width="12.26953125" bestFit="1" customWidth="1"/>
    <col min="29" max="29" width="13.1796875" customWidth="1"/>
    <col min="30" max="30" width="12.26953125" customWidth="1"/>
    <col min="31" max="36" width="12.26953125" bestFit="1" customWidth="1"/>
    <col min="37" max="40" width="13.453125" bestFit="1" customWidth="1"/>
    <col min="41" max="41" width="13.81640625" bestFit="1" customWidth="1"/>
    <col min="42" max="66" width="13.453125" bestFit="1" customWidth="1"/>
    <col min="67" max="79" width="12.26953125" bestFit="1" customWidth="1"/>
    <col min="80" max="100" width="13.81640625" bestFit="1" customWidth="1"/>
  </cols>
  <sheetData>
    <row r="1" spans="24:44" x14ac:dyDescent="0.35">
      <c r="AR1" s="27"/>
    </row>
    <row r="13" spans="24:44" x14ac:dyDescent="0.35">
      <c r="X13" s="31"/>
      <c r="Y13" s="31"/>
      <c r="Z13" s="31" t="s">
        <v>37</v>
      </c>
      <c r="AA13" s="31"/>
      <c r="AB13" s="31"/>
      <c r="AC13" s="31" t="s">
        <v>38</v>
      </c>
      <c r="AD13" s="31"/>
      <c r="AE13" s="31"/>
      <c r="AF13" s="31" t="s">
        <v>39</v>
      </c>
      <c r="AG13" s="31"/>
      <c r="AH13" s="31"/>
      <c r="AI13" s="31" t="s">
        <v>40</v>
      </c>
      <c r="AJ13" s="31"/>
      <c r="AK13" s="31"/>
      <c r="AL13" s="31" t="s">
        <v>41</v>
      </c>
      <c r="AM13" s="31"/>
    </row>
    <row r="14" spans="24:44" ht="15" thickBot="1" x14ac:dyDescent="0.4">
      <c r="X14" s="38"/>
      <c r="Y14" s="39">
        <v>45467</v>
      </c>
      <c r="Z14" s="39">
        <v>45497</v>
      </c>
      <c r="AA14" s="39">
        <v>45528</v>
      </c>
      <c r="AB14" s="39">
        <v>45559</v>
      </c>
      <c r="AC14" s="39">
        <v>45589</v>
      </c>
      <c r="AD14" s="39">
        <v>45620</v>
      </c>
      <c r="AE14" s="39">
        <v>45650</v>
      </c>
      <c r="AF14" s="39">
        <v>45681</v>
      </c>
      <c r="AG14" s="39">
        <v>45712</v>
      </c>
      <c r="AH14" s="39">
        <v>45740</v>
      </c>
      <c r="AI14" s="39">
        <v>45771</v>
      </c>
      <c r="AJ14" s="39">
        <v>45801</v>
      </c>
      <c r="AK14" s="39">
        <v>45832</v>
      </c>
      <c r="AL14" s="39">
        <v>45862</v>
      </c>
      <c r="AM14" s="39">
        <v>45893</v>
      </c>
    </row>
    <row r="15" spans="24:44" x14ac:dyDescent="0.35">
      <c r="X15" s="31" t="s">
        <v>42</v>
      </c>
      <c r="Y15" s="20">
        <v>1500000</v>
      </c>
      <c r="Z15" s="20">
        <v>13000000</v>
      </c>
      <c r="AA15" s="20">
        <v>15000000</v>
      </c>
      <c r="AB15" s="20">
        <v>21000000</v>
      </c>
      <c r="AC15" s="20">
        <v>25000000</v>
      </c>
      <c r="AD15" s="20">
        <v>25000000</v>
      </c>
      <c r="AE15" s="20">
        <v>28400000</v>
      </c>
      <c r="AF15" s="20">
        <v>16000000</v>
      </c>
      <c r="AG15" s="20">
        <v>13000000</v>
      </c>
      <c r="AH15" s="20">
        <v>12000000</v>
      </c>
      <c r="AI15" s="20">
        <v>12000000</v>
      </c>
      <c r="AJ15" s="20">
        <v>12000000</v>
      </c>
      <c r="AK15" s="20">
        <v>11400000</v>
      </c>
      <c r="AL15" s="20">
        <v>18400000</v>
      </c>
      <c r="AM15" s="20">
        <v>20000000</v>
      </c>
    </row>
    <row r="16" spans="24:44" x14ac:dyDescent="0.35">
      <c r="X16" s="31" t="s">
        <v>43</v>
      </c>
      <c r="Y16" s="20">
        <v>2000000</v>
      </c>
      <c r="Z16" s="20">
        <v>14000000</v>
      </c>
      <c r="AA16" s="20">
        <v>15000000</v>
      </c>
      <c r="AB16" s="20">
        <v>21000000</v>
      </c>
      <c r="AC16" s="20">
        <v>25000000</v>
      </c>
      <c r="AD16" s="20">
        <v>25000000</v>
      </c>
      <c r="AE16" s="20">
        <v>28400000</v>
      </c>
      <c r="AF16" s="20">
        <v>16000000</v>
      </c>
      <c r="AG16" s="20">
        <v>13000000</v>
      </c>
      <c r="AH16" s="20">
        <v>12000000</v>
      </c>
      <c r="AI16" s="20">
        <v>12000000</v>
      </c>
      <c r="AJ16" s="20">
        <v>12000000</v>
      </c>
      <c r="AK16" s="20">
        <v>11400000</v>
      </c>
      <c r="AL16" s="20">
        <v>8000000</v>
      </c>
      <c r="AM16" s="20">
        <v>8000000</v>
      </c>
      <c r="AO16" s="46" t="s">
        <v>59</v>
      </c>
    </row>
    <row r="17" spans="1:104" x14ac:dyDescent="0.35">
      <c r="X17" s="36" t="s">
        <v>44</v>
      </c>
      <c r="Y17" s="37">
        <f>SUM(Y15:Y16)</f>
        <v>3500000</v>
      </c>
      <c r="Z17" s="37">
        <f t="shared" ref="Z17:AM17" si="0">SUM(Z15:Z16)</f>
        <v>27000000</v>
      </c>
      <c r="AA17" s="37">
        <f t="shared" si="0"/>
        <v>30000000</v>
      </c>
      <c r="AB17" s="37">
        <f t="shared" si="0"/>
        <v>42000000</v>
      </c>
      <c r="AC17" s="37">
        <f t="shared" si="0"/>
        <v>50000000</v>
      </c>
      <c r="AD17" s="37">
        <f t="shared" si="0"/>
        <v>50000000</v>
      </c>
      <c r="AE17" s="37">
        <f t="shared" si="0"/>
        <v>56800000</v>
      </c>
      <c r="AF17" s="37">
        <f t="shared" si="0"/>
        <v>32000000</v>
      </c>
      <c r="AG17" s="37">
        <f t="shared" si="0"/>
        <v>26000000</v>
      </c>
      <c r="AH17" s="37">
        <f t="shared" si="0"/>
        <v>24000000</v>
      </c>
      <c r="AI17" s="37">
        <f t="shared" si="0"/>
        <v>24000000</v>
      </c>
      <c r="AJ17" s="37">
        <f t="shared" si="0"/>
        <v>24000000</v>
      </c>
      <c r="AK17" s="37">
        <f t="shared" si="0"/>
        <v>22800000</v>
      </c>
      <c r="AL17" s="37">
        <f t="shared" si="0"/>
        <v>26400000</v>
      </c>
      <c r="AM17" s="37">
        <f t="shared" si="0"/>
        <v>28000000</v>
      </c>
      <c r="AN17" s="35">
        <f>AVERAGE(Y17:AM17)</f>
        <v>31100000</v>
      </c>
      <c r="AO17" s="47">
        <f>AN17/4.33</f>
        <v>7182448.0369515009</v>
      </c>
    </row>
    <row r="19" spans="1:104" ht="23.5" x14ac:dyDescent="0.55000000000000004">
      <c r="B19" s="40" t="s">
        <v>92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3" spans="1:104" x14ac:dyDescent="0.35">
      <c r="F23" s="135" t="s">
        <v>69</v>
      </c>
      <c r="G23" s="135"/>
      <c r="H23" s="135"/>
      <c r="I23" s="135"/>
      <c r="J23" s="135"/>
      <c r="K23" s="135"/>
      <c r="L23" s="135"/>
      <c r="M23" s="135"/>
      <c r="N23" s="135"/>
      <c r="O23" s="114" t="s">
        <v>45</v>
      </c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6" t="s">
        <v>15</v>
      </c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7" t="s">
        <v>14</v>
      </c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8" t="s">
        <v>13</v>
      </c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 t="s">
        <v>32</v>
      </c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 t="s">
        <v>33</v>
      </c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 t="s">
        <v>34</v>
      </c>
      <c r="CP23" s="118"/>
      <c r="CQ23" s="118"/>
      <c r="CR23" s="118"/>
      <c r="CS23" s="118"/>
      <c r="CT23" s="118"/>
      <c r="CU23" s="118"/>
      <c r="CV23" s="118"/>
    </row>
    <row r="24" spans="1:104" x14ac:dyDescent="0.35">
      <c r="F24" s="127">
        <v>45254</v>
      </c>
      <c r="G24" s="128"/>
      <c r="H24" s="128"/>
      <c r="I24" s="128"/>
      <c r="J24" s="129">
        <v>45283</v>
      </c>
      <c r="K24" s="128"/>
      <c r="L24" s="128"/>
      <c r="M24" s="128"/>
      <c r="N24" s="128"/>
      <c r="O24" s="130">
        <v>44950</v>
      </c>
      <c r="P24" s="131"/>
      <c r="Q24" s="131"/>
      <c r="R24" s="132"/>
      <c r="S24" s="130">
        <v>44981</v>
      </c>
      <c r="T24" s="131"/>
      <c r="U24" s="131"/>
      <c r="V24" s="132"/>
      <c r="W24" s="133" t="s">
        <v>68</v>
      </c>
      <c r="X24" s="131"/>
      <c r="Y24" s="131"/>
      <c r="Z24" s="131"/>
      <c r="AA24" s="132"/>
      <c r="AB24" s="119">
        <v>45040</v>
      </c>
      <c r="AC24" s="120"/>
      <c r="AD24" s="120"/>
      <c r="AE24" s="121"/>
      <c r="AF24" s="119">
        <v>45070</v>
      </c>
      <c r="AG24" s="120"/>
      <c r="AH24" s="120"/>
      <c r="AI24" s="121"/>
      <c r="AJ24" s="119">
        <v>45101</v>
      </c>
      <c r="AK24" s="120"/>
      <c r="AL24" s="120"/>
      <c r="AM24" s="120"/>
      <c r="AN24" s="121"/>
      <c r="AO24" s="122">
        <v>45474</v>
      </c>
      <c r="AP24" s="123"/>
      <c r="AQ24" s="123"/>
      <c r="AR24" s="124"/>
      <c r="AS24" s="125" t="s">
        <v>31</v>
      </c>
      <c r="AT24" s="123"/>
      <c r="AU24" s="123"/>
      <c r="AV24" s="124"/>
      <c r="AW24" s="126">
        <v>45193</v>
      </c>
      <c r="AX24" s="123"/>
      <c r="AY24" s="123"/>
      <c r="AZ24" s="123"/>
      <c r="BA24" s="124"/>
      <c r="BB24" s="111">
        <v>45223</v>
      </c>
      <c r="BC24" s="112"/>
      <c r="BD24" s="112"/>
      <c r="BE24" s="113"/>
      <c r="BF24" s="111">
        <v>45254</v>
      </c>
      <c r="BG24" s="112"/>
      <c r="BH24" s="112"/>
      <c r="BI24" s="113"/>
      <c r="BJ24" s="111">
        <v>45284</v>
      </c>
      <c r="BK24" s="112"/>
      <c r="BL24" s="112"/>
      <c r="BM24" s="112"/>
      <c r="BN24" s="113"/>
      <c r="BO24" s="111">
        <v>45682</v>
      </c>
      <c r="BP24" s="112"/>
      <c r="BQ24" s="112"/>
      <c r="BR24" s="113"/>
      <c r="BS24" s="111">
        <v>45713</v>
      </c>
      <c r="BT24" s="112"/>
      <c r="BU24" s="112"/>
      <c r="BV24" s="113"/>
      <c r="BW24" s="111">
        <v>45741</v>
      </c>
      <c r="BX24" s="112"/>
      <c r="BY24" s="112"/>
      <c r="BZ24" s="112"/>
      <c r="CA24" s="113"/>
      <c r="CB24" s="111">
        <v>45407</v>
      </c>
      <c r="CC24" s="112"/>
      <c r="CD24" s="112"/>
      <c r="CE24" s="113"/>
      <c r="CF24" s="111">
        <v>45802</v>
      </c>
      <c r="CG24" s="112"/>
      <c r="CH24" s="112"/>
      <c r="CI24" s="113"/>
      <c r="CJ24" s="111">
        <v>45468</v>
      </c>
      <c r="CK24" s="112"/>
      <c r="CL24" s="112"/>
      <c r="CM24" s="112"/>
      <c r="CN24" s="113"/>
      <c r="CO24" s="111">
        <v>45498</v>
      </c>
      <c r="CP24" s="112"/>
      <c r="CQ24" s="112"/>
      <c r="CR24" s="113"/>
      <c r="CS24" s="111">
        <v>45529</v>
      </c>
      <c r="CT24" s="112"/>
      <c r="CU24" s="112"/>
      <c r="CV24" s="113"/>
    </row>
    <row r="25" spans="1:104" s="22" customFormat="1" x14ac:dyDescent="0.35">
      <c r="B25" s="22" t="s">
        <v>20</v>
      </c>
      <c r="F25" s="17">
        <v>44</v>
      </c>
      <c r="G25" s="17">
        <v>45</v>
      </c>
      <c r="H25" s="17">
        <v>46</v>
      </c>
      <c r="I25" s="17">
        <v>47</v>
      </c>
      <c r="J25" s="22">
        <v>48</v>
      </c>
      <c r="K25" s="22">
        <v>49</v>
      </c>
      <c r="L25" s="22">
        <v>50</v>
      </c>
      <c r="M25" s="22">
        <v>51</v>
      </c>
      <c r="N25" s="22">
        <v>52</v>
      </c>
      <c r="O25" s="17">
        <v>1</v>
      </c>
      <c r="P25" s="17">
        <v>2</v>
      </c>
      <c r="Q25" s="17">
        <v>3</v>
      </c>
      <c r="R25" s="17">
        <v>4</v>
      </c>
      <c r="S25" s="17">
        <v>5</v>
      </c>
      <c r="T25" s="17">
        <v>6</v>
      </c>
      <c r="U25" s="17">
        <v>7</v>
      </c>
      <c r="V25" s="17">
        <v>8</v>
      </c>
      <c r="W25" s="17">
        <v>9</v>
      </c>
      <c r="X25" s="26">
        <v>10</v>
      </c>
      <c r="Y25" s="26">
        <v>11</v>
      </c>
      <c r="Z25" s="26">
        <v>12</v>
      </c>
      <c r="AA25" s="26">
        <v>13</v>
      </c>
      <c r="AB25" s="25">
        <v>14</v>
      </c>
      <c r="AC25" s="25">
        <v>15</v>
      </c>
      <c r="AD25" s="25">
        <v>16</v>
      </c>
      <c r="AE25" s="25">
        <v>17</v>
      </c>
      <c r="AF25" s="25">
        <v>18</v>
      </c>
      <c r="AG25" s="25">
        <v>19</v>
      </c>
      <c r="AH25" s="25">
        <v>20</v>
      </c>
      <c r="AI25" s="25">
        <v>21</v>
      </c>
      <c r="AJ25" s="25">
        <v>22</v>
      </c>
      <c r="AK25" s="25">
        <v>23</v>
      </c>
      <c r="AL25" s="25">
        <v>24</v>
      </c>
      <c r="AM25" s="25">
        <v>25</v>
      </c>
      <c r="AN25" s="25">
        <v>26</v>
      </c>
      <c r="AO25" s="24">
        <v>27</v>
      </c>
      <c r="AP25" s="24">
        <v>28</v>
      </c>
      <c r="AQ25" s="24">
        <v>29</v>
      </c>
      <c r="AR25" s="24">
        <v>30</v>
      </c>
      <c r="AS25" s="24">
        <v>31</v>
      </c>
      <c r="AT25" s="24">
        <v>32</v>
      </c>
      <c r="AU25" s="24">
        <v>33</v>
      </c>
      <c r="AV25" s="24">
        <v>34</v>
      </c>
      <c r="AW25" s="24">
        <v>35</v>
      </c>
      <c r="AX25" s="24">
        <v>36</v>
      </c>
      <c r="AY25" s="24">
        <v>37</v>
      </c>
      <c r="AZ25" s="24">
        <v>38</v>
      </c>
      <c r="BA25" s="24">
        <v>39</v>
      </c>
      <c r="BB25" s="23">
        <v>40</v>
      </c>
      <c r="BC25" s="23">
        <v>41</v>
      </c>
      <c r="BD25" s="23">
        <v>42</v>
      </c>
      <c r="BE25" s="23">
        <v>43</v>
      </c>
      <c r="BF25" s="23">
        <v>44</v>
      </c>
      <c r="BG25" s="23">
        <v>45</v>
      </c>
      <c r="BH25" s="23">
        <v>46</v>
      </c>
      <c r="BI25" s="23">
        <v>47</v>
      </c>
      <c r="BJ25" s="23">
        <v>48</v>
      </c>
      <c r="BK25" s="23">
        <v>49</v>
      </c>
      <c r="BL25" s="23">
        <v>50</v>
      </c>
      <c r="BM25" s="23">
        <v>51</v>
      </c>
      <c r="BN25" s="23">
        <v>52</v>
      </c>
      <c r="BO25" s="34">
        <v>1</v>
      </c>
      <c r="BP25" s="34">
        <v>2</v>
      </c>
      <c r="BQ25" s="34">
        <v>3</v>
      </c>
      <c r="BR25" s="34">
        <v>4</v>
      </c>
      <c r="BS25" s="34">
        <v>5</v>
      </c>
      <c r="BT25" s="34">
        <v>6</v>
      </c>
      <c r="BU25" s="34">
        <v>7</v>
      </c>
      <c r="BV25" s="34">
        <v>8</v>
      </c>
      <c r="BW25" s="34">
        <v>9</v>
      </c>
      <c r="BX25" s="34">
        <v>10</v>
      </c>
      <c r="BY25" s="34">
        <v>11</v>
      </c>
      <c r="BZ25" s="34">
        <v>12</v>
      </c>
      <c r="CA25" s="34">
        <v>13</v>
      </c>
      <c r="CB25" s="34">
        <v>14</v>
      </c>
      <c r="CC25" s="34">
        <v>15</v>
      </c>
      <c r="CD25" s="34">
        <v>16</v>
      </c>
      <c r="CE25" s="34">
        <v>17</v>
      </c>
      <c r="CF25" s="34">
        <v>18</v>
      </c>
      <c r="CG25" s="34">
        <v>19</v>
      </c>
      <c r="CH25" s="34">
        <v>20</v>
      </c>
      <c r="CI25" s="34">
        <v>21</v>
      </c>
      <c r="CJ25" s="34">
        <v>22</v>
      </c>
      <c r="CK25" s="34">
        <v>23</v>
      </c>
      <c r="CL25" s="34">
        <v>24</v>
      </c>
      <c r="CM25" s="34">
        <v>25</v>
      </c>
      <c r="CN25" s="34">
        <v>26</v>
      </c>
      <c r="CO25" s="34">
        <v>27</v>
      </c>
      <c r="CP25" s="34">
        <v>28</v>
      </c>
      <c r="CQ25" s="34">
        <v>29</v>
      </c>
      <c r="CR25" s="34">
        <v>30</v>
      </c>
      <c r="CS25" s="34">
        <v>31</v>
      </c>
      <c r="CT25" s="34">
        <v>32</v>
      </c>
      <c r="CU25" s="34">
        <v>33</v>
      </c>
      <c r="CV25" s="34">
        <v>34</v>
      </c>
    </row>
    <row r="26" spans="1:104" x14ac:dyDescent="0.35">
      <c r="B26" s="21" t="s">
        <v>35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33">
        <f>1500000/5</f>
        <v>300000</v>
      </c>
      <c r="AK26" s="33">
        <f>1500000/5</f>
        <v>300000</v>
      </c>
      <c r="AL26" s="33">
        <f>1500000/5</f>
        <v>300000</v>
      </c>
      <c r="AM26" s="33">
        <f>1500000/5</f>
        <v>300000</v>
      </c>
      <c r="AN26" s="33">
        <f>1500000/5</f>
        <v>300000</v>
      </c>
      <c r="AO26" s="33">
        <f>13000000/4</f>
        <v>3250000</v>
      </c>
      <c r="AP26" s="33">
        <f>13000000/4</f>
        <v>3250000</v>
      </c>
      <c r="AQ26" s="33">
        <f>13000000/4</f>
        <v>3250000</v>
      </c>
      <c r="AR26" s="33">
        <f>13000000/4</f>
        <v>3250000</v>
      </c>
      <c r="AS26" s="33">
        <f>15000000/4</f>
        <v>3750000</v>
      </c>
      <c r="AT26" s="33">
        <f>15000000/4</f>
        <v>3750000</v>
      </c>
      <c r="AU26" s="33">
        <f>15000000/4</f>
        <v>3750000</v>
      </c>
      <c r="AV26" s="33">
        <f>15000000/4</f>
        <v>3750000</v>
      </c>
      <c r="AW26" s="33">
        <f>AB15/5</f>
        <v>4200000</v>
      </c>
      <c r="AX26" s="33">
        <v>4200000</v>
      </c>
      <c r="AY26" s="33">
        <v>4200000</v>
      </c>
      <c r="AZ26" s="33">
        <v>4200000</v>
      </c>
      <c r="BA26" s="33">
        <v>4200000</v>
      </c>
      <c r="BB26" s="33">
        <f>AC15/4</f>
        <v>6250000</v>
      </c>
      <c r="BC26" s="33">
        <v>6250000</v>
      </c>
      <c r="BD26" s="33">
        <v>6250000</v>
      </c>
      <c r="BE26" s="33">
        <v>6250000</v>
      </c>
      <c r="BF26" s="33">
        <f>AD15/4</f>
        <v>6250000</v>
      </c>
      <c r="BG26" s="33">
        <v>6250000</v>
      </c>
      <c r="BH26" s="33">
        <v>6250000</v>
      </c>
      <c r="BI26" s="33">
        <v>6250000</v>
      </c>
      <c r="BJ26" s="33">
        <f>AE15/5</f>
        <v>5680000</v>
      </c>
      <c r="BK26" s="33">
        <v>5680000</v>
      </c>
      <c r="BL26" s="33">
        <v>5680000</v>
      </c>
      <c r="BM26" s="33">
        <v>5680000</v>
      </c>
      <c r="BN26" s="33">
        <v>5680000</v>
      </c>
      <c r="BO26" s="33">
        <f>AF15/4</f>
        <v>4000000</v>
      </c>
      <c r="BP26" s="33">
        <v>4000000</v>
      </c>
      <c r="BQ26" s="33">
        <v>4000000</v>
      </c>
      <c r="BR26" s="33">
        <v>4000000</v>
      </c>
      <c r="BS26" s="33">
        <f>AG15/4</f>
        <v>3250000</v>
      </c>
      <c r="BT26" s="33">
        <v>3250000</v>
      </c>
      <c r="BU26" s="33">
        <v>3250000</v>
      </c>
      <c r="BV26" s="33">
        <v>3250000</v>
      </c>
      <c r="BW26" s="33">
        <f>AH15/5</f>
        <v>2400000</v>
      </c>
      <c r="BX26" s="33">
        <v>2400000</v>
      </c>
      <c r="BY26" s="33">
        <v>2400000</v>
      </c>
      <c r="BZ26" s="33">
        <v>2400000</v>
      </c>
      <c r="CA26" s="33">
        <v>2400000</v>
      </c>
      <c r="CB26" s="33">
        <f>AI15/4</f>
        <v>3000000</v>
      </c>
      <c r="CC26" s="33">
        <v>3000000</v>
      </c>
      <c r="CD26" s="33">
        <v>3000000</v>
      </c>
      <c r="CE26" s="33">
        <v>3000000</v>
      </c>
      <c r="CF26" s="33">
        <f>12000000/4</f>
        <v>3000000</v>
      </c>
      <c r="CG26" s="33">
        <f t="shared" ref="CG26:CI27" si="1">12000000/4</f>
        <v>3000000</v>
      </c>
      <c r="CH26" s="33">
        <f t="shared" si="1"/>
        <v>3000000</v>
      </c>
      <c r="CI26" s="33">
        <f t="shared" si="1"/>
        <v>3000000</v>
      </c>
      <c r="CJ26" s="33">
        <f>11400000/5</f>
        <v>2280000</v>
      </c>
      <c r="CK26" s="33">
        <f t="shared" ref="CK26:CN27" si="2">11400000/5</f>
        <v>2280000</v>
      </c>
      <c r="CL26" s="33">
        <f t="shared" si="2"/>
        <v>2280000</v>
      </c>
      <c r="CM26" s="33">
        <f t="shared" si="2"/>
        <v>2280000</v>
      </c>
      <c r="CN26" s="33">
        <f t="shared" si="2"/>
        <v>2280000</v>
      </c>
      <c r="CO26" s="33">
        <f>18400000/4</f>
        <v>4600000</v>
      </c>
      <c r="CP26" s="33">
        <f>18400000/4</f>
        <v>4600000</v>
      </c>
      <c r="CQ26" s="33">
        <f>18400000/4</f>
        <v>4600000</v>
      </c>
      <c r="CR26" s="33">
        <f>18400000/4</f>
        <v>4600000</v>
      </c>
      <c r="CS26" s="33">
        <f>20000000/4</f>
        <v>5000000</v>
      </c>
      <c r="CT26" s="33">
        <f>20000000/4</f>
        <v>5000000</v>
      </c>
      <c r="CU26" s="33">
        <f>20000000/4</f>
        <v>5000000</v>
      </c>
      <c r="CV26" s="33">
        <f>20000000/4</f>
        <v>5000000</v>
      </c>
    </row>
    <row r="27" spans="1:104" x14ac:dyDescent="0.35">
      <c r="B27" s="12" t="s">
        <v>36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32">
        <f>Y16/5</f>
        <v>400000</v>
      </c>
      <c r="AK27" s="32">
        <f>Y16/5</f>
        <v>400000</v>
      </c>
      <c r="AL27" s="32">
        <f>Y16/5</f>
        <v>400000</v>
      </c>
      <c r="AM27" s="32">
        <f>Y16/5</f>
        <v>400000</v>
      </c>
      <c r="AN27" s="32">
        <f>Y16/5</f>
        <v>400000</v>
      </c>
      <c r="AO27" s="33">
        <f>Z16/4</f>
        <v>3500000</v>
      </c>
      <c r="AP27" s="33">
        <v>3500000</v>
      </c>
      <c r="AQ27" s="33">
        <v>3500000</v>
      </c>
      <c r="AR27" s="33">
        <v>3500000</v>
      </c>
      <c r="AS27" s="33">
        <f>AA16/4</f>
        <v>3750000</v>
      </c>
      <c r="AT27" s="33">
        <v>3750000</v>
      </c>
      <c r="AU27" s="33">
        <v>3750000</v>
      </c>
      <c r="AV27" s="33">
        <v>3750000</v>
      </c>
      <c r="AW27" s="33">
        <f>AB16/5</f>
        <v>4200000</v>
      </c>
      <c r="AX27" s="33">
        <f>AB16/5</f>
        <v>4200000</v>
      </c>
      <c r="AY27" s="33">
        <f>AB16/5</f>
        <v>4200000</v>
      </c>
      <c r="AZ27" s="33">
        <f>AB16/5</f>
        <v>4200000</v>
      </c>
      <c r="BA27" s="33">
        <f>AB16/5</f>
        <v>4200000</v>
      </c>
      <c r="BB27" s="33">
        <f>AC16/4</f>
        <v>6250000</v>
      </c>
      <c r="BC27" s="33">
        <v>6250000</v>
      </c>
      <c r="BD27" s="33">
        <v>6250000</v>
      </c>
      <c r="BE27" s="33">
        <v>6250000</v>
      </c>
      <c r="BF27" s="33">
        <f>AD16/4</f>
        <v>6250000</v>
      </c>
      <c r="BG27" s="33">
        <v>6250000</v>
      </c>
      <c r="BH27" s="33">
        <v>6250000</v>
      </c>
      <c r="BI27" s="33">
        <v>6250000</v>
      </c>
      <c r="BJ27" s="33">
        <f>AE16/5</f>
        <v>5680000</v>
      </c>
      <c r="BK27" s="33">
        <v>5680000</v>
      </c>
      <c r="BL27" s="33">
        <v>5680000</v>
      </c>
      <c r="BM27" s="33">
        <v>5680000</v>
      </c>
      <c r="BN27" s="33">
        <v>5680000</v>
      </c>
      <c r="BO27" s="33">
        <f>AF16/4</f>
        <v>4000000</v>
      </c>
      <c r="BP27" s="33">
        <v>4000000</v>
      </c>
      <c r="BQ27" s="33">
        <v>4000000</v>
      </c>
      <c r="BR27" s="33">
        <v>4000000</v>
      </c>
      <c r="BS27" s="33">
        <f>AG16/4</f>
        <v>3250000</v>
      </c>
      <c r="BT27" s="33">
        <v>3250000</v>
      </c>
      <c r="BU27" s="33">
        <v>3250000</v>
      </c>
      <c r="BV27" s="33">
        <v>3250000</v>
      </c>
      <c r="BW27" s="33">
        <f>AH16/5</f>
        <v>2400000</v>
      </c>
      <c r="BX27" s="33">
        <v>2400000</v>
      </c>
      <c r="BY27" s="33">
        <v>2400000</v>
      </c>
      <c r="BZ27" s="33">
        <v>2400000</v>
      </c>
      <c r="CA27" s="33">
        <v>2400000</v>
      </c>
      <c r="CB27" s="33">
        <f>AI16/4</f>
        <v>3000000</v>
      </c>
      <c r="CC27" s="33">
        <v>3000000</v>
      </c>
      <c r="CD27" s="33">
        <v>3000000</v>
      </c>
      <c r="CE27" s="33">
        <v>3000000</v>
      </c>
      <c r="CF27" s="33">
        <f>12000000/4</f>
        <v>3000000</v>
      </c>
      <c r="CG27" s="33">
        <f t="shared" si="1"/>
        <v>3000000</v>
      </c>
      <c r="CH27" s="33">
        <f t="shared" si="1"/>
        <v>3000000</v>
      </c>
      <c r="CI27" s="33">
        <f t="shared" si="1"/>
        <v>3000000</v>
      </c>
      <c r="CJ27" s="33">
        <f>11400000/5</f>
        <v>2280000</v>
      </c>
      <c r="CK27" s="33">
        <f t="shared" si="2"/>
        <v>2280000</v>
      </c>
      <c r="CL27" s="33">
        <f t="shared" si="2"/>
        <v>2280000</v>
      </c>
      <c r="CM27" s="33">
        <f t="shared" si="2"/>
        <v>2280000</v>
      </c>
      <c r="CN27" s="33">
        <f t="shared" si="2"/>
        <v>2280000</v>
      </c>
      <c r="CO27" s="33">
        <f t="shared" ref="CO27:CV27" si="3">8000000/4</f>
        <v>2000000</v>
      </c>
      <c r="CP27" s="33">
        <f t="shared" si="3"/>
        <v>2000000</v>
      </c>
      <c r="CQ27" s="33">
        <f t="shared" si="3"/>
        <v>2000000</v>
      </c>
      <c r="CR27" s="33">
        <f t="shared" si="3"/>
        <v>2000000</v>
      </c>
      <c r="CS27" s="33">
        <f t="shared" si="3"/>
        <v>2000000</v>
      </c>
      <c r="CT27" s="33">
        <f t="shared" si="3"/>
        <v>2000000</v>
      </c>
      <c r="CU27" s="33">
        <f t="shared" si="3"/>
        <v>2000000</v>
      </c>
      <c r="CV27" s="33">
        <f t="shared" si="3"/>
        <v>2000000</v>
      </c>
    </row>
    <row r="28" spans="1:104" hidden="1" x14ac:dyDescent="0.35">
      <c r="B28" t="s">
        <v>8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104" hidden="1" x14ac:dyDescent="0.35">
      <c r="B29" t="s">
        <v>7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</row>
    <row r="31" spans="1:104" x14ac:dyDescent="0.35">
      <c r="A31" t="s">
        <v>35</v>
      </c>
      <c r="B31" t="s">
        <v>46</v>
      </c>
      <c r="K31">
        <v>60</v>
      </c>
      <c r="L31">
        <v>60</v>
      </c>
      <c r="M31">
        <v>60</v>
      </c>
      <c r="N31">
        <v>60</v>
      </c>
      <c r="O31">
        <v>60</v>
      </c>
      <c r="P31">
        <v>60</v>
      </c>
      <c r="Q31">
        <v>60</v>
      </c>
      <c r="R31">
        <v>60</v>
      </c>
      <c r="S31">
        <v>60</v>
      </c>
      <c r="T31">
        <v>60</v>
      </c>
      <c r="U31">
        <v>60</v>
      </c>
      <c r="V31">
        <v>60</v>
      </c>
      <c r="W31">
        <v>60</v>
      </c>
      <c r="X31">
        <v>60</v>
      </c>
      <c r="Y31">
        <v>60</v>
      </c>
      <c r="Z31">
        <v>60</v>
      </c>
      <c r="AA31">
        <v>60</v>
      </c>
      <c r="AB31">
        <v>60</v>
      </c>
      <c r="AC31">
        <v>60</v>
      </c>
      <c r="AD31">
        <v>60</v>
      </c>
      <c r="AE31">
        <v>60</v>
      </c>
      <c r="AF31">
        <v>60</v>
      </c>
      <c r="AG31">
        <v>60</v>
      </c>
      <c r="AH31">
        <v>60</v>
      </c>
      <c r="AI31">
        <v>60</v>
      </c>
      <c r="AJ31">
        <v>60</v>
      </c>
      <c r="AK31">
        <v>60</v>
      </c>
      <c r="AL31">
        <v>60</v>
      </c>
      <c r="AM31">
        <v>60</v>
      </c>
      <c r="AN31">
        <v>60</v>
      </c>
      <c r="AO31">
        <v>60</v>
      </c>
      <c r="AP31">
        <v>60</v>
      </c>
      <c r="AQ31">
        <v>60</v>
      </c>
      <c r="AR31">
        <v>60</v>
      </c>
      <c r="AS31">
        <v>60</v>
      </c>
      <c r="AT31">
        <v>60</v>
      </c>
      <c r="AU31">
        <v>60</v>
      </c>
      <c r="AV31">
        <v>60</v>
      </c>
      <c r="AW31">
        <v>60</v>
      </c>
      <c r="AX31">
        <v>60</v>
      </c>
      <c r="AY31">
        <v>60</v>
      </c>
      <c r="AZ31">
        <v>60</v>
      </c>
      <c r="BA31">
        <v>60</v>
      </c>
      <c r="BB31">
        <v>60</v>
      </c>
      <c r="BC31">
        <v>60</v>
      </c>
      <c r="BD31">
        <v>60</v>
      </c>
      <c r="BE31">
        <v>60</v>
      </c>
      <c r="BF31">
        <v>60</v>
      </c>
      <c r="BG31">
        <v>60</v>
      </c>
      <c r="BH31">
        <v>60</v>
      </c>
      <c r="BI31">
        <v>60</v>
      </c>
      <c r="BJ31">
        <v>60</v>
      </c>
      <c r="BK31">
        <v>45</v>
      </c>
      <c r="BL31">
        <v>45</v>
      </c>
      <c r="BM31">
        <v>45</v>
      </c>
      <c r="BN31">
        <v>45</v>
      </c>
      <c r="BO31">
        <v>45</v>
      </c>
      <c r="BP31">
        <v>45</v>
      </c>
      <c r="BQ31">
        <v>45</v>
      </c>
      <c r="BR31">
        <v>45</v>
      </c>
      <c r="BS31">
        <v>45</v>
      </c>
      <c r="BT31">
        <v>45</v>
      </c>
      <c r="BU31">
        <v>45</v>
      </c>
      <c r="BV31">
        <v>45</v>
      </c>
      <c r="BW31">
        <v>45</v>
      </c>
      <c r="BX31">
        <v>45</v>
      </c>
      <c r="BY31">
        <v>45</v>
      </c>
      <c r="BZ31">
        <v>45</v>
      </c>
      <c r="CA31">
        <v>45</v>
      </c>
      <c r="CB31">
        <v>45</v>
      </c>
      <c r="CC31">
        <v>45</v>
      </c>
      <c r="CD31">
        <v>45</v>
      </c>
      <c r="CE31">
        <v>45</v>
      </c>
      <c r="CF31">
        <v>45</v>
      </c>
      <c r="CG31">
        <v>45</v>
      </c>
      <c r="CW31" s="41"/>
      <c r="CX31" s="41"/>
      <c r="CY31" s="41"/>
      <c r="CZ31" s="41"/>
    </row>
    <row r="32" spans="1:104" x14ac:dyDescent="0.35">
      <c r="A32" t="s">
        <v>36</v>
      </c>
      <c r="B32" t="s">
        <v>46</v>
      </c>
      <c r="K32">
        <v>103</v>
      </c>
      <c r="L32">
        <v>103</v>
      </c>
      <c r="M32">
        <v>103</v>
      </c>
      <c r="N32">
        <v>103</v>
      </c>
      <c r="O32">
        <v>103</v>
      </c>
      <c r="P32">
        <v>103</v>
      </c>
      <c r="Q32">
        <v>103</v>
      </c>
      <c r="R32">
        <v>103</v>
      </c>
      <c r="S32">
        <v>103</v>
      </c>
      <c r="T32">
        <v>103</v>
      </c>
      <c r="U32">
        <v>103</v>
      </c>
      <c r="V32">
        <v>103</v>
      </c>
      <c r="W32">
        <v>103</v>
      </c>
      <c r="X32">
        <v>103</v>
      </c>
      <c r="Y32">
        <v>103</v>
      </c>
      <c r="Z32">
        <v>103</v>
      </c>
      <c r="AA32">
        <v>103</v>
      </c>
      <c r="AB32">
        <v>103</v>
      </c>
      <c r="AC32">
        <v>103</v>
      </c>
      <c r="AD32">
        <v>103</v>
      </c>
      <c r="AE32">
        <v>103</v>
      </c>
      <c r="AF32">
        <v>103</v>
      </c>
      <c r="AG32">
        <v>103</v>
      </c>
      <c r="AH32">
        <v>103</v>
      </c>
      <c r="AI32">
        <v>103</v>
      </c>
      <c r="AJ32">
        <v>103</v>
      </c>
      <c r="AK32">
        <v>103</v>
      </c>
      <c r="AL32">
        <v>103</v>
      </c>
      <c r="AM32">
        <v>103</v>
      </c>
      <c r="AN32">
        <v>103</v>
      </c>
      <c r="AO32">
        <v>103</v>
      </c>
      <c r="AP32">
        <v>103</v>
      </c>
      <c r="AQ32">
        <v>103</v>
      </c>
      <c r="AR32">
        <v>103</v>
      </c>
      <c r="AS32">
        <v>103</v>
      </c>
      <c r="AT32">
        <v>103</v>
      </c>
      <c r="AU32">
        <v>103</v>
      </c>
      <c r="AV32">
        <v>103</v>
      </c>
      <c r="AW32">
        <v>103</v>
      </c>
      <c r="AX32">
        <v>103</v>
      </c>
      <c r="AY32">
        <v>103</v>
      </c>
      <c r="AZ32">
        <v>103</v>
      </c>
      <c r="BA32">
        <v>103</v>
      </c>
      <c r="BB32">
        <v>103</v>
      </c>
      <c r="BC32">
        <v>103</v>
      </c>
      <c r="BD32">
        <v>103</v>
      </c>
      <c r="BE32">
        <v>103</v>
      </c>
      <c r="BF32">
        <v>103</v>
      </c>
      <c r="BG32">
        <v>103</v>
      </c>
      <c r="BH32">
        <v>103</v>
      </c>
      <c r="BI32">
        <v>103</v>
      </c>
      <c r="BJ32">
        <v>103</v>
      </c>
      <c r="BK32">
        <v>50</v>
      </c>
      <c r="BL32">
        <v>50</v>
      </c>
      <c r="BM32">
        <v>50</v>
      </c>
      <c r="BN32">
        <v>50</v>
      </c>
      <c r="BO32">
        <v>50</v>
      </c>
      <c r="BP32">
        <v>50</v>
      </c>
      <c r="BQ32">
        <v>50</v>
      </c>
      <c r="BR32">
        <v>50</v>
      </c>
      <c r="BS32">
        <v>50</v>
      </c>
      <c r="BT32">
        <v>50</v>
      </c>
      <c r="BU32">
        <v>50</v>
      </c>
      <c r="BV32">
        <v>50</v>
      </c>
      <c r="BW32">
        <v>50</v>
      </c>
      <c r="BX32">
        <v>50</v>
      </c>
      <c r="BY32">
        <v>50</v>
      </c>
      <c r="BZ32">
        <v>50</v>
      </c>
      <c r="CA32">
        <v>50</v>
      </c>
      <c r="CB32">
        <v>50</v>
      </c>
      <c r="CC32">
        <v>50</v>
      </c>
      <c r="CD32">
        <v>50</v>
      </c>
      <c r="CE32">
        <v>50</v>
      </c>
      <c r="CF32">
        <v>50</v>
      </c>
      <c r="CG32">
        <v>50</v>
      </c>
      <c r="CW32" s="41"/>
      <c r="CX32" s="41"/>
      <c r="CY32" s="41"/>
      <c r="CZ32" s="41"/>
    </row>
    <row r="33" spans="1:104" x14ac:dyDescent="0.35">
      <c r="A33" t="s">
        <v>35</v>
      </c>
      <c r="B33" t="s">
        <v>47</v>
      </c>
      <c r="F33" s="20"/>
      <c r="G33" s="20"/>
      <c r="H33" s="20"/>
      <c r="I33" s="20"/>
      <c r="J33" s="20"/>
      <c r="K33" s="20">
        <f t="shared" ref="K33:R33" si="4">67500*0.995*K31</f>
        <v>4029750</v>
      </c>
      <c r="L33" s="20">
        <f t="shared" si="4"/>
        <v>4029750</v>
      </c>
      <c r="M33" s="20">
        <f t="shared" si="4"/>
        <v>4029750</v>
      </c>
      <c r="N33" s="20">
        <f t="shared" si="4"/>
        <v>4029750</v>
      </c>
      <c r="O33" s="20">
        <f t="shared" si="4"/>
        <v>4029750</v>
      </c>
      <c r="P33" s="20">
        <f t="shared" si="4"/>
        <v>4029750</v>
      </c>
      <c r="Q33" s="20">
        <f t="shared" si="4"/>
        <v>4029750</v>
      </c>
      <c r="R33" s="20">
        <f t="shared" si="4"/>
        <v>4029750</v>
      </c>
      <c r="S33" s="20">
        <f t="shared" ref="S33:X33" si="5">67500*0.995*S31</f>
        <v>4029750</v>
      </c>
      <c r="T33" s="20">
        <f t="shared" si="5"/>
        <v>4029750</v>
      </c>
      <c r="U33" s="20">
        <f t="shared" si="5"/>
        <v>4029750</v>
      </c>
      <c r="V33" s="20">
        <f t="shared" si="5"/>
        <v>4029750</v>
      </c>
      <c r="W33" s="20">
        <f t="shared" si="5"/>
        <v>4029750</v>
      </c>
      <c r="X33" s="20">
        <f t="shared" si="5"/>
        <v>4029750</v>
      </c>
      <c r="Y33" s="20">
        <f>67500*0.995*Y31</f>
        <v>4029750</v>
      </c>
      <c r="Z33" s="20">
        <f t="shared" ref="Z33:CK33" si="6">67500*0.995*Z31</f>
        <v>4029750</v>
      </c>
      <c r="AA33" s="20">
        <f t="shared" si="6"/>
        <v>4029750</v>
      </c>
      <c r="AB33" s="20">
        <f t="shared" si="6"/>
        <v>4029750</v>
      </c>
      <c r="AC33" s="20">
        <f t="shared" si="6"/>
        <v>4029750</v>
      </c>
      <c r="AD33" s="20">
        <f t="shared" si="6"/>
        <v>4029750</v>
      </c>
      <c r="AE33" s="20">
        <f t="shared" si="6"/>
        <v>4029750</v>
      </c>
      <c r="AF33" s="20">
        <f t="shared" si="6"/>
        <v>4029750</v>
      </c>
      <c r="AG33" s="20">
        <f t="shared" si="6"/>
        <v>4029750</v>
      </c>
      <c r="AH33" s="20">
        <f t="shared" si="6"/>
        <v>4029750</v>
      </c>
      <c r="AI33" s="20">
        <f t="shared" si="6"/>
        <v>4029750</v>
      </c>
      <c r="AJ33" s="20">
        <f t="shared" si="6"/>
        <v>4029750</v>
      </c>
      <c r="AK33" s="20">
        <f t="shared" si="6"/>
        <v>4029750</v>
      </c>
      <c r="AL33" s="20">
        <f t="shared" si="6"/>
        <v>4029750</v>
      </c>
      <c r="AM33" s="20">
        <f t="shared" si="6"/>
        <v>4029750</v>
      </c>
      <c r="AN33" s="20">
        <f t="shared" si="6"/>
        <v>4029750</v>
      </c>
      <c r="AO33" s="20">
        <f t="shared" si="6"/>
        <v>4029750</v>
      </c>
      <c r="AP33" s="20">
        <f t="shared" si="6"/>
        <v>4029750</v>
      </c>
      <c r="AQ33" s="20">
        <f t="shared" si="6"/>
        <v>4029750</v>
      </c>
      <c r="AR33" s="20">
        <f t="shared" si="6"/>
        <v>4029750</v>
      </c>
      <c r="AS33" s="20">
        <f t="shared" si="6"/>
        <v>4029750</v>
      </c>
      <c r="AT33" s="20">
        <f t="shared" si="6"/>
        <v>4029750</v>
      </c>
      <c r="AU33" s="20">
        <f t="shared" si="6"/>
        <v>4029750</v>
      </c>
      <c r="AV33" s="20">
        <f t="shared" si="6"/>
        <v>4029750</v>
      </c>
      <c r="AW33" s="20">
        <f t="shared" si="6"/>
        <v>4029750</v>
      </c>
      <c r="AX33" s="20">
        <f t="shared" si="6"/>
        <v>4029750</v>
      </c>
      <c r="AY33" s="20">
        <f t="shared" si="6"/>
        <v>4029750</v>
      </c>
      <c r="AZ33" s="20">
        <f t="shared" si="6"/>
        <v>4029750</v>
      </c>
      <c r="BA33" s="20">
        <f t="shared" si="6"/>
        <v>4029750</v>
      </c>
      <c r="BB33" s="20">
        <f t="shared" si="6"/>
        <v>4029750</v>
      </c>
      <c r="BC33" s="20">
        <f t="shared" si="6"/>
        <v>4029750</v>
      </c>
      <c r="BD33" s="20">
        <f t="shared" si="6"/>
        <v>4029750</v>
      </c>
      <c r="BE33" s="20">
        <f t="shared" si="6"/>
        <v>4029750</v>
      </c>
      <c r="BF33" s="20">
        <f t="shared" si="6"/>
        <v>4029750</v>
      </c>
      <c r="BG33" s="20">
        <f t="shared" si="6"/>
        <v>4029750</v>
      </c>
      <c r="BH33" s="20">
        <f t="shared" si="6"/>
        <v>4029750</v>
      </c>
      <c r="BI33" s="20">
        <f t="shared" si="6"/>
        <v>4029750</v>
      </c>
      <c r="BJ33" s="20">
        <f t="shared" si="6"/>
        <v>4029750</v>
      </c>
      <c r="BK33" s="20">
        <f t="shared" si="6"/>
        <v>3022312.5</v>
      </c>
      <c r="BL33" s="20">
        <f t="shared" si="6"/>
        <v>3022312.5</v>
      </c>
      <c r="BM33" s="20">
        <f t="shared" si="6"/>
        <v>3022312.5</v>
      </c>
      <c r="BN33" s="20">
        <f t="shared" si="6"/>
        <v>3022312.5</v>
      </c>
      <c r="BO33" s="20">
        <f t="shared" si="6"/>
        <v>3022312.5</v>
      </c>
      <c r="BP33" s="20">
        <f t="shared" si="6"/>
        <v>3022312.5</v>
      </c>
      <c r="BQ33" s="20">
        <f t="shared" si="6"/>
        <v>3022312.5</v>
      </c>
      <c r="BR33" s="20">
        <f t="shared" si="6"/>
        <v>3022312.5</v>
      </c>
      <c r="BS33" s="20">
        <f t="shared" si="6"/>
        <v>3022312.5</v>
      </c>
      <c r="BT33" s="20">
        <f t="shared" si="6"/>
        <v>3022312.5</v>
      </c>
      <c r="BU33" s="20">
        <f t="shared" si="6"/>
        <v>3022312.5</v>
      </c>
      <c r="BV33" s="20">
        <f t="shared" si="6"/>
        <v>3022312.5</v>
      </c>
      <c r="BW33" s="20">
        <f t="shared" si="6"/>
        <v>3022312.5</v>
      </c>
      <c r="BX33" s="20">
        <f t="shared" si="6"/>
        <v>3022312.5</v>
      </c>
      <c r="BY33" s="20">
        <f t="shared" si="6"/>
        <v>3022312.5</v>
      </c>
      <c r="BZ33" s="20">
        <f t="shared" si="6"/>
        <v>3022312.5</v>
      </c>
      <c r="CA33" s="20">
        <f t="shared" si="6"/>
        <v>3022312.5</v>
      </c>
      <c r="CB33" s="20">
        <f t="shared" si="6"/>
        <v>3022312.5</v>
      </c>
      <c r="CC33" s="20">
        <f t="shared" si="6"/>
        <v>3022312.5</v>
      </c>
      <c r="CD33" s="20">
        <f t="shared" si="6"/>
        <v>3022312.5</v>
      </c>
      <c r="CE33" s="20">
        <f t="shared" si="6"/>
        <v>3022312.5</v>
      </c>
      <c r="CF33" s="20">
        <f t="shared" si="6"/>
        <v>3022312.5</v>
      </c>
      <c r="CG33" s="20">
        <f t="shared" si="6"/>
        <v>3022312.5</v>
      </c>
      <c r="CH33" s="20">
        <f t="shared" si="6"/>
        <v>0</v>
      </c>
      <c r="CI33" s="20">
        <f t="shared" si="6"/>
        <v>0</v>
      </c>
      <c r="CJ33" s="20">
        <f t="shared" si="6"/>
        <v>0</v>
      </c>
      <c r="CK33" s="20">
        <f t="shared" si="6"/>
        <v>0</v>
      </c>
      <c r="CL33" s="20">
        <f t="shared" ref="CL33:CV33" si="7">67500*0.995*CL31</f>
        <v>0</v>
      </c>
      <c r="CM33" s="20">
        <f t="shared" si="7"/>
        <v>0</v>
      </c>
      <c r="CN33" s="20">
        <f t="shared" si="7"/>
        <v>0</v>
      </c>
      <c r="CO33" s="20">
        <f t="shared" si="7"/>
        <v>0</v>
      </c>
      <c r="CP33" s="20">
        <f t="shared" si="7"/>
        <v>0</v>
      </c>
      <c r="CQ33" s="20">
        <f t="shared" si="7"/>
        <v>0</v>
      </c>
      <c r="CR33" s="20">
        <f t="shared" si="7"/>
        <v>0</v>
      </c>
      <c r="CS33" s="20">
        <f t="shared" si="7"/>
        <v>0</v>
      </c>
      <c r="CT33" s="20">
        <f t="shared" si="7"/>
        <v>0</v>
      </c>
      <c r="CU33" s="20">
        <f t="shared" si="7"/>
        <v>0</v>
      </c>
      <c r="CV33" s="20">
        <f t="shared" si="7"/>
        <v>0</v>
      </c>
      <c r="CW33" s="20"/>
      <c r="CX33" s="20"/>
      <c r="CY33" s="20"/>
      <c r="CZ33" s="20"/>
    </row>
    <row r="34" spans="1:104" x14ac:dyDescent="0.35">
      <c r="A34" t="s">
        <v>36</v>
      </c>
      <c r="B34" t="s">
        <v>48</v>
      </c>
      <c r="F34" s="20"/>
      <c r="G34" s="20"/>
      <c r="H34" s="20"/>
      <c r="I34" s="20"/>
      <c r="J34" s="20"/>
      <c r="K34" s="20">
        <f t="shared" ref="K34:R34" si="8">38100*0.995*K32</f>
        <v>3904678.5</v>
      </c>
      <c r="L34" s="20">
        <f t="shared" si="8"/>
        <v>3904678.5</v>
      </c>
      <c r="M34" s="20">
        <f t="shared" si="8"/>
        <v>3904678.5</v>
      </c>
      <c r="N34" s="20">
        <f t="shared" si="8"/>
        <v>3904678.5</v>
      </c>
      <c r="O34" s="20">
        <f t="shared" si="8"/>
        <v>3904678.5</v>
      </c>
      <c r="P34" s="20">
        <f t="shared" si="8"/>
        <v>3904678.5</v>
      </c>
      <c r="Q34" s="20">
        <f t="shared" si="8"/>
        <v>3904678.5</v>
      </c>
      <c r="R34" s="20">
        <f t="shared" si="8"/>
        <v>3904678.5</v>
      </c>
      <c r="S34" s="20">
        <f>38100*0.995*S32</f>
        <v>3904678.5</v>
      </c>
      <c r="T34" s="20">
        <f>38100*0.995*T32</f>
        <v>3904678.5</v>
      </c>
      <c r="U34" s="20">
        <f>38100*0.995*U32</f>
        <v>3904678.5</v>
      </c>
      <c r="V34" s="20">
        <f>38100*0.995*V32</f>
        <v>3904678.5</v>
      </c>
      <c r="W34" s="20">
        <f>38100*0.995*W32</f>
        <v>3904678.5</v>
      </c>
      <c r="X34" s="20">
        <f t="shared" ref="X34:CI34" si="9">38100*0.995*X32</f>
        <v>3904678.5</v>
      </c>
      <c r="Y34" s="20">
        <f t="shared" si="9"/>
        <v>3904678.5</v>
      </c>
      <c r="Z34" s="20">
        <f t="shared" si="9"/>
        <v>3904678.5</v>
      </c>
      <c r="AA34" s="20">
        <f t="shared" si="9"/>
        <v>3904678.5</v>
      </c>
      <c r="AB34" s="20">
        <f t="shared" si="9"/>
        <v>3904678.5</v>
      </c>
      <c r="AC34" s="20">
        <f t="shared" si="9"/>
        <v>3904678.5</v>
      </c>
      <c r="AD34" s="20">
        <f t="shared" si="9"/>
        <v>3904678.5</v>
      </c>
      <c r="AE34" s="20">
        <f t="shared" si="9"/>
        <v>3904678.5</v>
      </c>
      <c r="AF34" s="20">
        <f t="shared" si="9"/>
        <v>3904678.5</v>
      </c>
      <c r="AG34" s="20">
        <f t="shared" si="9"/>
        <v>3904678.5</v>
      </c>
      <c r="AH34" s="20">
        <f t="shared" si="9"/>
        <v>3904678.5</v>
      </c>
      <c r="AI34" s="20">
        <f t="shared" si="9"/>
        <v>3904678.5</v>
      </c>
      <c r="AJ34" s="20">
        <f t="shared" si="9"/>
        <v>3904678.5</v>
      </c>
      <c r="AK34" s="20">
        <f t="shared" si="9"/>
        <v>3904678.5</v>
      </c>
      <c r="AL34" s="20">
        <f t="shared" si="9"/>
        <v>3904678.5</v>
      </c>
      <c r="AM34" s="20">
        <f t="shared" si="9"/>
        <v>3904678.5</v>
      </c>
      <c r="AN34" s="20">
        <f t="shared" si="9"/>
        <v>3904678.5</v>
      </c>
      <c r="AO34" s="20">
        <f t="shared" si="9"/>
        <v>3904678.5</v>
      </c>
      <c r="AP34" s="20">
        <f t="shared" si="9"/>
        <v>3904678.5</v>
      </c>
      <c r="AQ34" s="20">
        <f t="shared" si="9"/>
        <v>3904678.5</v>
      </c>
      <c r="AR34" s="20">
        <f t="shared" si="9"/>
        <v>3904678.5</v>
      </c>
      <c r="AS34" s="20">
        <f t="shared" si="9"/>
        <v>3904678.5</v>
      </c>
      <c r="AT34" s="20">
        <f t="shared" si="9"/>
        <v>3904678.5</v>
      </c>
      <c r="AU34" s="20">
        <f t="shared" si="9"/>
        <v>3904678.5</v>
      </c>
      <c r="AV34" s="20">
        <f t="shared" si="9"/>
        <v>3904678.5</v>
      </c>
      <c r="AW34" s="20">
        <f t="shared" si="9"/>
        <v>3904678.5</v>
      </c>
      <c r="AX34" s="20">
        <f t="shared" si="9"/>
        <v>3904678.5</v>
      </c>
      <c r="AY34" s="20">
        <f t="shared" si="9"/>
        <v>3904678.5</v>
      </c>
      <c r="AZ34" s="20">
        <f t="shared" si="9"/>
        <v>3904678.5</v>
      </c>
      <c r="BA34" s="20">
        <f t="shared" si="9"/>
        <v>3904678.5</v>
      </c>
      <c r="BB34" s="20">
        <f t="shared" si="9"/>
        <v>3904678.5</v>
      </c>
      <c r="BC34" s="20">
        <f t="shared" si="9"/>
        <v>3904678.5</v>
      </c>
      <c r="BD34" s="20">
        <f t="shared" si="9"/>
        <v>3904678.5</v>
      </c>
      <c r="BE34" s="20">
        <f t="shared" si="9"/>
        <v>3904678.5</v>
      </c>
      <c r="BF34" s="20">
        <f t="shared" si="9"/>
        <v>3904678.5</v>
      </c>
      <c r="BG34" s="20">
        <f t="shared" si="9"/>
        <v>3904678.5</v>
      </c>
      <c r="BH34" s="20">
        <f t="shared" si="9"/>
        <v>3904678.5</v>
      </c>
      <c r="BI34" s="20">
        <f t="shared" si="9"/>
        <v>3904678.5</v>
      </c>
      <c r="BJ34" s="20">
        <f t="shared" si="9"/>
        <v>3904678.5</v>
      </c>
      <c r="BK34" s="20">
        <f t="shared" si="9"/>
        <v>1895475</v>
      </c>
      <c r="BL34" s="20">
        <f t="shared" si="9"/>
        <v>1895475</v>
      </c>
      <c r="BM34" s="20">
        <f t="shared" si="9"/>
        <v>1895475</v>
      </c>
      <c r="BN34" s="20">
        <f t="shared" si="9"/>
        <v>1895475</v>
      </c>
      <c r="BO34" s="20">
        <f t="shared" si="9"/>
        <v>1895475</v>
      </c>
      <c r="BP34" s="20">
        <f t="shared" si="9"/>
        <v>1895475</v>
      </c>
      <c r="BQ34" s="20">
        <f t="shared" si="9"/>
        <v>1895475</v>
      </c>
      <c r="BR34" s="20">
        <f t="shared" si="9"/>
        <v>1895475</v>
      </c>
      <c r="BS34" s="20">
        <f t="shared" si="9"/>
        <v>1895475</v>
      </c>
      <c r="BT34" s="20">
        <f t="shared" si="9"/>
        <v>1895475</v>
      </c>
      <c r="BU34" s="20">
        <f t="shared" si="9"/>
        <v>1895475</v>
      </c>
      <c r="BV34" s="20">
        <f t="shared" si="9"/>
        <v>1895475</v>
      </c>
      <c r="BW34" s="20">
        <f t="shared" si="9"/>
        <v>1895475</v>
      </c>
      <c r="BX34" s="20">
        <f t="shared" si="9"/>
        <v>1895475</v>
      </c>
      <c r="BY34" s="20">
        <f t="shared" si="9"/>
        <v>1895475</v>
      </c>
      <c r="BZ34" s="20">
        <f t="shared" si="9"/>
        <v>1895475</v>
      </c>
      <c r="CA34" s="20">
        <f t="shared" si="9"/>
        <v>1895475</v>
      </c>
      <c r="CB34" s="20">
        <f t="shared" si="9"/>
        <v>1895475</v>
      </c>
      <c r="CC34" s="20">
        <f t="shared" si="9"/>
        <v>1895475</v>
      </c>
      <c r="CD34" s="20">
        <f t="shared" si="9"/>
        <v>1895475</v>
      </c>
      <c r="CE34" s="20">
        <f t="shared" si="9"/>
        <v>1895475</v>
      </c>
      <c r="CF34" s="20">
        <f t="shared" si="9"/>
        <v>1895475</v>
      </c>
      <c r="CG34" s="20">
        <f t="shared" si="9"/>
        <v>1895475</v>
      </c>
      <c r="CH34" s="20">
        <f t="shared" si="9"/>
        <v>0</v>
      </c>
      <c r="CI34" s="20">
        <f t="shared" si="9"/>
        <v>0</v>
      </c>
      <c r="CJ34" s="20">
        <f t="shared" ref="CJ34:CV34" si="10">38100*0.995*CJ32</f>
        <v>0</v>
      </c>
      <c r="CK34" s="20">
        <f t="shared" si="10"/>
        <v>0</v>
      </c>
      <c r="CL34" s="20">
        <f t="shared" si="10"/>
        <v>0</v>
      </c>
      <c r="CM34" s="20">
        <f t="shared" si="10"/>
        <v>0</v>
      </c>
      <c r="CN34" s="20">
        <f t="shared" si="10"/>
        <v>0</v>
      </c>
      <c r="CO34" s="20">
        <f t="shared" si="10"/>
        <v>0</v>
      </c>
      <c r="CP34" s="20">
        <f t="shared" si="10"/>
        <v>0</v>
      </c>
      <c r="CQ34" s="20">
        <f t="shared" si="10"/>
        <v>0</v>
      </c>
      <c r="CR34" s="20">
        <f t="shared" si="10"/>
        <v>0</v>
      </c>
      <c r="CS34" s="20">
        <f t="shared" si="10"/>
        <v>0</v>
      </c>
      <c r="CT34" s="20">
        <f t="shared" si="10"/>
        <v>0</v>
      </c>
      <c r="CU34" s="20">
        <f t="shared" si="10"/>
        <v>0</v>
      </c>
      <c r="CV34" s="20">
        <f t="shared" si="10"/>
        <v>0</v>
      </c>
      <c r="CW34" s="20"/>
      <c r="CX34" s="20"/>
      <c r="CY34" s="20"/>
      <c r="CZ34" s="20"/>
    </row>
    <row r="35" spans="1:104" x14ac:dyDescent="0.35"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104" x14ac:dyDescent="0.35">
      <c r="A36" t="s">
        <v>35</v>
      </c>
      <c r="B36" t="s">
        <v>49</v>
      </c>
      <c r="N36" s="20"/>
      <c r="O36" s="20">
        <f t="shared" ref="O36:Y37" si="11">H33</f>
        <v>0</v>
      </c>
      <c r="P36" s="20">
        <f t="shared" si="11"/>
        <v>0</v>
      </c>
      <c r="Q36" s="20">
        <f t="shared" si="11"/>
        <v>0</v>
      </c>
      <c r="R36" s="20">
        <f t="shared" si="11"/>
        <v>4029750</v>
      </c>
      <c r="S36" s="20">
        <f t="shared" si="11"/>
        <v>4029750</v>
      </c>
      <c r="T36" s="20">
        <f t="shared" si="11"/>
        <v>4029750</v>
      </c>
      <c r="U36" s="20">
        <f t="shared" si="11"/>
        <v>4029750</v>
      </c>
      <c r="V36" s="20">
        <f t="shared" si="11"/>
        <v>4029750</v>
      </c>
      <c r="W36" s="20">
        <f t="shared" si="11"/>
        <v>4029750</v>
      </c>
      <c r="X36" s="20">
        <f t="shared" si="11"/>
        <v>4029750</v>
      </c>
      <c r="Y36" s="20">
        <f t="shared" si="11"/>
        <v>4029750</v>
      </c>
      <c r="Z36" s="20">
        <f t="shared" ref="Z36:AE37" si="12">S33</f>
        <v>4029750</v>
      </c>
      <c r="AA36" s="20">
        <f t="shared" si="12"/>
        <v>4029750</v>
      </c>
      <c r="AB36" s="20">
        <f t="shared" si="12"/>
        <v>4029750</v>
      </c>
      <c r="AC36" s="20">
        <f t="shared" si="12"/>
        <v>4029750</v>
      </c>
      <c r="AD36" s="20">
        <f t="shared" si="12"/>
        <v>4029750</v>
      </c>
      <c r="AE36" s="20">
        <f t="shared" si="12"/>
        <v>4029750</v>
      </c>
      <c r="AF36" s="20">
        <f>Y33</f>
        <v>4029750</v>
      </c>
      <c r="AG36" s="20">
        <f t="shared" ref="AG36:BB37" si="13">Z33</f>
        <v>4029750</v>
      </c>
      <c r="AH36" s="20">
        <f t="shared" si="13"/>
        <v>4029750</v>
      </c>
      <c r="AI36" s="20">
        <f t="shared" si="13"/>
        <v>4029750</v>
      </c>
      <c r="AJ36" s="20">
        <f t="shared" si="13"/>
        <v>4029750</v>
      </c>
      <c r="AK36" s="20">
        <f t="shared" si="13"/>
        <v>4029750</v>
      </c>
      <c r="AL36" s="20">
        <f t="shared" si="13"/>
        <v>4029750</v>
      </c>
      <c r="AM36" s="20">
        <f t="shared" si="13"/>
        <v>4029750</v>
      </c>
      <c r="AN36" s="20">
        <f t="shared" si="13"/>
        <v>4029750</v>
      </c>
      <c r="AO36" s="20">
        <f t="shared" si="13"/>
        <v>4029750</v>
      </c>
      <c r="AP36" s="20">
        <f t="shared" si="13"/>
        <v>4029750</v>
      </c>
      <c r="AQ36" s="20">
        <f t="shared" si="13"/>
        <v>4029750</v>
      </c>
      <c r="AR36" s="20">
        <f t="shared" si="13"/>
        <v>4029750</v>
      </c>
      <c r="AS36" s="20">
        <f t="shared" si="13"/>
        <v>4029750</v>
      </c>
      <c r="AT36" s="20">
        <f t="shared" si="13"/>
        <v>4029750</v>
      </c>
      <c r="AU36" s="20">
        <f t="shared" si="13"/>
        <v>4029750</v>
      </c>
      <c r="AV36" s="20">
        <f t="shared" si="13"/>
        <v>4029750</v>
      </c>
      <c r="AW36" s="20">
        <f t="shared" si="13"/>
        <v>4029750</v>
      </c>
      <c r="AX36" s="20">
        <f t="shared" si="13"/>
        <v>4029750</v>
      </c>
      <c r="AY36" s="20">
        <f t="shared" si="13"/>
        <v>4029750</v>
      </c>
      <c r="AZ36" s="20">
        <f t="shared" si="13"/>
        <v>4029750</v>
      </c>
      <c r="BA36" s="20">
        <f t="shared" si="13"/>
        <v>4029750</v>
      </c>
      <c r="BB36" s="20">
        <f t="shared" si="13"/>
        <v>4029750</v>
      </c>
      <c r="BC36" s="20">
        <f>AV33</f>
        <v>4029750</v>
      </c>
      <c r="BD36" s="20">
        <f t="shared" ref="BD36:CF37" si="14">AW33</f>
        <v>4029750</v>
      </c>
      <c r="BE36" s="20">
        <f t="shared" si="14"/>
        <v>4029750</v>
      </c>
      <c r="BF36" s="20">
        <f t="shared" si="14"/>
        <v>4029750</v>
      </c>
      <c r="BG36" s="20">
        <f t="shared" si="14"/>
        <v>4029750</v>
      </c>
      <c r="BH36" s="20">
        <f t="shared" si="14"/>
        <v>4029750</v>
      </c>
      <c r="BI36" s="20">
        <f t="shared" si="14"/>
        <v>4029750</v>
      </c>
      <c r="BJ36" s="20">
        <f t="shared" si="14"/>
        <v>4029750</v>
      </c>
      <c r="BK36" s="20">
        <f t="shared" si="14"/>
        <v>4029750</v>
      </c>
      <c r="BL36" s="20">
        <f t="shared" si="14"/>
        <v>4029750</v>
      </c>
      <c r="BM36" s="20">
        <f t="shared" si="14"/>
        <v>4029750</v>
      </c>
      <c r="BN36" s="20">
        <f t="shared" si="14"/>
        <v>4029750</v>
      </c>
      <c r="BO36" s="20">
        <f t="shared" si="14"/>
        <v>4029750</v>
      </c>
      <c r="BP36" s="20">
        <f t="shared" si="14"/>
        <v>4029750</v>
      </c>
      <c r="BQ36" s="20">
        <f t="shared" si="14"/>
        <v>4029750</v>
      </c>
      <c r="BR36" s="20">
        <f t="shared" si="14"/>
        <v>3022312.5</v>
      </c>
      <c r="BS36" s="20">
        <f t="shared" si="14"/>
        <v>3022312.5</v>
      </c>
      <c r="BT36" s="20">
        <f t="shared" si="14"/>
        <v>3022312.5</v>
      </c>
      <c r="BU36" s="20">
        <f t="shared" si="14"/>
        <v>3022312.5</v>
      </c>
      <c r="BV36" s="20">
        <f t="shared" si="14"/>
        <v>3022312.5</v>
      </c>
      <c r="BW36" s="20">
        <f t="shared" si="14"/>
        <v>3022312.5</v>
      </c>
      <c r="BX36" s="20">
        <f t="shared" si="14"/>
        <v>3022312.5</v>
      </c>
      <c r="BY36" s="20">
        <f t="shared" si="14"/>
        <v>3022312.5</v>
      </c>
      <c r="BZ36" s="20">
        <f t="shared" si="14"/>
        <v>3022312.5</v>
      </c>
      <c r="CA36" s="20">
        <f t="shared" si="14"/>
        <v>3022312.5</v>
      </c>
      <c r="CB36" s="20">
        <f t="shared" si="14"/>
        <v>3022312.5</v>
      </c>
      <c r="CC36" s="20">
        <f t="shared" si="14"/>
        <v>3022312.5</v>
      </c>
      <c r="CD36" s="20">
        <f t="shared" si="14"/>
        <v>3022312.5</v>
      </c>
      <c r="CE36" s="20">
        <f t="shared" si="14"/>
        <v>3022312.5</v>
      </c>
      <c r="CF36" s="20">
        <f t="shared" si="14"/>
        <v>3022312.5</v>
      </c>
      <c r="CG36" s="20">
        <f>BZ33</f>
        <v>3022312.5</v>
      </c>
      <c r="CH36" s="20">
        <f t="shared" ref="CH36:CV37" si="15">CA33</f>
        <v>3022312.5</v>
      </c>
      <c r="CI36" s="20">
        <f t="shared" si="15"/>
        <v>3022312.5</v>
      </c>
      <c r="CJ36" s="20">
        <f t="shared" si="15"/>
        <v>3022312.5</v>
      </c>
      <c r="CK36" s="20">
        <f t="shared" si="15"/>
        <v>3022312.5</v>
      </c>
      <c r="CL36" s="20">
        <f t="shared" si="15"/>
        <v>3022312.5</v>
      </c>
      <c r="CM36" s="20">
        <f t="shared" si="15"/>
        <v>3022312.5</v>
      </c>
      <c r="CN36" s="20">
        <f t="shared" si="15"/>
        <v>3022312.5</v>
      </c>
      <c r="CO36" s="20">
        <f t="shared" si="15"/>
        <v>0</v>
      </c>
      <c r="CP36" s="20">
        <f t="shared" si="15"/>
        <v>0</v>
      </c>
      <c r="CQ36" s="20">
        <f t="shared" si="15"/>
        <v>0</v>
      </c>
      <c r="CR36" s="20">
        <f t="shared" si="15"/>
        <v>0</v>
      </c>
      <c r="CS36" s="20">
        <f t="shared" si="15"/>
        <v>0</v>
      </c>
      <c r="CT36" s="20">
        <f t="shared" si="15"/>
        <v>0</v>
      </c>
      <c r="CU36" s="20">
        <f t="shared" si="15"/>
        <v>0</v>
      </c>
      <c r="CV36" s="20">
        <f t="shared" si="15"/>
        <v>0</v>
      </c>
    </row>
    <row r="37" spans="1:104" x14ac:dyDescent="0.35">
      <c r="A37" t="s">
        <v>36</v>
      </c>
      <c r="B37" t="s">
        <v>50</v>
      </c>
      <c r="N37" s="35"/>
      <c r="O37" s="35">
        <f t="shared" si="11"/>
        <v>0</v>
      </c>
      <c r="P37" s="35">
        <f t="shared" si="11"/>
        <v>0</v>
      </c>
      <c r="Q37" s="35">
        <f t="shared" si="11"/>
        <v>0</v>
      </c>
      <c r="R37" s="35">
        <f t="shared" si="11"/>
        <v>3904678.5</v>
      </c>
      <c r="S37" s="35">
        <f t="shared" si="11"/>
        <v>3904678.5</v>
      </c>
      <c r="T37" s="35">
        <f t="shared" si="11"/>
        <v>3904678.5</v>
      </c>
      <c r="U37" s="35">
        <f t="shared" si="11"/>
        <v>3904678.5</v>
      </c>
      <c r="V37" s="35">
        <f t="shared" si="11"/>
        <v>3904678.5</v>
      </c>
      <c r="W37" s="35">
        <f t="shared" si="11"/>
        <v>3904678.5</v>
      </c>
      <c r="X37" s="35">
        <f t="shared" si="11"/>
        <v>3904678.5</v>
      </c>
      <c r="Y37" s="35">
        <f t="shared" si="11"/>
        <v>3904678.5</v>
      </c>
      <c r="Z37" s="35">
        <f t="shared" si="12"/>
        <v>3904678.5</v>
      </c>
      <c r="AA37" s="35">
        <f t="shared" si="12"/>
        <v>3904678.5</v>
      </c>
      <c r="AB37" s="35">
        <f t="shared" si="12"/>
        <v>3904678.5</v>
      </c>
      <c r="AC37" s="35">
        <f t="shared" si="12"/>
        <v>3904678.5</v>
      </c>
      <c r="AD37" s="35">
        <f t="shared" si="12"/>
        <v>3904678.5</v>
      </c>
      <c r="AE37" s="35">
        <f t="shared" si="12"/>
        <v>3904678.5</v>
      </c>
      <c r="AF37" s="35">
        <f>Y34</f>
        <v>3904678.5</v>
      </c>
      <c r="AG37" s="35">
        <f t="shared" si="13"/>
        <v>3904678.5</v>
      </c>
      <c r="AH37" s="35">
        <f t="shared" si="13"/>
        <v>3904678.5</v>
      </c>
      <c r="AI37" s="35">
        <f t="shared" si="13"/>
        <v>3904678.5</v>
      </c>
      <c r="AJ37" s="35">
        <f t="shared" si="13"/>
        <v>3904678.5</v>
      </c>
      <c r="AK37" s="35">
        <f t="shared" si="13"/>
        <v>3904678.5</v>
      </c>
      <c r="AL37" s="35">
        <f t="shared" si="13"/>
        <v>3904678.5</v>
      </c>
      <c r="AM37" s="35">
        <f t="shared" si="13"/>
        <v>3904678.5</v>
      </c>
      <c r="AN37" s="35">
        <f t="shared" si="13"/>
        <v>3904678.5</v>
      </c>
      <c r="AO37" s="35">
        <f t="shared" si="13"/>
        <v>3904678.5</v>
      </c>
      <c r="AP37" s="35">
        <f t="shared" si="13"/>
        <v>3904678.5</v>
      </c>
      <c r="AQ37" s="35">
        <f t="shared" si="13"/>
        <v>3904678.5</v>
      </c>
      <c r="AR37" s="35">
        <f t="shared" si="13"/>
        <v>3904678.5</v>
      </c>
      <c r="AS37" s="35">
        <f t="shared" si="13"/>
        <v>3904678.5</v>
      </c>
      <c r="AT37" s="35">
        <f t="shared" si="13"/>
        <v>3904678.5</v>
      </c>
      <c r="AU37" s="35">
        <f t="shared" si="13"/>
        <v>3904678.5</v>
      </c>
      <c r="AV37" s="35">
        <f>AO34</f>
        <v>3904678.5</v>
      </c>
      <c r="AW37" s="35">
        <f t="shared" si="13"/>
        <v>3904678.5</v>
      </c>
      <c r="AX37" s="35">
        <f t="shared" si="13"/>
        <v>3904678.5</v>
      </c>
      <c r="AY37" s="35">
        <f t="shared" si="13"/>
        <v>3904678.5</v>
      </c>
      <c r="AZ37" s="35">
        <f t="shared" si="13"/>
        <v>3904678.5</v>
      </c>
      <c r="BA37" s="35">
        <f t="shared" si="13"/>
        <v>3904678.5</v>
      </c>
      <c r="BB37" s="35">
        <f t="shared" si="13"/>
        <v>3904678.5</v>
      </c>
      <c r="BC37" s="35">
        <f>AV34</f>
        <v>3904678.5</v>
      </c>
      <c r="BD37" s="35">
        <f t="shared" si="14"/>
        <v>3904678.5</v>
      </c>
      <c r="BE37" s="35">
        <f t="shared" si="14"/>
        <v>3904678.5</v>
      </c>
      <c r="BF37" s="35">
        <f t="shared" si="14"/>
        <v>3904678.5</v>
      </c>
      <c r="BG37" s="35">
        <f t="shared" si="14"/>
        <v>3904678.5</v>
      </c>
      <c r="BH37" s="35">
        <f t="shared" si="14"/>
        <v>3904678.5</v>
      </c>
      <c r="BI37" s="35">
        <f t="shared" si="14"/>
        <v>3904678.5</v>
      </c>
      <c r="BJ37" s="35">
        <f t="shared" si="14"/>
        <v>3904678.5</v>
      </c>
      <c r="BK37" s="35">
        <f t="shared" si="14"/>
        <v>3904678.5</v>
      </c>
      <c r="BL37" s="35">
        <f t="shared" si="14"/>
        <v>3904678.5</v>
      </c>
      <c r="BM37" s="35">
        <f t="shared" si="14"/>
        <v>3904678.5</v>
      </c>
      <c r="BN37" s="35">
        <f t="shared" si="14"/>
        <v>3904678.5</v>
      </c>
      <c r="BO37" s="35">
        <f t="shared" si="14"/>
        <v>3904678.5</v>
      </c>
      <c r="BP37" s="35">
        <f t="shared" si="14"/>
        <v>3904678.5</v>
      </c>
      <c r="BQ37" s="35">
        <f t="shared" si="14"/>
        <v>3904678.5</v>
      </c>
      <c r="BR37" s="35">
        <f t="shared" si="14"/>
        <v>1895475</v>
      </c>
      <c r="BS37" s="35">
        <f t="shared" si="14"/>
        <v>1895475</v>
      </c>
      <c r="BT37" s="35">
        <f t="shared" si="14"/>
        <v>1895475</v>
      </c>
      <c r="BU37" s="35">
        <f t="shared" si="14"/>
        <v>1895475</v>
      </c>
      <c r="BV37" s="35">
        <f t="shared" si="14"/>
        <v>1895475</v>
      </c>
      <c r="BW37" s="35">
        <f t="shared" si="14"/>
        <v>1895475</v>
      </c>
      <c r="BX37" s="35">
        <f t="shared" si="14"/>
        <v>1895475</v>
      </c>
      <c r="BY37" s="35">
        <f t="shared" si="14"/>
        <v>1895475</v>
      </c>
      <c r="BZ37" s="35">
        <f t="shared" si="14"/>
        <v>1895475</v>
      </c>
      <c r="CA37" s="35">
        <f t="shared" si="14"/>
        <v>1895475</v>
      </c>
      <c r="CB37" s="35">
        <f t="shared" si="14"/>
        <v>1895475</v>
      </c>
      <c r="CC37" s="35">
        <f t="shared" si="14"/>
        <v>1895475</v>
      </c>
      <c r="CD37" s="35">
        <f t="shared" si="14"/>
        <v>1895475</v>
      </c>
      <c r="CE37" s="35">
        <f t="shared" si="14"/>
        <v>1895475</v>
      </c>
      <c r="CF37" s="35">
        <f t="shared" si="14"/>
        <v>1895475</v>
      </c>
      <c r="CG37" s="35">
        <f>BZ34</f>
        <v>1895475</v>
      </c>
      <c r="CH37" s="35">
        <f t="shared" si="15"/>
        <v>1895475</v>
      </c>
      <c r="CI37" s="35">
        <f t="shared" si="15"/>
        <v>1895475</v>
      </c>
      <c r="CJ37" s="35">
        <f t="shared" si="15"/>
        <v>1895475</v>
      </c>
      <c r="CK37" s="35">
        <f t="shared" si="15"/>
        <v>1895475</v>
      </c>
      <c r="CL37" s="35">
        <f t="shared" si="15"/>
        <v>1895475</v>
      </c>
      <c r="CM37" s="35">
        <f t="shared" si="15"/>
        <v>1895475</v>
      </c>
      <c r="CN37" s="35">
        <f t="shared" si="15"/>
        <v>1895475</v>
      </c>
      <c r="CO37" s="35">
        <f t="shared" si="15"/>
        <v>0</v>
      </c>
      <c r="CP37" s="35">
        <f t="shared" si="15"/>
        <v>0</v>
      </c>
      <c r="CQ37" s="35">
        <f t="shared" si="15"/>
        <v>0</v>
      </c>
      <c r="CR37" s="35">
        <f t="shared" si="15"/>
        <v>0</v>
      </c>
      <c r="CS37" s="35">
        <f t="shared" si="15"/>
        <v>0</v>
      </c>
      <c r="CT37" s="35">
        <f t="shared" si="15"/>
        <v>0</v>
      </c>
      <c r="CU37" s="35">
        <f t="shared" si="15"/>
        <v>0</v>
      </c>
      <c r="CV37" s="35">
        <f t="shared" si="15"/>
        <v>0</v>
      </c>
    </row>
    <row r="38" spans="1:104" x14ac:dyDescent="0.35">
      <c r="B38" s="31" t="s">
        <v>5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F38" s="35"/>
      <c r="AG38" s="35"/>
      <c r="AH38" s="35"/>
      <c r="AI38" s="35"/>
    </row>
    <row r="39" spans="1:104" x14ac:dyDescent="0.35">
      <c r="A39" t="s">
        <v>35</v>
      </c>
      <c r="B39" t="s">
        <v>51</v>
      </c>
      <c r="O39" s="8"/>
      <c r="P39" s="8"/>
      <c r="Q39" s="35"/>
      <c r="R39" s="35">
        <f t="shared" ref="R39:T40" si="16">O36</f>
        <v>0</v>
      </c>
      <c r="S39" s="35">
        <f t="shared" si="16"/>
        <v>0</v>
      </c>
      <c r="T39" s="35">
        <f t="shared" si="16"/>
        <v>0</v>
      </c>
      <c r="U39" s="35">
        <f t="shared" ref="U39:AB39" si="17">R36</f>
        <v>4029750</v>
      </c>
      <c r="V39" s="35">
        <f t="shared" si="17"/>
        <v>4029750</v>
      </c>
      <c r="W39" s="35">
        <f t="shared" si="17"/>
        <v>4029750</v>
      </c>
      <c r="X39" s="35">
        <f t="shared" si="17"/>
        <v>4029750</v>
      </c>
      <c r="Y39" s="35">
        <f t="shared" si="17"/>
        <v>4029750</v>
      </c>
      <c r="Z39" s="35">
        <f t="shared" si="17"/>
        <v>4029750</v>
      </c>
      <c r="AA39" s="35">
        <f t="shared" si="17"/>
        <v>4029750</v>
      </c>
      <c r="AB39" s="35">
        <f t="shared" si="17"/>
        <v>4029750</v>
      </c>
      <c r="AC39" s="35">
        <f>Z36</f>
        <v>4029750</v>
      </c>
      <c r="AD39" s="35">
        <f>AA36</f>
        <v>4029750</v>
      </c>
      <c r="AE39" s="35">
        <f t="shared" ref="AE39:CP40" si="18">AB36</f>
        <v>4029750</v>
      </c>
      <c r="AF39" s="35">
        <f t="shared" si="18"/>
        <v>4029750</v>
      </c>
      <c r="AG39" s="35">
        <f t="shared" si="18"/>
        <v>4029750</v>
      </c>
      <c r="AH39" s="35">
        <f t="shared" si="18"/>
        <v>4029750</v>
      </c>
      <c r="AI39" s="35">
        <f t="shared" si="18"/>
        <v>4029750</v>
      </c>
      <c r="AJ39" s="35">
        <f t="shared" si="18"/>
        <v>4029750</v>
      </c>
      <c r="AK39" s="35">
        <f t="shared" si="18"/>
        <v>4029750</v>
      </c>
      <c r="AL39" s="35">
        <f t="shared" si="18"/>
        <v>4029750</v>
      </c>
      <c r="AM39" s="35">
        <f t="shared" si="18"/>
        <v>4029750</v>
      </c>
      <c r="AN39" s="35">
        <f t="shared" si="18"/>
        <v>4029750</v>
      </c>
      <c r="AO39" s="35">
        <f t="shared" si="18"/>
        <v>4029750</v>
      </c>
      <c r="AP39" s="35">
        <f t="shared" si="18"/>
        <v>4029750</v>
      </c>
      <c r="AQ39" s="35">
        <f t="shared" si="18"/>
        <v>4029750</v>
      </c>
      <c r="AR39" s="35">
        <f t="shared" si="18"/>
        <v>4029750</v>
      </c>
      <c r="AS39" s="35">
        <f t="shared" si="18"/>
        <v>4029750</v>
      </c>
      <c r="AT39" s="35">
        <f t="shared" si="18"/>
        <v>4029750</v>
      </c>
      <c r="AU39" s="35">
        <f t="shared" si="18"/>
        <v>4029750</v>
      </c>
      <c r="AV39" s="35">
        <f t="shared" si="18"/>
        <v>4029750</v>
      </c>
      <c r="AW39" s="35">
        <f t="shared" si="18"/>
        <v>4029750</v>
      </c>
      <c r="AX39" s="35">
        <f t="shared" si="18"/>
        <v>4029750</v>
      </c>
      <c r="AY39" s="35">
        <f t="shared" si="18"/>
        <v>4029750</v>
      </c>
      <c r="AZ39" s="35">
        <f t="shared" si="18"/>
        <v>4029750</v>
      </c>
      <c r="BA39" s="35">
        <f t="shared" si="18"/>
        <v>4029750</v>
      </c>
      <c r="BB39" s="35">
        <f t="shared" si="18"/>
        <v>4029750</v>
      </c>
      <c r="BC39" s="35">
        <f t="shared" si="18"/>
        <v>4029750</v>
      </c>
      <c r="BD39" s="35">
        <f t="shared" si="18"/>
        <v>4029750</v>
      </c>
      <c r="BE39" s="35">
        <f t="shared" si="18"/>
        <v>4029750</v>
      </c>
      <c r="BF39" s="35">
        <f t="shared" si="18"/>
        <v>4029750</v>
      </c>
      <c r="BG39" s="35">
        <f t="shared" si="18"/>
        <v>4029750</v>
      </c>
      <c r="BH39" s="35">
        <f t="shared" si="18"/>
        <v>4029750</v>
      </c>
      <c r="BI39" s="35">
        <f t="shared" si="18"/>
        <v>4029750</v>
      </c>
      <c r="BJ39" s="35">
        <f t="shared" si="18"/>
        <v>4029750</v>
      </c>
      <c r="BK39" s="35">
        <f t="shared" si="18"/>
        <v>4029750</v>
      </c>
      <c r="BL39" s="35">
        <f t="shared" si="18"/>
        <v>4029750</v>
      </c>
      <c r="BM39" s="35">
        <f t="shared" si="18"/>
        <v>4029750</v>
      </c>
      <c r="BN39" s="35">
        <f t="shared" si="18"/>
        <v>4029750</v>
      </c>
      <c r="BO39" s="35">
        <f t="shared" si="18"/>
        <v>4029750</v>
      </c>
      <c r="BP39" s="35">
        <f t="shared" si="18"/>
        <v>4029750</v>
      </c>
      <c r="BQ39" s="35">
        <f t="shared" si="18"/>
        <v>4029750</v>
      </c>
      <c r="BR39" s="35">
        <f t="shared" si="18"/>
        <v>4029750</v>
      </c>
      <c r="BS39" s="35">
        <f t="shared" si="18"/>
        <v>4029750</v>
      </c>
      <c r="BT39" s="35">
        <f t="shared" si="18"/>
        <v>4029750</v>
      </c>
      <c r="BU39" s="50">
        <f t="shared" si="18"/>
        <v>3022312.5</v>
      </c>
      <c r="BV39" s="35">
        <f t="shared" si="18"/>
        <v>3022312.5</v>
      </c>
      <c r="BW39" s="35">
        <f t="shared" si="18"/>
        <v>3022312.5</v>
      </c>
      <c r="BX39" s="35">
        <f t="shared" si="18"/>
        <v>3022312.5</v>
      </c>
      <c r="BY39" s="35">
        <f t="shared" si="18"/>
        <v>3022312.5</v>
      </c>
      <c r="BZ39" s="35">
        <f t="shared" si="18"/>
        <v>3022312.5</v>
      </c>
      <c r="CA39" s="35">
        <f t="shared" si="18"/>
        <v>3022312.5</v>
      </c>
      <c r="CB39" s="35">
        <f t="shared" si="18"/>
        <v>3022312.5</v>
      </c>
      <c r="CC39" s="35">
        <f t="shared" si="18"/>
        <v>3022312.5</v>
      </c>
      <c r="CD39" s="35">
        <f t="shared" si="18"/>
        <v>3022312.5</v>
      </c>
      <c r="CE39" s="35">
        <f t="shared" si="18"/>
        <v>3022312.5</v>
      </c>
      <c r="CF39" s="35">
        <f t="shared" si="18"/>
        <v>3022312.5</v>
      </c>
      <c r="CG39" s="35">
        <f t="shared" si="18"/>
        <v>3022312.5</v>
      </c>
      <c r="CH39" s="35">
        <f t="shared" si="18"/>
        <v>3022312.5</v>
      </c>
      <c r="CI39" s="35">
        <f t="shared" si="18"/>
        <v>3022312.5</v>
      </c>
      <c r="CJ39" s="35">
        <f t="shared" si="18"/>
        <v>3022312.5</v>
      </c>
      <c r="CK39" s="35">
        <f t="shared" si="18"/>
        <v>3022312.5</v>
      </c>
      <c r="CL39" s="35">
        <f t="shared" si="18"/>
        <v>3022312.5</v>
      </c>
      <c r="CM39" s="35">
        <f t="shared" si="18"/>
        <v>3022312.5</v>
      </c>
      <c r="CN39" s="35">
        <f t="shared" si="18"/>
        <v>3022312.5</v>
      </c>
      <c r="CO39" s="35">
        <f t="shared" si="18"/>
        <v>3022312.5</v>
      </c>
      <c r="CP39" s="35">
        <f t="shared" si="18"/>
        <v>3022312.5</v>
      </c>
      <c r="CQ39" s="35">
        <f t="shared" ref="CQ39:CV40" si="19">CN36</f>
        <v>3022312.5</v>
      </c>
      <c r="CR39" s="35">
        <f t="shared" si="19"/>
        <v>0</v>
      </c>
      <c r="CS39" s="35">
        <f t="shared" si="19"/>
        <v>0</v>
      </c>
      <c r="CT39" s="35">
        <f t="shared" si="19"/>
        <v>0</v>
      </c>
      <c r="CU39" s="35">
        <f t="shared" si="19"/>
        <v>0</v>
      </c>
      <c r="CV39" s="35">
        <f t="shared" si="19"/>
        <v>0</v>
      </c>
    </row>
    <row r="40" spans="1:104" x14ac:dyDescent="0.35">
      <c r="A40" t="s">
        <v>36</v>
      </c>
      <c r="B40" t="s">
        <v>51</v>
      </c>
      <c r="O40" s="8"/>
      <c r="P40" s="8"/>
      <c r="Q40" s="35"/>
      <c r="R40" s="35">
        <f t="shared" si="16"/>
        <v>0</v>
      </c>
      <c r="S40" s="35">
        <f t="shared" si="16"/>
        <v>0</v>
      </c>
      <c r="T40" s="35">
        <f t="shared" si="16"/>
        <v>0</v>
      </c>
      <c r="U40" s="35">
        <f t="shared" ref="U40:AB40" si="20">R37</f>
        <v>3904678.5</v>
      </c>
      <c r="V40" s="35">
        <f t="shared" si="20"/>
        <v>3904678.5</v>
      </c>
      <c r="W40" s="35">
        <f t="shared" si="20"/>
        <v>3904678.5</v>
      </c>
      <c r="X40" s="35">
        <f t="shared" si="20"/>
        <v>3904678.5</v>
      </c>
      <c r="Y40" s="35">
        <f t="shared" si="20"/>
        <v>3904678.5</v>
      </c>
      <c r="Z40" s="35">
        <f t="shared" si="20"/>
        <v>3904678.5</v>
      </c>
      <c r="AA40" s="35">
        <f t="shared" si="20"/>
        <v>3904678.5</v>
      </c>
      <c r="AB40" s="35">
        <f t="shared" si="20"/>
        <v>3904678.5</v>
      </c>
      <c r="AC40" s="35">
        <f>Z37</f>
        <v>3904678.5</v>
      </c>
      <c r="AD40" s="35">
        <f>AA37</f>
        <v>3904678.5</v>
      </c>
      <c r="AE40" s="35">
        <f t="shared" si="18"/>
        <v>3904678.5</v>
      </c>
      <c r="AF40" s="35">
        <f t="shared" si="18"/>
        <v>3904678.5</v>
      </c>
      <c r="AG40" s="35">
        <f t="shared" si="18"/>
        <v>3904678.5</v>
      </c>
      <c r="AH40" s="35">
        <f t="shared" si="18"/>
        <v>3904678.5</v>
      </c>
      <c r="AI40" s="35">
        <f t="shared" si="18"/>
        <v>3904678.5</v>
      </c>
      <c r="AJ40" s="35">
        <f t="shared" si="18"/>
        <v>3904678.5</v>
      </c>
      <c r="AK40" s="35">
        <f t="shared" si="18"/>
        <v>3904678.5</v>
      </c>
      <c r="AL40" s="35">
        <f t="shared" si="18"/>
        <v>3904678.5</v>
      </c>
      <c r="AM40" s="35">
        <f t="shared" si="18"/>
        <v>3904678.5</v>
      </c>
      <c r="AN40" s="35">
        <f t="shared" si="18"/>
        <v>3904678.5</v>
      </c>
      <c r="AO40" s="35">
        <f t="shared" si="18"/>
        <v>3904678.5</v>
      </c>
      <c r="AP40" s="35">
        <f t="shared" si="18"/>
        <v>3904678.5</v>
      </c>
      <c r="AQ40" s="35">
        <f t="shared" si="18"/>
        <v>3904678.5</v>
      </c>
      <c r="AR40" s="35">
        <f t="shared" si="18"/>
        <v>3904678.5</v>
      </c>
      <c r="AS40" s="35">
        <f t="shared" si="18"/>
        <v>3904678.5</v>
      </c>
      <c r="AT40" s="35">
        <f t="shared" si="18"/>
        <v>3904678.5</v>
      </c>
      <c r="AU40" s="35">
        <f t="shared" si="18"/>
        <v>3904678.5</v>
      </c>
      <c r="AV40" s="35">
        <f t="shared" si="18"/>
        <v>3904678.5</v>
      </c>
      <c r="AW40" s="35">
        <f t="shared" si="18"/>
        <v>3904678.5</v>
      </c>
      <c r="AX40" s="35">
        <f t="shared" si="18"/>
        <v>3904678.5</v>
      </c>
      <c r="AY40" s="35">
        <f t="shared" si="18"/>
        <v>3904678.5</v>
      </c>
      <c r="AZ40" s="35">
        <f t="shared" si="18"/>
        <v>3904678.5</v>
      </c>
      <c r="BA40" s="35">
        <f t="shared" si="18"/>
        <v>3904678.5</v>
      </c>
      <c r="BB40" s="35">
        <f t="shared" si="18"/>
        <v>3904678.5</v>
      </c>
      <c r="BC40" s="35">
        <f t="shared" si="18"/>
        <v>3904678.5</v>
      </c>
      <c r="BD40" s="35">
        <f t="shared" si="18"/>
        <v>3904678.5</v>
      </c>
      <c r="BE40" s="35">
        <f t="shared" si="18"/>
        <v>3904678.5</v>
      </c>
      <c r="BF40" s="35">
        <f t="shared" si="18"/>
        <v>3904678.5</v>
      </c>
      <c r="BG40" s="35">
        <f t="shared" si="18"/>
        <v>3904678.5</v>
      </c>
      <c r="BH40" s="35">
        <f t="shared" si="18"/>
        <v>3904678.5</v>
      </c>
      <c r="BI40" s="35">
        <f t="shared" si="18"/>
        <v>3904678.5</v>
      </c>
      <c r="BJ40" s="35">
        <f t="shared" si="18"/>
        <v>3904678.5</v>
      </c>
      <c r="BK40" s="35">
        <f t="shared" si="18"/>
        <v>3904678.5</v>
      </c>
      <c r="BL40" s="35">
        <f t="shared" si="18"/>
        <v>3904678.5</v>
      </c>
      <c r="BM40" s="35">
        <f t="shared" si="18"/>
        <v>3904678.5</v>
      </c>
      <c r="BN40" s="35">
        <f t="shared" si="18"/>
        <v>3904678.5</v>
      </c>
      <c r="BO40" s="35">
        <f t="shared" si="18"/>
        <v>3904678.5</v>
      </c>
      <c r="BP40" s="35">
        <f t="shared" si="18"/>
        <v>3904678.5</v>
      </c>
      <c r="BQ40" s="35">
        <f t="shared" si="18"/>
        <v>3904678.5</v>
      </c>
      <c r="BR40" s="35">
        <f t="shared" si="18"/>
        <v>3904678.5</v>
      </c>
      <c r="BS40" s="35">
        <f t="shared" si="18"/>
        <v>3904678.5</v>
      </c>
      <c r="BT40" s="35">
        <f t="shared" si="18"/>
        <v>3904678.5</v>
      </c>
      <c r="BU40" s="50">
        <f t="shared" si="18"/>
        <v>1895475</v>
      </c>
      <c r="BV40" s="35">
        <f t="shared" si="18"/>
        <v>1895475</v>
      </c>
      <c r="BW40" s="35">
        <f t="shared" si="18"/>
        <v>1895475</v>
      </c>
      <c r="BX40" s="35">
        <f t="shared" si="18"/>
        <v>1895475</v>
      </c>
      <c r="BY40" s="35">
        <f t="shared" si="18"/>
        <v>1895475</v>
      </c>
      <c r="BZ40" s="35">
        <f t="shared" si="18"/>
        <v>1895475</v>
      </c>
      <c r="CA40" s="35">
        <f t="shared" si="18"/>
        <v>1895475</v>
      </c>
      <c r="CB40" s="35">
        <f t="shared" si="18"/>
        <v>1895475</v>
      </c>
      <c r="CC40" s="35">
        <f t="shared" si="18"/>
        <v>1895475</v>
      </c>
      <c r="CD40" s="35">
        <f t="shared" si="18"/>
        <v>1895475</v>
      </c>
      <c r="CE40" s="35">
        <f t="shared" si="18"/>
        <v>1895475</v>
      </c>
      <c r="CF40" s="35">
        <f t="shared" si="18"/>
        <v>1895475</v>
      </c>
      <c r="CG40" s="35">
        <f t="shared" si="18"/>
        <v>1895475</v>
      </c>
      <c r="CH40" s="35">
        <f t="shared" si="18"/>
        <v>1895475</v>
      </c>
      <c r="CI40" s="35">
        <f t="shared" si="18"/>
        <v>1895475</v>
      </c>
      <c r="CJ40" s="35">
        <f t="shared" si="18"/>
        <v>1895475</v>
      </c>
      <c r="CK40" s="35">
        <f t="shared" si="18"/>
        <v>1895475</v>
      </c>
      <c r="CL40" s="35">
        <f t="shared" si="18"/>
        <v>1895475</v>
      </c>
      <c r="CM40" s="35">
        <f t="shared" si="18"/>
        <v>1895475</v>
      </c>
      <c r="CN40" s="35">
        <f t="shared" si="18"/>
        <v>1895475</v>
      </c>
      <c r="CO40" s="35">
        <f t="shared" si="18"/>
        <v>1895475</v>
      </c>
      <c r="CP40" s="35">
        <f t="shared" si="18"/>
        <v>1895475</v>
      </c>
      <c r="CQ40" s="35">
        <f t="shared" si="19"/>
        <v>1895475</v>
      </c>
      <c r="CR40" s="35">
        <f t="shared" si="19"/>
        <v>0</v>
      </c>
      <c r="CS40" s="35">
        <f t="shared" si="19"/>
        <v>0</v>
      </c>
      <c r="CT40" s="35">
        <f t="shared" si="19"/>
        <v>0</v>
      </c>
      <c r="CU40" s="35">
        <f t="shared" si="19"/>
        <v>0</v>
      </c>
      <c r="CV40" s="35">
        <f t="shared" si="19"/>
        <v>0</v>
      </c>
    </row>
    <row r="41" spans="1:104" x14ac:dyDescent="0.35">
      <c r="A41" s="27"/>
      <c r="B41" s="27" t="s">
        <v>58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5"/>
      <c r="R41" s="45">
        <f>SUM(R39:R40)</f>
        <v>0</v>
      </c>
      <c r="S41" s="45">
        <f>SUM(S39:S40)</f>
        <v>0</v>
      </c>
      <c r="T41" s="45">
        <f>SUM(T39:T40)</f>
        <v>0</v>
      </c>
      <c r="U41" s="45">
        <f t="shared" ref="U41:AB41" si="21">SUM(U39:U40)</f>
        <v>7934428.5</v>
      </c>
      <c r="V41" s="45">
        <f t="shared" si="21"/>
        <v>7934428.5</v>
      </c>
      <c r="W41" s="45">
        <f t="shared" si="21"/>
        <v>7934428.5</v>
      </c>
      <c r="X41" s="45">
        <f t="shared" si="21"/>
        <v>7934428.5</v>
      </c>
      <c r="Y41" s="45">
        <f t="shared" si="21"/>
        <v>7934428.5</v>
      </c>
      <c r="Z41" s="45">
        <f t="shared" si="21"/>
        <v>7934428.5</v>
      </c>
      <c r="AA41" s="45">
        <f t="shared" si="21"/>
        <v>7934428.5</v>
      </c>
      <c r="AB41" s="45">
        <f t="shared" si="21"/>
        <v>7934428.5</v>
      </c>
      <c r="AC41" s="45">
        <f>SUM(AC39:AC40)</f>
        <v>7934428.5</v>
      </c>
      <c r="AD41" s="45">
        <f>SUM(AD39:AD40)</f>
        <v>7934428.5</v>
      </c>
      <c r="AE41" s="45">
        <f t="shared" ref="AE41:CP41" si="22">SUM(AE39:AE40)</f>
        <v>7934428.5</v>
      </c>
      <c r="AF41" s="45">
        <f t="shared" si="22"/>
        <v>7934428.5</v>
      </c>
      <c r="AG41" s="45">
        <f t="shared" si="22"/>
        <v>7934428.5</v>
      </c>
      <c r="AH41" s="45">
        <f t="shared" si="22"/>
        <v>7934428.5</v>
      </c>
      <c r="AI41" s="45">
        <f t="shared" si="22"/>
        <v>7934428.5</v>
      </c>
      <c r="AJ41" s="45">
        <f t="shared" si="22"/>
        <v>7934428.5</v>
      </c>
      <c r="AK41" s="45">
        <f t="shared" si="22"/>
        <v>7934428.5</v>
      </c>
      <c r="AL41" s="45">
        <f t="shared" si="22"/>
        <v>7934428.5</v>
      </c>
      <c r="AM41" s="45">
        <f t="shared" si="22"/>
        <v>7934428.5</v>
      </c>
      <c r="AN41" s="45">
        <f t="shared" si="22"/>
        <v>7934428.5</v>
      </c>
      <c r="AO41" s="45">
        <f t="shared" si="22"/>
        <v>7934428.5</v>
      </c>
      <c r="AP41" s="45">
        <f t="shared" si="22"/>
        <v>7934428.5</v>
      </c>
      <c r="AQ41" s="45">
        <f t="shared" si="22"/>
        <v>7934428.5</v>
      </c>
      <c r="AR41" s="45">
        <f t="shared" si="22"/>
        <v>7934428.5</v>
      </c>
      <c r="AS41" s="45">
        <f t="shared" si="22"/>
        <v>7934428.5</v>
      </c>
      <c r="AT41" s="45">
        <f t="shared" si="22"/>
        <v>7934428.5</v>
      </c>
      <c r="AU41" s="45">
        <f t="shared" si="22"/>
        <v>7934428.5</v>
      </c>
      <c r="AV41" s="45">
        <f t="shared" si="22"/>
        <v>7934428.5</v>
      </c>
      <c r="AW41" s="48">
        <f t="shared" si="22"/>
        <v>7934428.5</v>
      </c>
      <c r="AX41" s="45">
        <f t="shared" si="22"/>
        <v>7934428.5</v>
      </c>
      <c r="AY41" s="45">
        <f t="shared" si="22"/>
        <v>7934428.5</v>
      </c>
      <c r="AZ41" s="45">
        <f t="shared" si="22"/>
        <v>7934428.5</v>
      </c>
      <c r="BA41" s="45">
        <f t="shared" si="22"/>
        <v>7934428.5</v>
      </c>
      <c r="BB41" s="45">
        <f t="shared" si="22"/>
        <v>7934428.5</v>
      </c>
      <c r="BC41" s="45">
        <f t="shared" si="22"/>
        <v>7934428.5</v>
      </c>
      <c r="BD41" s="45">
        <f t="shared" si="22"/>
        <v>7934428.5</v>
      </c>
      <c r="BE41" s="45">
        <f t="shared" si="22"/>
        <v>7934428.5</v>
      </c>
      <c r="BF41" s="45">
        <f t="shared" si="22"/>
        <v>7934428.5</v>
      </c>
      <c r="BG41" s="45">
        <f t="shared" si="22"/>
        <v>7934428.5</v>
      </c>
      <c r="BH41" s="45">
        <f t="shared" si="22"/>
        <v>7934428.5</v>
      </c>
      <c r="BI41" s="45">
        <f t="shared" si="22"/>
        <v>7934428.5</v>
      </c>
      <c r="BJ41" s="45">
        <f t="shared" si="22"/>
        <v>7934428.5</v>
      </c>
      <c r="BK41" s="45">
        <f t="shared" si="22"/>
        <v>7934428.5</v>
      </c>
      <c r="BL41" s="45">
        <f t="shared" si="22"/>
        <v>7934428.5</v>
      </c>
      <c r="BM41" s="45">
        <f t="shared" si="22"/>
        <v>7934428.5</v>
      </c>
      <c r="BN41" s="45">
        <f t="shared" si="22"/>
        <v>7934428.5</v>
      </c>
      <c r="BO41" s="45">
        <f t="shared" si="22"/>
        <v>7934428.5</v>
      </c>
      <c r="BP41" s="45">
        <f t="shared" si="22"/>
        <v>7934428.5</v>
      </c>
      <c r="BQ41" s="45">
        <f t="shared" si="22"/>
        <v>7934428.5</v>
      </c>
      <c r="BR41" s="45">
        <f t="shared" si="22"/>
        <v>7934428.5</v>
      </c>
      <c r="BS41" s="45">
        <f t="shared" si="22"/>
        <v>7934428.5</v>
      </c>
      <c r="BT41" s="45">
        <f t="shared" si="22"/>
        <v>7934428.5</v>
      </c>
      <c r="BU41" s="51">
        <f t="shared" si="22"/>
        <v>4917787.5</v>
      </c>
      <c r="BV41" s="45">
        <f t="shared" si="22"/>
        <v>4917787.5</v>
      </c>
      <c r="BW41" s="45">
        <f t="shared" si="22"/>
        <v>4917787.5</v>
      </c>
      <c r="BX41" s="45">
        <f t="shared" si="22"/>
        <v>4917787.5</v>
      </c>
      <c r="BY41" s="45">
        <f t="shared" si="22"/>
        <v>4917787.5</v>
      </c>
      <c r="BZ41" s="45">
        <f t="shared" si="22"/>
        <v>4917787.5</v>
      </c>
      <c r="CA41" s="45">
        <f t="shared" si="22"/>
        <v>4917787.5</v>
      </c>
      <c r="CB41" s="45">
        <f t="shared" si="22"/>
        <v>4917787.5</v>
      </c>
      <c r="CC41" s="45">
        <f t="shared" si="22"/>
        <v>4917787.5</v>
      </c>
      <c r="CD41" s="45">
        <f t="shared" si="22"/>
        <v>4917787.5</v>
      </c>
      <c r="CE41" s="45">
        <f t="shared" si="22"/>
        <v>4917787.5</v>
      </c>
      <c r="CF41" s="45">
        <f t="shared" si="22"/>
        <v>4917787.5</v>
      </c>
      <c r="CG41" s="45">
        <f t="shared" si="22"/>
        <v>4917787.5</v>
      </c>
      <c r="CH41" s="45">
        <f t="shared" si="22"/>
        <v>4917787.5</v>
      </c>
      <c r="CI41" s="45">
        <f t="shared" si="22"/>
        <v>4917787.5</v>
      </c>
      <c r="CJ41" s="45">
        <f t="shared" si="22"/>
        <v>4917787.5</v>
      </c>
      <c r="CK41" s="45">
        <f t="shared" si="22"/>
        <v>4917787.5</v>
      </c>
      <c r="CL41" s="45">
        <f t="shared" si="22"/>
        <v>4917787.5</v>
      </c>
      <c r="CM41" s="45">
        <f t="shared" si="22"/>
        <v>4917787.5</v>
      </c>
      <c r="CN41" s="45">
        <f t="shared" si="22"/>
        <v>4917787.5</v>
      </c>
      <c r="CO41" s="45">
        <f t="shared" si="22"/>
        <v>4917787.5</v>
      </c>
      <c r="CP41" s="45">
        <f t="shared" si="22"/>
        <v>4917787.5</v>
      </c>
      <c r="CQ41" s="45">
        <f t="shared" ref="CQ41:CV41" si="23">SUM(CQ39:CQ40)</f>
        <v>4917787.5</v>
      </c>
      <c r="CR41" s="35">
        <f t="shared" si="23"/>
        <v>0</v>
      </c>
      <c r="CS41" s="35">
        <f t="shared" si="23"/>
        <v>0</v>
      </c>
      <c r="CT41" s="35">
        <f t="shared" si="23"/>
        <v>0</v>
      </c>
      <c r="CU41" s="35">
        <f t="shared" si="23"/>
        <v>0</v>
      </c>
      <c r="CV41" s="35">
        <f t="shared" si="23"/>
        <v>0</v>
      </c>
    </row>
    <row r="42" spans="1:104" x14ac:dyDescent="0.35">
      <c r="A42" t="s">
        <v>35</v>
      </c>
      <c r="B42" t="s">
        <v>56</v>
      </c>
      <c r="T42" s="35"/>
      <c r="U42" s="35">
        <f t="shared" ref="U42:AE42" si="24">R39*0.99</f>
        <v>0</v>
      </c>
      <c r="V42" s="35">
        <f t="shared" si="24"/>
        <v>0</v>
      </c>
      <c r="W42" s="35">
        <f t="shared" si="24"/>
        <v>0</v>
      </c>
      <c r="X42" s="35">
        <f t="shared" si="24"/>
        <v>3989452.5</v>
      </c>
      <c r="Y42" s="35">
        <f t="shared" si="24"/>
        <v>3989452.5</v>
      </c>
      <c r="Z42" s="35">
        <f t="shared" si="24"/>
        <v>3989452.5</v>
      </c>
      <c r="AA42" s="35">
        <f t="shared" si="24"/>
        <v>3989452.5</v>
      </c>
      <c r="AB42" s="35">
        <f t="shared" si="24"/>
        <v>3989452.5</v>
      </c>
      <c r="AC42" s="35">
        <f t="shared" si="24"/>
        <v>3989452.5</v>
      </c>
      <c r="AD42" s="35">
        <f t="shared" si="24"/>
        <v>3989452.5</v>
      </c>
      <c r="AE42" s="35">
        <f t="shared" si="24"/>
        <v>3989452.5</v>
      </c>
      <c r="AF42" s="35">
        <f>AC39*0.99</f>
        <v>3989452.5</v>
      </c>
      <c r="AG42" s="35">
        <f>AD39*0.99</f>
        <v>3989452.5</v>
      </c>
      <c r="AH42" s="35">
        <f t="shared" ref="AH42:CS43" si="25">AE39*0.99</f>
        <v>3989452.5</v>
      </c>
      <c r="AI42" s="35">
        <f t="shared" si="25"/>
        <v>3989452.5</v>
      </c>
      <c r="AJ42" s="35">
        <f t="shared" si="25"/>
        <v>3989452.5</v>
      </c>
      <c r="AK42" s="35">
        <f t="shared" si="25"/>
        <v>3989452.5</v>
      </c>
      <c r="AL42" s="35">
        <f t="shared" si="25"/>
        <v>3989452.5</v>
      </c>
      <c r="AM42" s="35">
        <f t="shared" si="25"/>
        <v>3989452.5</v>
      </c>
      <c r="AN42" s="35">
        <f t="shared" si="25"/>
        <v>3989452.5</v>
      </c>
      <c r="AO42" s="35">
        <f t="shared" si="25"/>
        <v>3989452.5</v>
      </c>
      <c r="AP42" s="35">
        <f t="shared" si="25"/>
        <v>3989452.5</v>
      </c>
      <c r="AQ42" s="35">
        <f t="shared" si="25"/>
        <v>3989452.5</v>
      </c>
      <c r="AR42" s="35">
        <f t="shared" si="25"/>
        <v>3989452.5</v>
      </c>
      <c r="AS42" s="35">
        <f t="shared" si="25"/>
        <v>3989452.5</v>
      </c>
      <c r="AT42" s="35">
        <f t="shared" si="25"/>
        <v>3989452.5</v>
      </c>
      <c r="AU42" s="35">
        <f t="shared" si="25"/>
        <v>3989452.5</v>
      </c>
      <c r="AV42" s="35">
        <f t="shared" si="25"/>
        <v>3989452.5</v>
      </c>
      <c r="AW42" s="35">
        <f t="shared" si="25"/>
        <v>3989452.5</v>
      </c>
      <c r="AX42" s="35">
        <f t="shared" si="25"/>
        <v>3989452.5</v>
      </c>
      <c r="AY42" s="35">
        <f t="shared" si="25"/>
        <v>3989452.5</v>
      </c>
      <c r="AZ42" s="35">
        <f t="shared" si="25"/>
        <v>3989452.5</v>
      </c>
      <c r="BA42" s="35">
        <f t="shared" si="25"/>
        <v>3989452.5</v>
      </c>
      <c r="BB42" s="35">
        <f t="shared" si="25"/>
        <v>3989452.5</v>
      </c>
      <c r="BC42" s="35">
        <f t="shared" si="25"/>
        <v>3989452.5</v>
      </c>
      <c r="BD42" s="35">
        <f t="shared" si="25"/>
        <v>3989452.5</v>
      </c>
      <c r="BE42" s="35">
        <f t="shared" si="25"/>
        <v>3989452.5</v>
      </c>
      <c r="BF42" s="35">
        <f t="shared" si="25"/>
        <v>3989452.5</v>
      </c>
      <c r="BG42" s="35">
        <f t="shared" si="25"/>
        <v>3989452.5</v>
      </c>
      <c r="BH42" s="35">
        <f t="shared" si="25"/>
        <v>3989452.5</v>
      </c>
      <c r="BI42" s="35">
        <f t="shared" si="25"/>
        <v>3989452.5</v>
      </c>
      <c r="BJ42" s="35">
        <f t="shared" si="25"/>
        <v>3989452.5</v>
      </c>
      <c r="BK42" s="35">
        <f t="shared" si="25"/>
        <v>3989452.5</v>
      </c>
      <c r="BL42" s="35">
        <f t="shared" si="25"/>
        <v>3989452.5</v>
      </c>
      <c r="BM42" s="35">
        <f t="shared" si="25"/>
        <v>3989452.5</v>
      </c>
      <c r="BN42" s="35">
        <f t="shared" si="25"/>
        <v>3989452.5</v>
      </c>
      <c r="BO42" s="35">
        <f t="shared" si="25"/>
        <v>3989452.5</v>
      </c>
      <c r="BP42" s="35">
        <f t="shared" si="25"/>
        <v>3989452.5</v>
      </c>
      <c r="BQ42" s="35">
        <f t="shared" si="25"/>
        <v>3989452.5</v>
      </c>
      <c r="BR42" s="35">
        <f t="shared" si="25"/>
        <v>3989452.5</v>
      </c>
      <c r="BS42" s="35">
        <f t="shared" si="25"/>
        <v>3989452.5</v>
      </c>
      <c r="BT42" s="35">
        <f t="shared" si="25"/>
        <v>3989452.5</v>
      </c>
      <c r="BU42" s="35">
        <f t="shared" si="25"/>
        <v>3989452.5</v>
      </c>
      <c r="BV42" s="35">
        <f t="shared" si="25"/>
        <v>3989452.5</v>
      </c>
      <c r="BW42" s="35">
        <f t="shared" si="25"/>
        <v>3989452.5</v>
      </c>
      <c r="BX42" s="35">
        <f t="shared" si="25"/>
        <v>2992089.375</v>
      </c>
      <c r="BY42" s="35">
        <f t="shared" si="25"/>
        <v>2992089.375</v>
      </c>
      <c r="BZ42" s="35">
        <f t="shared" si="25"/>
        <v>2992089.375</v>
      </c>
      <c r="CA42" s="35">
        <f t="shared" si="25"/>
        <v>2992089.375</v>
      </c>
      <c r="CB42" s="35">
        <f t="shared" si="25"/>
        <v>2992089.375</v>
      </c>
      <c r="CC42" s="35">
        <f t="shared" si="25"/>
        <v>2992089.375</v>
      </c>
      <c r="CD42" s="35">
        <f t="shared" si="25"/>
        <v>2992089.375</v>
      </c>
      <c r="CE42" s="35">
        <f t="shared" si="25"/>
        <v>2992089.375</v>
      </c>
      <c r="CF42" s="35">
        <f t="shared" si="25"/>
        <v>2992089.375</v>
      </c>
      <c r="CG42" s="35">
        <f t="shared" si="25"/>
        <v>2992089.375</v>
      </c>
      <c r="CH42" s="35">
        <f t="shared" si="25"/>
        <v>2992089.375</v>
      </c>
      <c r="CI42" s="35">
        <f t="shared" si="25"/>
        <v>2992089.375</v>
      </c>
      <c r="CJ42" s="35">
        <f t="shared" si="25"/>
        <v>2992089.375</v>
      </c>
      <c r="CK42" s="35">
        <f t="shared" si="25"/>
        <v>2992089.375</v>
      </c>
      <c r="CL42" s="35">
        <f t="shared" si="25"/>
        <v>2992089.375</v>
      </c>
      <c r="CM42" s="35">
        <f t="shared" si="25"/>
        <v>2992089.375</v>
      </c>
      <c r="CN42" s="35">
        <f t="shared" si="25"/>
        <v>2992089.375</v>
      </c>
      <c r="CO42" s="35">
        <f t="shared" si="25"/>
        <v>2992089.375</v>
      </c>
      <c r="CP42" s="35">
        <f t="shared" si="25"/>
        <v>2992089.375</v>
      </c>
      <c r="CQ42" s="35">
        <f t="shared" si="25"/>
        <v>2992089.375</v>
      </c>
      <c r="CR42" s="35">
        <f t="shared" si="25"/>
        <v>2992089.375</v>
      </c>
      <c r="CS42" s="35">
        <f t="shared" si="25"/>
        <v>2992089.375</v>
      </c>
      <c r="CT42" s="35">
        <f t="shared" ref="CT42:CV43" si="26">CQ39*0.99</f>
        <v>2992089.375</v>
      </c>
      <c r="CU42" s="35">
        <f t="shared" si="26"/>
        <v>0</v>
      </c>
      <c r="CV42" s="35">
        <f t="shared" si="26"/>
        <v>0</v>
      </c>
    </row>
    <row r="43" spans="1:104" x14ac:dyDescent="0.35">
      <c r="A43" t="s">
        <v>36</v>
      </c>
      <c r="B43" t="s">
        <v>56</v>
      </c>
      <c r="T43" s="35"/>
      <c r="U43" s="35">
        <f t="shared" ref="U43:AE43" si="27">R40*0.99</f>
        <v>0</v>
      </c>
      <c r="V43" s="35">
        <f t="shared" si="27"/>
        <v>0</v>
      </c>
      <c r="W43" s="35">
        <f t="shared" si="27"/>
        <v>0</v>
      </c>
      <c r="X43" s="35">
        <f t="shared" si="27"/>
        <v>3865631.7149999999</v>
      </c>
      <c r="Y43" s="35">
        <f t="shared" si="27"/>
        <v>3865631.7149999999</v>
      </c>
      <c r="Z43" s="35">
        <f t="shared" si="27"/>
        <v>3865631.7149999999</v>
      </c>
      <c r="AA43" s="35">
        <f t="shared" si="27"/>
        <v>3865631.7149999999</v>
      </c>
      <c r="AB43" s="35">
        <f t="shared" si="27"/>
        <v>3865631.7149999999</v>
      </c>
      <c r="AC43" s="35">
        <f t="shared" si="27"/>
        <v>3865631.7149999999</v>
      </c>
      <c r="AD43" s="35">
        <f t="shared" si="27"/>
        <v>3865631.7149999999</v>
      </c>
      <c r="AE43" s="35">
        <f t="shared" si="27"/>
        <v>3865631.7149999999</v>
      </c>
      <c r="AF43" s="35">
        <f>AC40*0.99</f>
        <v>3865631.7149999999</v>
      </c>
      <c r="AG43" s="35">
        <f>AD40*0.99</f>
        <v>3865631.7149999999</v>
      </c>
      <c r="AH43" s="35">
        <f t="shared" si="25"/>
        <v>3865631.7149999999</v>
      </c>
      <c r="AI43" s="35">
        <f t="shared" si="25"/>
        <v>3865631.7149999999</v>
      </c>
      <c r="AJ43" s="35">
        <f t="shared" si="25"/>
        <v>3865631.7149999999</v>
      </c>
      <c r="AK43" s="35">
        <f t="shared" si="25"/>
        <v>3865631.7149999999</v>
      </c>
      <c r="AL43" s="35">
        <f t="shared" si="25"/>
        <v>3865631.7149999999</v>
      </c>
      <c r="AM43" s="35">
        <f t="shared" si="25"/>
        <v>3865631.7149999999</v>
      </c>
      <c r="AN43" s="35">
        <f t="shared" si="25"/>
        <v>3865631.7149999999</v>
      </c>
      <c r="AO43" s="35">
        <f t="shared" si="25"/>
        <v>3865631.7149999999</v>
      </c>
      <c r="AP43" s="35">
        <f t="shared" si="25"/>
        <v>3865631.7149999999</v>
      </c>
      <c r="AQ43" s="35">
        <f t="shared" si="25"/>
        <v>3865631.7149999999</v>
      </c>
      <c r="AR43" s="35">
        <f t="shared" si="25"/>
        <v>3865631.7149999999</v>
      </c>
      <c r="AS43" s="35">
        <f t="shared" si="25"/>
        <v>3865631.7149999999</v>
      </c>
      <c r="AT43" s="35">
        <f t="shared" si="25"/>
        <v>3865631.7149999999</v>
      </c>
      <c r="AU43" s="35">
        <f t="shared" si="25"/>
        <v>3865631.7149999999</v>
      </c>
      <c r="AV43" s="35">
        <f t="shared" si="25"/>
        <v>3865631.7149999999</v>
      </c>
      <c r="AW43" s="35">
        <f t="shared" si="25"/>
        <v>3865631.7149999999</v>
      </c>
      <c r="AX43" s="35">
        <f t="shared" si="25"/>
        <v>3865631.7149999999</v>
      </c>
      <c r="AY43" s="35">
        <f t="shared" si="25"/>
        <v>3865631.7149999999</v>
      </c>
      <c r="AZ43" s="35">
        <f t="shared" si="25"/>
        <v>3865631.7149999999</v>
      </c>
      <c r="BA43" s="35">
        <f t="shared" si="25"/>
        <v>3865631.7149999999</v>
      </c>
      <c r="BB43" s="35">
        <f t="shared" si="25"/>
        <v>3865631.7149999999</v>
      </c>
      <c r="BC43" s="35">
        <f t="shared" si="25"/>
        <v>3865631.7149999999</v>
      </c>
      <c r="BD43" s="35">
        <f t="shared" si="25"/>
        <v>3865631.7149999999</v>
      </c>
      <c r="BE43" s="35">
        <f t="shared" si="25"/>
        <v>3865631.7149999999</v>
      </c>
      <c r="BF43" s="35">
        <f t="shared" si="25"/>
        <v>3865631.7149999999</v>
      </c>
      <c r="BG43" s="35">
        <f t="shared" si="25"/>
        <v>3865631.7149999999</v>
      </c>
      <c r="BH43" s="35">
        <f t="shared" si="25"/>
        <v>3865631.7149999999</v>
      </c>
      <c r="BI43" s="35">
        <f t="shared" si="25"/>
        <v>3865631.7149999999</v>
      </c>
      <c r="BJ43" s="35">
        <f t="shared" si="25"/>
        <v>3865631.7149999999</v>
      </c>
      <c r="BK43" s="35">
        <f t="shared" si="25"/>
        <v>3865631.7149999999</v>
      </c>
      <c r="BL43" s="35">
        <f t="shared" si="25"/>
        <v>3865631.7149999999</v>
      </c>
      <c r="BM43" s="35">
        <f t="shared" si="25"/>
        <v>3865631.7149999999</v>
      </c>
      <c r="BN43" s="35">
        <f t="shared" si="25"/>
        <v>3865631.7149999999</v>
      </c>
      <c r="BO43" s="35">
        <f t="shared" si="25"/>
        <v>3865631.7149999999</v>
      </c>
      <c r="BP43" s="35">
        <f t="shared" si="25"/>
        <v>3865631.7149999999</v>
      </c>
      <c r="BQ43" s="35">
        <f t="shared" si="25"/>
        <v>3865631.7149999999</v>
      </c>
      <c r="BR43" s="35">
        <f t="shared" si="25"/>
        <v>3865631.7149999999</v>
      </c>
      <c r="BS43" s="35">
        <f t="shared" si="25"/>
        <v>3865631.7149999999</v>
      </c>
      <c r="BT43" s="35">
        <f t="shared" si="25"/>
        <v>3865631.7149999999</v>
      </c>
      <c r="BU43" s="35">
        <f t="shared" si="25"/>
        <v>3865631.7149999999</v>
      </c>
      <c r="BV43" s="35">
        <f t="shared" si="25"/>
        <v>3865631.7149999999</v>
      </c>
      <c r="BW43" s="35">
        <f t="shared" si="25"/>
        <v>3865631.7149999999</v>
      </c>
      <c r="BX43" s="35">
        <f t="shared" si="25"/>
        <v>1876520.25</v>
      </c>
      <c r="BY43" s="35">
        <f t="shared" si="25"/>
        <v>1876520.25</v>
      </c>
      <c r="BZ43" s="35">
        <f t="shared" si="25"/>
        <v>1876520.25</v>
      </c>
      <c r="CA43" s="35">
        <f t="shared" si="25"/>
        <v>1876520.25</v>
      </c>
      <c r="CB43" s="35">
        <f t="shared" si="25"/>
        <v>1876520.25</v>
      </c>
      <c r="CC43" s="35">
        <f t="shared" si="25"/>
        <v>1876520.25</v>
      </c>
      <c r="CD43" s="35">
        <f t="shared" si="25"/>
        <v>1876520.25</v>
      </c>
      <c r="CE43" s="35">
        <f t="shared" si="25"/>
        <v>1876520.25</v>
      </c>
      <c r="CF43" s="35">
        <f t="shared" si="25"/>
        <v>1876520.25</v>
      </c>
      <c r="CG43" s="35">
        <f t="shared" si="25"/>
        <v>1876520.25</v>
      </c>
      <c r="CH43" s="35">
        <f t="shared" si="25"/>
        <v>1876520.25</v>
      </c>
      <c r="CI43" s="35">
        <f t="shared" si="25"/>
        <v>1876520.25</v>
      </c>
      <c r="CJ43" s="35">
        <f t="shared" si="25"/>
        <v>1876520.25</v>
      </c>
      <c r="CK43" s="35">
        <f t="shared" si="25"/>
        <v>1876520.25</v>
      </c>
      <c r="CL43" s="35">
        <f t="shared" si="25"/>
        <v>1876520.25</v>
      </c>
      <c r="CM43" s="35">
        <f t="shared" si="25"/>
        <v>1876520.25</v>
      </c>
      <c r="CN43" s="35">
        <f t="shared" si="25"/>
        <v>1876520.25</v>
      </c>
      <c r="CO43" s="35">
        <f t="shared" si="25"/>
        <v>1876520.25</v>
      </c>
      <c r="CP43" s="35">
        <f t="shared" si="25"/>
        <v>1876520.25</v>
      </c>
      <c r="CQ43" s="35">
        <f t="shared" si="25"/>
        <v>1876520.25</v>
      </c>
      <c r="CR43" s="35">
        <f t="shared" si="25"/>
        <v>1876520.25</v>
      </c>
      <c r="CS43" s="35">
        <f t="shared" si="25"/>
        <v>1876520.25</v>
      </c>
      <c r="CT43" s="35">
        <f t="shared" si="26"/>
        <v>1876520.25</v>
      </c>
      <c r="CU43" s="35">
        <f t="shared" si="26"/>
        <v>0</v>
      </c>
      <c r="CV43" s="35">
        <f t="shared" si="26"/>
        <v>0</v>
      </c>
    </row>
    <row r="44" spans="1:104" x14ac:dyDescent="0.35">
      <c r="AK44" s="35"/>
    </row>
    <row r="45" spans="1:104" x14ac:dyDescent="0.35">
      <c r="A45" t="s">
        <v>35</v>
      </c>
      <c r="B45" t="s">
        <v>52</v>
      </c>
      <c r="U45" s="35"/>
      <c r="V45" s="35">
        <f>U42</f>
        <v>0</v>
      </c>
      <c r="W45" s="35">
        <f>V42</f>
        <v>0</v>
      </c>
      <c r="X45" s="35">
        <f t="shared" ref="X45:AF45" si="28">W42</f>
        <v>0</v>
      </c>
      <c r="Y45" s="35">
        <f t="shared" si="28"/>
        <v>3989452.5</v>
      </c>
      <c r="Z45" s="35">
        <f t="shared" si="28"/>
        <v>3989452.5</v>
      </c>
      <c r="AA45" s="35">
        <f t="shared" si="28"/>
        <v>3989452.5</v>
      </c>
      <c r="AB45" s="35">
        <f t="shared" si="28"/>
        <v>3989452.5</v>
      </c>
      <c r="AC45" s="35">
        <f t="shared" si="28"/>
        <v>3989452.5</v>
      </c>
      <c r="AD45" s="35">
        <f t="shared" si="28"/>
        <v>3989452.5</v>
      </c>
      <c r="AE45" s="35">
        <f t="shared" si="28"/>
        <v>3989452.5</v>
      </c>
      <c r="AF45" s="35">
        <f t="shared" si="28"/>
        <v>3989452.5</v>
      </c>
      <c r="AG45" s="35">
        <f t="shared" ref="AG45:AJ46" si="29">AF42</f>
        <v>3989452.5</v>
      </c>
      <c r="AH45" s="35">
        <f t="shared" si="29"/>
        <v>3989452.5</v>
      </c>
      <c r="AI45" s="35">
        <f t="shared" si="29"/>
        <v>3989452.5</v>
      </c>
      <c r="AJ45" s="35">
        <f t="shared" si="29"/>
        <v>3989452.5</v>
      </c>
      <c r="AK45" s="35">
        <f>AJ42</f>
        <v>3989452.5</v>
      </c>
      <c r="AL45" s="35">
        <f t="shared" ref="AL45:CV46" si="30">AK42</f>
        <v>3989452.5</v>
      </c>
      <c r="AM45" s="35">
        <f t="shared" si="30"/>
        <v>3989452.5</v>
      </c>
      <c r="AN45" s="35">
        <f t="shared" si="30"/>
        <v>3989452.5</v>
      </c>
      <c r="AO45" s="35">
        <f t="shared" si="30"/>
        <v>3989452.5</v>
      </c>
      <c r="AP45" s="35">
        <f t="shared" si="30"/>
        <v>3989452.5</v>
      </c>
      <c r="AQ45" s="35">
        <f t="shared" si="30"/>
        <v>3989452.5</v>
      </c>
      <c r="AR45" s="35">
        <f t="shared" si="30"/>
        <v>3989452.5</v>
      </c>
      <c r="AS45" s="35">
        <f t="shared" si="30"/>
        <v>3989452.5</v>
      </c>
      <c r="AT45" s="35">
        <f t="shared" si="30"/>
        <v>3989452.5</v>
      </c>
      <c r="AU45" s="35">
        <f t="shared" si="30"/>
        <v>3989452.5</v>
      </c>
      <c r="AV45" s="35">
        <f t="shared" si="30"/>
        <v>3989452.5</v>
      </c>
      <c r="AW45" s="35">
        <f t="shared" si="30"/>
        <v>3989452.5</v>
      </c>
      <c r="AX45" s="35">
        <f t="shared" si="30"/>
        <v>3989452.5</v>
      </c>
      <c r="AY45" s="35">
        <f t="shared" si="30"/>
        <v>3989452.5</v>
      </c>
      <c r="AZ45" s="35">
        <f t="shared" si="30"/>
        <v>3989452.5</v>
      </c>
      <c r="BA45" s="35">
        <f t="shared" si="30"/>
        <v>3989452.5</v>
      </c>
      <c r="BB45" s="35">
        <f t="shared" si="30"/>
        <v>3989452.5</v>
      </c>
      <c r="BC45" s="35">
        <f t="shared" si="30"/>
        <v>3989452.5</v>
      </c>
      <c r="BD45" s="35">
        <f t="shared" si="30"/>
        <v>3989452.5</v>
      </c>
      <c r="BE45" s="35">
        <f t="shared" si="30"/>
        <v>3989452.5</v>
      </c>
      <c r="BF45" s="35">
        <f t="shared" si="30"/>
        <v>3989452.5</v>
      </c>
      <c r="BG45" s="35">
        <f t="shared" si="30"/>
        <v>3989452.5</v>
      </c>
      <c r="BH45" s="35">
        <f t="shared" si="30"/>
        <v>3989452.5</v>
      </c>
      <c r="BI45" s="35">
        <f t="shared" si="30"/>
        <v>3989452.5</v>
      </c>
      <c r="BJ45" s="35">
        <f t="shared" si="30"/>
        <v>3989452.5</v>
      </c>
      <c r="BK45" s="35">
        <f t="shared" si="30"/>
        <v>3989452.5</v>
      </c>
      <c r="BL45" s="35">
        <f t="shared" si="30"/>
        <v>3989452.5</v>
      </c>
      <c r="BM45" s="35">
        <f t="shared" si="30"/>
        <v>3989452.5</v>
      </c>
      <c r="BN45" s="35">
        <f t="shared" si="30"/>
        <v>3989452.5</v>
      </c>
      <c r="BO45" s="35">
        <f t="shared" si="30"/>
        <v>3989452.5</v>
      </c>
      <c r="BP45" s="35">
        <f t="shared" si="30"/>
        <v>3989452.5</v>
      </c>
      <c r="BQ45" s="35">
        <f t="shared" si="30"/>
        <v>3989452.5</v>
      </c>
      <c r="BR45" s="35">
        <f t="shared" si="30"/>
        <v>3989452.5</v>
      </c>
      <c r="BS45" s="35">
        <f t="shared" si="30"/>
        <v>3989452.5</v>
      </c>
      <c r="BT45" s="35">
        <f t="shared" si="30"/>
        <v>3989452.5</v>
      </c>
      <c r="BU45" s="35">
        <f t="shared" si="30"/>
        <v>3989452.5</v>
      </c>
      <c r="BV45" s="35">
        <f t="shared" si="30"/>
        <v>3989452.5</v>
      </c>
      <c r="BW45" s="35">
        <f t="shared" si="30"/>
        <v>3989452.5</v>
      </c>
      <c r="BX45" s="35">
        <f t="shared" si="30"/>
        <v>3989452.5</v>
      </c>
      <c r="BY45" s="35">
        <f t="shared" si="30"/>
        <v>2992089.375</v>
      </c>
      <c r="BZ45" s="35">
        <f t="shared" si="30"/>
        <v>2992089.375</v>
      </c>
      <c r="CA45" s="35">
        <f t="shared" si="30"/>
        <v>2992089.375</v>
      </c>
      <c r="CB45" s="35">
        <f t="shared" si="30"/>
        <v>2992089.375</v>
      </c>
      <c r="CC45" s="35">
        <f t="shared" si="30"/>
        <v>2992089.375</v>
      </c>
      <c r="CD45" s="35">
        <f t="shared" si="30"/>
        <v>2992089.375</v>
      </c>
      <c r="CE45" s="35">
        <f t="shared" si="30"/>
        <v>2992089.375</v>
      </c>
      <c r="CF45" s="35">
        <f t="shared" si="30"/>
        <v>2992089.375</v>
      </c>
      <c r="CG45" s="35">
        <f t="shared" si="30"/>
        <v>2992089.375</v>
      </c>
      <c r="CH45" s="35">
        <f t="shared" si="30"/>
        <v>2992089.375</v>
      </c>
      <c r="CI45" s="35">
        <f t="shared" si="30"/>
        <v>2992089.375</v>
      </c>
      <c r="CJ45" s="35">
        <f t="shared" si="30"/>
        <v>2992089.375</v>
      </c>
      <c r="CK45" s="35">
        <f t="shared" si="30"/>
        <v>2992089.375</v>
      </c>
      <c r="CL45" s="35">
        <f t="shared" si="30"/>
        <v>2992089.375</v>
      </c>
      <c r="CM45" s="35">
        <f t="shared" si="30"/>
        <v>2992089.375</v>
      </c>
      <c r="CN45" s="35">
        <f t="shared" si="30"/>
        <v>2992089.375</v>
      </c>
      <c r="CO45" s="35">
        <f t="shared" si="30"/>
        <v>2992089.375</v>
      </c>
      <c r="CP45" s="35">
        <f t="shared" si="30"/>
        <v>2992089.375</v>
      </c>
      <c r="CQ45" s="35">
        <f t="shared" si="30"/>
        <v>2992089.375</v>
      </c>
      <c r="CR45" s="35">
        <f t="shared" si="30"/>
        <v>2992089.375</v>
      </c>
      <c r="CS45" s="35">
        <f t="shared" si="30"/>
        <v>2992089.375</v>
      </c>
      <c r="CT45" s="35">
        <f t="shared" si="30"/>
        <v>2992089.375</v>
      </c>
      <c r="CU45" s="35">
        <f t="shared" si="30"/>
        <v>2992089.375</v>
      </c>
      <c r="CV45" s="35">
        <f t="shared" si="30"/>
        <v>0</v>
      </c>
    </row>
    <row r="46" spans="1:104" x14ac:dyDescent="0.35">
      <c r="A46" t="s">
        <v>36</v>
      </c>
      <c r="B46" t="s">
        <v>53</v>
      </c>
      <c r="U46" s="35"/>
      <c r="V46" s="35">
        <f>U43</f>
        <v>0</v>
      </c>
      <c r="W46" s="35">
        <f>V43</f>
        <v>0</v>
      </c>
      <c r="X46" s="35">
        <f t="shared" ref="X46:AF46" si="31">W43</f>
        <v>0</v>
      </c>
      <c r="Y46" s="35">
        <f t="shared" si="31"/>
        <v>3865631.7149999999</v>
      </c>
      <c r="Z46" s="35">
        <f t="shared" si="31"/>
        <v>3865631.7149999999</v>
      </c>
      <c r="AA46" s="35">
        <f t="shared" si="31"/>
        <v>3865631.7149999999</v>
      </c>
      <c r="AB46" s="35">
        <f t="shared" si="31"/>
        <v>3865631.7149999999</v>
      </c>
      <c r="AC46" s="35">
        <f t="shared" si="31"/>
        <v>3865631.7149999999</v>
      </c>
      <c r="AD46" s="35">
        <f t="shared" si="31"/>
        <v>3865631.7149999999</v>
      </c>
      <c r="AE46" s="35">
        <f t="shared" si="31"/>
        <v>3865631.7149999999</v>
      </c>
      <c r="AF46" s="35">
        <f t="shared" si="31"/>
        <v>3865631.7149999999</v>
      </c>
      <c r="AG46" s="35">
        <f t="shared" si="29"/>
        <v>3865631.7149999999</v>
      </c>
      <c r="AH46" s="35">
        <f t="shared" si="29"/>
        <v>3865631.7149999999</v>
      </c>
      <c r="AI46" s="35">
        <f t="shared" si="29"/>
        <v>3865631.7149999999</v>
      </c>
      <c r="AJ46" s="35">
        <f t="shared" si="29"/>
        <v>3865631.7149999999</v>
      </c>
      <c r="AK46" s="35">
        <f>AJ43</f>
        <v>3865631.7149999999</v>
      </c>
      <c r="AL46" s="35">
        <f t="shared" si="30"/>
        <v>3865631.7149999999</v>
      </c>
      <c r="AM46" s="35">
        <f t="shared" si="30"/>
        <v>3865631.7149999999</v>
      </c>
      <c r="AN46" s="35">
        <f t="shared" si="30"/>
        <v>3865631.7149999999</v>
      </c>
      <c r="AO46" s="35">
        <f t="shared" si="30"/>
        <v>3865631.7149999999</v>
      </c>
      <c r="AP46" s="35">
        <f t="shared" si="30"/>
        <v>3865631.7149999999</v>
      </c>
      <c r="AQ46" s="35">
        <f t="shared" si="30"/>
        <v>3865631.7149999999</v>
      </c>
      <c r="AR46" s="35">
        <f t="shared" si="30"/>
        <v>3865631.7149999999</v>
      </c>
      <c r="AS46" s="35">
        <f t="shared" si="30"/>
        <v>3865631.7149999999</v>
      </c>
      <c r="AT46" s="35">
        <f t="shared" si="30"/>
        <v>3865631.7149999999</v>
      </c>
      <c r="AU46" s="35">
        <f t="shared" si="30"/>
        <v>3865631.7149999999</v>
      </c>
      <c r="AV46" s="35">
        <f t="shared" si="30"/>
        <v>3865631.7149999999</v>
      </c>
      <c r="AW46" s="35">
        <f t="shared" si="30"/>
        <v>3865631.7149999999</v>
      </c>
      <c r="AX46" s="35">
        <f t="shared" si="30"/>
        <v>3865631.7149999999</v>
      </c>
      <c r="AY46" s="35">
        <f t="shared" si="30"/>
        <v>3865631.7149999999</v>
      </c>
      <c r="AZ46" s="35">
        <f t="shared" si="30"/>
        <v>3865631.7149999999</v>
      </c>
      <c r="BA46" s="35">
        <f t="shared" si="30"/>
        <v>3865631.7149999999</v>
      </c>
      <c r="BB46" s="35">
        <f t="shared" si="30"/>
        <v>3865631.7149999999</v>
      </c>
      <c r="BC46" s="35">
        <f t="shared" si="30"/>
        <v>3865631.7149999999</v>
      </c>
      <c r="BD46" s="35">
        <f t="shared" si="30"/>
        <v>3865631.7149999999</v>
      </c>
      <c r="BE46" s="35">
        <f t="shared" si="30"/>
        <v>3865631.7149999999</v>
      </c>
      <c r="BF46" s="35">
        <f t="shared" si="30"/>
        <v>3865631.7149999999</v>
      </c>
      <c r="BG46" s="35">
        <f t="shared" si="30"/>
        <v>3865631.7149999999</v>
      </c>
      <c r="BH46" s="35">
        <f t="shared" si="30"/>
        <v>3865631.7149999999</v>
      </c>
      <c r="BI46" s="35">
        <f t="shared" si="30"/>
        <v>3865631.7149999999</v>
      </c>
      <c r="BJ46" s="35">
        <f t="shared" si="30"/>
        <v>3865631.7149999999</v>
      </c>
      <c r="BK46" s="35">
        <f t="shared" si="30"/>
        <v>3865631.7149999999</v>
      </c>
      <c r="BL46" s="35">
        <f t="shared" si="30"/>
        <v>3865631.7149999999</v>
      </c>
      <c r="BM46" s="35">
        <f t="shared" si="30"/>
        <v>3865631.7149999999</v>
      </c>
      <c r="BN46" s="35">
        <f t="shared" si="30"/>
        <v>3865631.7149999999</v>
      </c>
      <c r="BO46" s="35">
        <f t="shared" si="30"/>
        <v>3865631.7149999999</v>
      </c>
      <c r="BP46" s="35">
        <f t="shared" si="30"/>
        <v>3865631.7149999999</v>
      </c>
      <c r="BQ46" s="35">
        <f t="shared" si="30"/>
        <v>3865631.7149999999</v>
      </c>
      <c r="BR46" s="35">
        <f t="shared" si="30"/>
        <v>3865631.7149999999</v>
      </c>
      <c r="BS46" s="35">
        <f t="shared" si="30"/>
        <v>3865631.7149999999</v>
      </c>
      <c r="BT46" s="35">
        <f t="shared" si="30"/>
        <v>3865631.7149999999</v>
      </c>
      <c r="BU46" s="35">
        <f t="shared" si="30"/>
        <v>3865631.7149999999</v>
      </c>
      <c r="BV46" s="35">
        <f t="shared" si="30"/>
        <v>3865631.7149999999</v>
      </c>
      <c r="BW46" s="35">
        <f t="shared" si="30"/>
        <v>3865631.7149999999</v>
      </c>
      <c r="BX46" s="35">
        <f t="shared" si="30"/>
        <v>3865631.7149999999</v>
      </c>
      <c r="BY46" s="35">
        <f t="shared" si="30"/>
        <v>1876520.25</v>
      </c>
      <c r="BZ46" s="35">
        <f t="shared" si="30"/>
        <v>1876520.25</v>
      </c>
      <c r="CA46" s="35">
        <f t="shared" si="30"/>
        <v>1876520.25</v>
      </c>
      <c r="CB46" s="35">
        <f t="shared" si="30"/>
        <v>1876520.25</v>
      </c>
      <c r="CC46" s="35">
        <f t="shared" si="30"/>
        <v>1876520.25</v>
      </c>
      <c r="CD46" s="35">
        <f t="shared" si="30"/>
        <v>1876520.25</v>
      </c>
      <c r="CE46" s="35">
        <f t="shared" si="30"/>
        <v>1876520.25</v>
      </c>
      <c r="CF46" s="35">
        <f t="shared" si="30"/>
        <v>1876520.25</v>
      </c>
      <c r="CG46" s="35">
        <f t="shared" si="30"/>
        <v>1876520.25</v>
      </c>
      <c r="CH46" s="35">
        <f t="shared" si="30"/>
        <v>1876520.25</v>
      </c>
      <c r="CI46" s="35">
        <f t="shared" si="30"/>
        <v>1876520.25</v>
      </c>
      <c r="CJ46" s="35">
        <f t="shared" si="30"/>
        <v>1876520.25</v>
      </c>
      <c r="CK46" s="35">
        <f t="shared" si="30"/>
        <v>1876520.25</v>
      </c>
      <c r="CL46" s="35">
        <f t="shared" si="30"/>
        <v>1876520.25</v>
      </c>
      <c r="CM46" s="35">
        <f t="shared" si="30"/>
        <v>1876520.25</v>
      </c>
      <c r="CN46" s="35">
        <f t="shared" si="30"/>
        <v>1876520.25</v>
      </c>
      <c r="CO46" s="35">
        <f t="shared" si="30"/>
        <v>1876520.25</v>
      </c>
      <c r="CP46" s="35">
        <f t="shared" si="30"/>
        <v>1876520.25</v>
      </c>
      <c r="CQ46" s="35">
        <f t="shared" si="30"/>
        <v>1876520.25</v>
      </c>
      <c r="CR46" s="35">
        <f t="shared" si="30"/>
        <v>1876520.25</v>
      </c>
      <c r="CS46" s="35">
        <f t="shared" si="30"/>
        <v>1876520.25</v>
      </c>
      <c r="CT46" s="35">
        <f t="shared" si="30"/>
        <v>1876520.25</v>
      </c>
      <c r="CU46" s="35">
        <f t="shared" si="30"/>
        <v>1876520.25</v>
      </c>
      <c r="CV46" s="35">
        <f t="shared" si="30"/>
        <v>0</v>
      </c>
    </row>
    <row r="50" spans="1:100" x14ac:dyDescent="0.35">
      <c r="A50" t="s">
        <v>35</v>
      </c>
      <c r="B50" t="s">
        <v>55</v>
      </c>
      <c r="V50" s="35"/>
      <c r="W50" s="35">
        <f t="shared" ref="W50:AI50" si="32">V50+V45-W26</f>
        <v>0</v>
      </c>
      <c r="X50" s="35">
        <f t="shared" si="32"/>
        <v>0</v>
      </c>
      <c r="Y50" s="35">
        <f t="shared" si="32"/>
        <v>0</v>
      </c>
      <c r="Z50" s="35">
        <f t="shared" si="32"/>
        <v>3989452.5</v>
      </c>
      <c r="AA50" s="35">
        <f t="shared" si="32"/>
        <v>7978905</v>
      </c>
      <c r="AB50" s="35">
        <f t="shared" si="32"/>
        <v>11968357.5</v>
      </c>
      <c r="AC50" s="35">
        <f t="shared" si="32"/>
        <v>15957810</v>
      </c>
      <c r="AD50" s="35">
        <f t="shared" si="32"/>
        <v>19947262.5</v>
      </c>
      <c r="AE50" s="35">
        <f t="shared" si="32"/>
        <v>23936715</v>
      </c>
      <c r="AF50" s="35">
        <f t="shared" si="32"/>
        <v>27926167.5</v>
      </c>
      <c r="AG50" s="35">
        <f t="shared" si="32"/>
        <v>31915620</v>
      </c>
      <c r="AH50" s="35">
        <f t="shared" si="32"/>
        <v>35905072.5</v>
      </c>
      <c r="AI50" s="35">
        <f t="shared" si="32"/>
        <v>39894525</v>
      </c>
      <c r="AJ50" s="35">
        <f>AI50+AI45-AJ26</f>
        <v>43583977.5</v>
      </c>
      <c r="AK50" s="35">
        <f>AJ50+AJ45-AK26</f>
        <v>47273430</v>
      </c>
      <c r="AL50" s="35">
        <f t="shared" ref="AL50:CV51" si="33">AK50+AK45-AL26</f>
        <v>50962882.5</v>
      </c>
      <c r="AM50" s="35">
        <f t="shared" si="33"/>
        <v>54652335</v>
      </c>
      <c r="AN50" s="35">
        <f t="shared" si="33"/>
        <v>58341787.5</v>
      </c>
      <c r="AO50" s="35">
        <f t="shared" si="33"/>
        <v>59081240</v>
      </c>
      <c r="AP50" s="35">
        <f t="shared" si="33"/>
        <v>59820692.5</v>
      </c>
      <c r="AQ50" s="35">
        <f t="shared" si="33"/>
        <v>60560145</v>
      </c>
      <c r="AR50" s="35">
        <f t="shared" si="33"/>
        <v>61299597.5</v>
      </c>
      <c r="AS50" s="35">
        <f t="shared" si="33"/>
        <v>61539050</v>
      </c>
      <c r="AT50" s="35">
        <f t="shared" si="33"/>
        <v>61778502.5</v>
      </c>
      <c r="AU50" s="35">
        <f t="shared" si="33"/>
        <v>62017955</v>
      </c>
      <c r="AV50" s="35">
        <f t="shared" si="33"/>
        <v>62257407.5</v>
      </c>
      <c r="AW50" s="35">
        <f t="shared" si="33"/>
        <v>62046860</v>
      </c>
      <c r="AX50" s="35">
        <f t="shared" si="33"/>
        <v>61836312.5</v>
      </c>
      <c r="AY50" s="35">
        <f t="shared" si="33"/>
        <v>61625765</v>
      </c>
      <c r="AZ50" s="35">
        <f t="shared" si="33"/>
        <v>61415217.5</v>
      </c>
      <c r="BA50" s="35">
        <f t="shared" si="33"/>
        <v>61204670</v>
      </c>
      <c r="BB50" s="35">
        <f t="shared" si="33"/>
        <v>58944122.5</v>
      </c>
      <c r="BC50" s="35">
        <f t="shared" si="33"/>
        <v>56683575</v>
      </c>
      <c r="BD50" s="35">
        <f t="shared" si="33"/>
        <v>54423027.5</v>
      </c>
      <c r="BE50" s="35">
        <f t="shared" si="33"/>
        <v>52162480</v>
      </c>
      <c r="BF50" s="35">
        <f t="shared" si="33"/>
        <v>49901932.5</v>
      </c>
      <c r="BG50" s="35">
        <f t="shared" si="33"/>
        <v>47641385</v>
      </c>
      <c r="BH50" s="35">
        <f t="shared" si="33"/>
        <v>45380837.5</v>
      </c>
      <c r="BI50" s="35">
        <f t="shared" si="33"/>
        <v>43120290</v>
      </c>
      <c r="BJ50" s="35">
        <f t="shared" si="33"/>
        <v>41429742.5</v>
      </c>
      <c r="BK50" s="35">
        <f t="shared" si="33"/>
        <v>39739195</v>
      </c>
      <c r="BL50" s="35">
        <f t="shared" si="33"/>
        <v>38048647.5</v>
      </c>
      <c r="BM50" s="35">
        <f t="shared" si="33"/>
        <v>36358100</v>
      </c>
      <c r="BN50" s="35">
        <f t="shared" si="33"/>
        <v>34667552.5</v>
      </c>
      <c r="BO50" s="35">
        <f t="shared" si="33"/>
        <v>34657005</v>
      </c>
      <c r="BP50" s="35">
        <f t="shared" si="33"/>
        <v>34646457.5</v>
      </c>
      <c r="BQ50" s="35">
        <f t="shared" si="33"/>
        <v>34635910</v>
      </c>
      <c r="BR50" s="35">
        <f t="shared" si="33"/>
        <v>34625362.5</v>
      </c>
      <c r="BS50" s="35">
        <f t="shared" si="33"/>
        <v>35364815</v>
      </c>
      <c r="BT50" s="35">
        <f t="shared" si="33"/>
        <v>36104267.5</v>
      </c>
      <c r="BU50" s="35">
        <f t="shared" si="33"/>
        <v>36843720</v>
      </c>
      <c r="BV50" s="35">
        <f t="shared" si="33"/>
        <v>37583172.5</v>
      </c>
      <c r="BW50" s="35">
        <f t="shared" si="33"/>
        <v>39172625</v>
      </c>
      <c r="BX50" s="35">
        <f t="shared" si="33"/>
        <v>40762077.5</v>
      </c>
      <c r="BY50" s="35">
        <f t="shared" si="33"/>
        <v>42351530</v>
      </c>
      <c r="BZ50" s="50">
        <f t="shared" si="33"/>
        <v>42943619.375</v>
      </c>
      <c r="CA50" s="35">
        <f t="shared" si="33"/>
        <v>43535708.75</v>
      </c>
      <c r="CB50" s="35">
        <f t="shared" si="33"/>
        <v>43527798.125</v>
      </c>
      <c r="CC50" s="35">
        <f t="shared" si="33"/>
        <v>43519887.5</v>
      </c>
      <c r="CD50" s="35">
        <f t="shared" si="33"/>
        <v>43511976.875</v>
      </c>
      <c r="CE50" s="35">
        <f t="shared" si="33"/>
        <v>43504066.25</v>
      </c>
      <c r="CF50" s="35">
        <f t="shared" si="33"/>
        <v>43496155.625</v>
      </c>
      <c r="CG50" s="35">
        <f t="shared" si="33"/>
        <v>43488245</v>
      </c>
      <c r="CH50" s="35">
        <f t="shared" si="33"/>
        <v>43480334.375</v>
      </c>
      <c r="CI50" s="35">
        <f t="shared" si="33"/>
        <v>43472423.75</v>
      </c>
      <c r="CJ50" s="35">
        <f t="shared" si="33"/>
        <v>44184513.125</v>
      </c>
      <c r="CK50" s="35">
        <f t="shared" si="33"/>
        <v>44896602.5</v>
      </c>
      <c r="CL50" s="35">
        <f t="shared" si="33"/>
        <v>45608691.875</v>
      </c>
      <c r="CM50" s="35">
        <f t="shared" si="33"/>
        <v>46320781.25</v>
      </c>
      <c r="CN50" s="35">
        <f t="shared" si="33"/>
        <v>47032870.625</v>
      </c>
      <c r="CO50" s="35">
        <f t="shared" si="33"/>
        <v>45424960</v>
      </c>
      <c r="CP50" s="35">
        <f t="shared" si="33"/>
        <v>43817049.375</v>
      </c>
      <c r="CQ50" s="35">
        <f t="shared" si="33"/>
        <v>42209138.75</v>
      </c>
      <c r="CR50" s="35">
        <f t="shared" si="33"/>
        <v>40601228.125</v>
      </c>
      <c r="CS50" s="35">
        <f t="shared" si="33"/>
        <v>38593317.5</v>
      </c>
      <c r="CT50" s="35">
        <f t="shared" si="33"/>
        <v>36585406.875</v>
      </c>
      <c r="CU50" s="35">
        <f t="shared" si="33"/>
        <v>34577496.25</v>
      </c>
      <c r="CV50" s="35">
        <f t="shared" si="33"/>
        <v>32569585.625</v>
      </c>
    </row>
    <row r="51" spans="1:100" x14ac:dyDescent="0.35">
      <c r="A51" t="s">
        <v>36</v>
      </c>
      <c r="B51" t="s">
        <v>55</v>
      </c>
      <c r="V51" s="35"/>
      <c r="W51" s="35">
        <f t="shared" ref="W51:AI51" si="34">V51+V46-W27</f>
        <v>0</v>
      </c>
      <c r="X51" s="35">
        <f t="shared" si="34"/>
        <v>0</v>
      </c>
      <c r="Y51" s="35">
        <f t="shared" si="34"/>
        <v>0</v>
      </c>
      <c r="Z51" s="35">
        <f t="shared" si="34"/>
        <v>3865631.7149999999</v>
      </c>
      <c r="AA51" s="35">
        <f t="shared" si="34"/>
        <v>7731263.4299999997</v>
      </c>
      <c r="AB51" s="35">
        <f t="shared" si="34"/>
        <v>11596895.145</v>
      </c>
      <c r="AC51" s="35">
        <f t="shared" si="34"/>
        <v>15462526.859999999</v>
      </c>
      <c r="AD51" s="35">
        <f t="shared" si="34"/>
        <v>19328158.574999999</v>
      </c>
      <c r="AE51" s="35">
        <f t="shared" si="34"/>
        <v>23193790.289999999</v>
      </c>
      <c r="AF51" s="35">
        <f t="shared" si="34"/>
        <v>27059422.004999999</v>
      </c>
      <c r="AG51" s="35">
        <f t="shared" si="34"/>
        <v>30925053.719999999</v>
      </c>
      <c r="AH51" s="35">
        <f t="shared" si="34"/>
        <v>34790685.435000002</v>
      </c>
      <c r="AI51" s="35">
        <f t="shared" si="34"/>
        <v>38656317.150000006</v>
      </c>
      <c r="AJ51" s="35">
        <f>AI51+AI46-AJ27</f>
        <v>42121948.86500001</v>
      </c>
      <c r="AK51" s="35">
        <f>AJ51+AJ46-AK27</f>
        <v>45587580.580000013</v>
      </c>
      <c r="AL51" s="35">
        <f t="shared" si="33"/>
        <v>49053212.295000017</v>
      </c>
      <c r="AM51" s="35">
        <f t="shared" si="33"/>
        <v>52518844.01000002</v>
      </c>
      <c r="AN51" s="35">
        <f t="shared" si="33"/>
        <v>55984475.725000024</v>
      </c>
      <c r="AO51" s="35">
        <f t="shared" si="33"/>
        <v>56350107.440000027</v>
      </c>
      <c r="AP51" s="35">
        <f t="shared" si="33"/>
        <v>56715739.155000031</v>
      </c>
      <c r="AQ51" s="35">
        <f t="shared" si="33"/>
        <v>57081370.870000035</v>
      </c>
      <c r="AR51" s="35">
        <f t="shared" si="33"/>
        <v>57447002.585000038</v>
      </c>
      <c r="AS51" s="35">
        <f t="shared" si="33"/>
        <v>57562634.300000042</v>
      </c>
      <c r="AT51" s="35">
        <f t="shared" si="33"/>
        <v>57678266.015000045</v>
      </c>
      <c r="AU51" s="35">
        <f t="shared" si="33"/>
        <v>57793897.730000049</v>
      </c>
      <c r="AV51" s="35">
        <f t="shared" si="33"/>
        <v>57909529.445000052</v>
      </c>
      <c r="AW51" s="35">
        <f t="shared" si="33"/>
        <v>57575161.160000056</v>
      </c>
      <c r="AX51" s="35">
        <f t="shared" si="33"/>
        <v>57240792.87500006</v>
      </c>
      <c r="AY51" s="35">
        <f t="shared" si="33"/>
        <v>56906424.590000063</v>
      </c>
      <c r="AZ51" s="35">
        <f t="shared" si="33"/>
        <v>56572056.305000067</v>
      </c>
      <c r="BA51" s="35">
        <f t="shared" si="33"/>
        <v>56237688.02000007</v>
      </c>
      <c r="BB51" s="35">
        <f t="shared" si="33"/>
        <v>53853319.735000074</v>
      </c>
      <c r="BC51" s="35">
        <f t="shared" si="33"/>
        <v>51468951.450000077</v>
      </c>
      <c r="BD51" s="35">
        <f t="shared" si="33"/>
        <v>49084583.165000081</v>
      </c>
      <c r="BE51" s="35">
        <f t="shared" si="33"/>
        <v>46700214.880000085</v>
      </c>
      <c r="BF51" s="35">
        <f t="shared" si="33"/>
        <v>44315846.595000088</v>
      </c>
      <c r="BG51" s="35">
        <f t="shared" si="33"/>
        <v>41931478.310000092</v>
      </c>
      <c r="BH51" s="35">
        <f t="shared" si="33"/>
        <v>39547110.025000095</v>
      </c>
      <c r="BI51" s="35">
        <f t="shared" si="33"/>
        <v>37162741.740000099</v>
      </c>
      <c r="BJ51" s="35">
        <f t="shared" si="33"/>
        <v>35348373.455000103</v>
      </c>
      <c r="BK51" s="35">
        <f t="shared" si="33"/>
        <v>33534005.170000106</v>
      </c>
      <c r="BL51" s="35">
        <f t="shared" si="33"/>
        <v>31719636.88500011</v>
      </c>
      <c r="BM51" s="35">
        <f t="shared" si="33"/>
        <v>29905268.600000113</v>
      </c>
      <c r="BN51" s="35">
        <f t="shared" si="33"/>
        <v>28090900.315000117</v>
      </c>
      <c r="BO51" s="35">
        <f t="shared" si="33"/>
        <v>27956532.030000117</v>
      </c>
      <c r="BP51" s="35">
        <f t="shared" si="33"/>
        <v>27822163.745000117</v>
      </c>
      <c r="BQ51" s="35">
        <f t="shared" si="33"/>
        <v>27687795.460000116</v>
      </c>
      <c r="BR51" s="35">
        <f t="shared" si="33"/>
        <v>27553427.175000116</v>
      </c>
      <c r="BS51" s="35">
        <f t="shared" si="33"/>
        <v>28169058.890000116</v>
      </c>
      <c r="BT51" s="35">
        <f t="shared" si="33"/>
        <v>28784690.605000116</v>
      </c>
      <c r="BU51" s="35">
        <f t="shared" si="33"/>
        <v>29400322.320000116</v>
      </c>
      <c r="BV51" s="35">
        <f t="shared" si="33"/>
        <v>30015954.035000116</v>
      </c>
      <c r="BW51" s="35">
        <f t="shared" si="33"/>
        <v>31481585.750000119</v>
      </c>
      <c r="BX51" s="35">
        <f t="shared" si="33"/>
        <v>32947217.465000123</v>
      </c>
      <c r="BY51" s="35">
        <f t="shared" si="33"/>
        <v>34412849.180000126</v>
      </c>
      <c r="BZ51" s="50">
        <f t="shared" si="33"/>
        <v>33889369.430000126</v>
      </c>
      <c r="CA51" s="35">
        <f t="shared" si="33"/>
        <v>33365889.680000126</v>
      </c>
      <c r="CB51" s="35">
        <f t="shared" si="33"/>
        <v>32242409.930000126</v>
      </c>
      <c r="CC51" s="35">
        <f t="shared" si="33"/>
        <v>31118930.180000126</v>
      </c>
      <c r="CD51" s="35">
        <f t="shared" si="33"/>
        <v>29995450.430000126</v>
      </c>
      <c r="CE51" s="35">
        <f t="shared" si="33"/>
        <v>28871970.680000126</v>
      </c>
      <c r="CF51" s="35">
        <f t="shared" si="33"/>
        <v>27748490.930000126</v>
      </c>
      <c r="CG51" s="35">
        <f t="shared" si="33"/>
        <v>26625011.180000126</v>
      </c>
      <c r="CH51" s="35">
        <f t="shared" si="33"/>
        <v>25501531.430000126</v>
      </c>
      <c r="CI51" s="35">
        <f t="shared" si="33"/>
        <v>24378051.680000126</v>
      </c>
      <c r="CJ51" s="35">
        <f t="shared" si="33"/>
        <v>23974571.930000126</v>
      </c>
      <c r="CK51" s="35">
        <f t="shared" si="33"/>
        <v>23571092.180000126</v>
      </c>
      <c r="CL51" s="35">
        <f t="shared" si="33"/>
        <v>23167612.430000126</v>
      </c>
      <c r="CM51" s="35">
        <f t="shared" si="33"/>
        <v>22764132.680000126</v>
      </c>
      <c r="CN51" s="35">
        <f t="shared" si="33"/>
        <v>22360652.930000126</v>
      </c>
      <c r="CO51" s="35">
        <f t="shared" si="33"/>
        <v>22237173.180000126</v>
      </c>
      <c r="CP51" s="35">
        <f t="shared" si="33"/>
        <v>22113693.430000126</v>
      </c>
      <c r="CQ51" s="35">
        <f t="shared" si="33"/>
        <v>21990213.680000126</v>
      </c>
      <c r="CR51" s="35">
        <f t="shared" si="33"/>
        <v>21866733.930000126</v>
      </c>
      <c r="CS51" s="35">
        <f t="shared" si="33"/>
        <v>21743254.180000126</v>
      </c>
      <c r="CT51" s="35">
        <f t="shared" si="33"/>
        <v>21619774.430000126</v>
      </c>
      <c r="CU51" s="35">
        <f t="shared" si="33"/>
        <v>21496294.680000126</v>
      </c>
      <c r="CV51" s="35">
        <f t="shared" si="33"/>
        <v>21372814.930000126</v>
      </c>
    </row>
    <row r="52" spans="1:100" x14ac:dyDescent="0.35">
      <c r="A52" t="s">
        <v>35</v>
      </c>
      <c r="B52" t="s">
        <v>54</v>
      </c>
      <c r="AJ52" s="42">
        <f>AJ50/AJ26</f>
        <v>145.27992499999999</v>
      </c>
      <c r="AK52" s="42">
        <f t="shared" ref="AK52:CV53" si="35">AK50/AK26</f>
        <v>157.57810000000001</v>
      </c>
      <c r="AL52" s="42">
        <f t="shared" si="35"/>
        <v>169.87627499999999</v>
      </c>
      <c r="AM52" s="42">
        <f t="shared" si="35"/>
        <v>182.17445000000001</v>
      </c>
      <c r="AN52" s="42">
        <f t="shared" si="35"/>
        <v>194.47262499999999</v>
      </c>
      <c r="AO52" s="42">
        <f t="shared" si="35"/>
        <v>18.178843076923076</v>
      </c>
      <c r="AP52" s="42">
        <f t="shared" si="35"/>
        <v>18.406366923076924</v>
      </c>
      <c r="AQ52" s="42">
        <f t="shared" si="35"/>
        <v>18.633890769230771</v>
      </c>
      <c r="AR52" s="42">
        <f t="shared" si="35"/>
        <v>18.861414615384614</v>
      </c>
      <c r="AS52" s="42">
        <f t="shared" si="35"/>
        <v>16.410413333333334</v>
      </c>
      <c r="AT52" s="42">
        <f t="shared" si="35"/>
        <v>16.474267333333334</v>
      </c>
      <c r="AU52" s="42">
        <f t="shared" si="35"/>
        <v>16.538121333333333</v>
      </c>
      <c r="AV52" s="42">
        <f t="shared" si="35"/>
        <v>16.601975333333332</v>
      </c>
      <c r="AW52" s="42">
        <f t="shared" si="35"/>
        <v>14.773061904761905</v>
      </c>
      <c r="AX52" s="42">
        <f t="shared" si="35"/>
        <v>14.722931547619048</v>
      </c>
      <c r="AY52" s="42">
        <f t="shared" si="35"/>
        <v>14.672801190476191</v>
      </c>
      <c r="AZ52" s="42">
        <f t="shared" si="35"/>
        <v>14.622670833333334</v>
      </c>
      <c r="BA52" s="42">
        <f t="shared" si="35"/>
        <v>14.572540476190476</v>
      </c>
      <c r="BB52" s="42">
        <f t="shared" si="35"/>
        <v>9.4310595999999993</v>
      </c>
      <c r="BC52" s="42">
        <f t="shared" si="35"/>
        <v>9.0693719999999995</v>
      </c>
      <c r="BD52" s="42">
        <f t="shared" si="35"/>
        <v>8.7076843999999998</v>
      </c>
      <c r="BE52" s="42">
        <f t="shared" si="35"/>
        <v>8.3459968</v>
      </c>
      <c r="BF52" s="42">
        <f>BF50/BF26</f>
        <v>7.9843092000000002</v>
      </c>
      <c r="BG52" s="42">
        <f t="shared" si="35"/>
        <v>7.6226216000000004</v>
      </c>
      <c r="BH52" s="42">
        <f t="shared" si="35"/>
        <v>7.2609339999999998</v>
      </c>
      <c r="BI52" s="42">
        <f t="shared" si="35"/>
        <v>6.8992464</v>
      </c>
      <c r="BJ52" s="42">
        <f t="shared" si="35"/>
        <v>7.2939687500000003</v>
      </c>
      <c r="BK52" s="42">
        <f t="shared" si="35"/>
        <v>6.9963371478873242</v>
      </c>
      <c r="BL52" s="42">
        <f t="shared" si="35"/>
        <v>6.6987055457746481</v>
      </c>
      <c r="BM52" s="42">
        <f t="shared" si="35"/>
        <v>6.4010739436619719</v>
      </c>
      <c r="BN52" s="42">
        <f t="shared" si="35"/>
        <v>6.1034423415492958</v>
      </c>
      <c r="BO52" s="42">
        <f t="shared" si="35"/>
        <v>8.6642512499999995</v>
      </c>
      <c r="BP52" s="42">
        <f t="shared" si="35"/>
        <v>8.6616143749999992</v>
      </c>
      <c r="BQ52" s="42">
        <f t="shared" si="35"/>
        <v>8.6589775000000007</v>
      </c>
      <c r="BR52" s="42">
        <f t="shared" si="35"/>
        <v>8.6563406250000003</v>
      </c>
      <c r="BS52" s="42">
        <f t="shared" si="35"/>
        <v>10.881481538461539</v>
      </c>
      <c r="BT52" s="42">
        <f t="shared" si="35"/>
        <v>11.109005384615385</v>
      </c>
      <c r="BU52" s="42">
        <f t="shared" si="35"/>
        <v>11.33652923076923</v>
      </c>
      <c r="BV52" s="42">
        <f t="shared" si="35"/>
        <v>11.564053076923077</v>
      </c>
      <c r="BW52" s="42">
        <f t="shared" si="35"/>
        <v>16.321927083333332</v>
      </c>
      <c r="BX52" s="42">
        <f t="shared" si="35"/>
        <v>16.984198958333334</v>
      </c>
      <c r="BY52" s="42">
        <f t="shared" si="35"/>
        <v>17.646470833333332</v>
      </c>
      <c r="BZ52" s="52">
        <f t="shared" si="35"/>
        <v>17.893174739583333</v>
      </c>
      <c r="CA52" s="42">
        <f t="shared" si="35"/>
        <v>18.139878645833335</v>
      </c>
      <c r="CB52" s="42">
        <f t="shared" si="35"/>
        <v>14.509266041666667</v>
      </c>
      <c r="CC52" s="42">
        <f t="shared" si="35"/>
        <v>14.506629166666666</v>
      </c>
      <c r="CD52" s="42">
        <f t="shared" si="35"/>
        <v>14.503992291666666</v>
      </c>
      <c r="CE52" s="42">
        <f t="shared" si="35"/>
        <v>14.501355416666666</v>
      </c>
      <c r="CF52" s="42">
        <f t="shared" si="35"/>
        <v>14.498718541666667</v>
      </c>
      <c r="CG52" s="42">
        <f t="shared" si="35"/>
        <v>14.496081666666667</v>
      </c>
      <c r="CH52" s="42">
        <f t="shared" si="35"/>
        <v>14.493444791666667</v>
      </c>
      <c r="CI52" s="42">
        <f t="shared" si="35"/>
        <v>14.490807916666666</v>
      </c>
      <c r="CJ52" s="42">
        <f t="shared" si="35"/>
        <v>19.379172423245613</v>
      </c>
      <c r="CK52" s="42">
        <f t="shared" si="35"/>
        <v>19.691492324561402</v>
      </c>
      <c r="CL52" s="42">
        <f t="shared" si="35"/>
        <v>20.003812225877194</v>
      </c>
      <c r="CM52" s="42">
        <f t="shared" si="35"/>
        <v>20.316132127192983</v>
      </c>
      <c r="CN52" s="42">
        <f t="shared" si="35"/>
        <v>20.628452028508772</v>
      </c>
      <c r="CO52" s="42">
        <f t="shared" si="35"/>
        <v>9.8749913043478266</v>
      </c>
      <c r="CP52" s="42">
        <f t="shared" si="35"/>
        <v>9.5254455163043481</v>
      </c>
      <c r="CQ52" s="42">
        <f t="shared" si="35"/>
        <v>9.1758997282608696</v>
      </c>
      <c r="CR52" s="42">
        <f t="shared" si="35"/>
        <v>8.8263539402173912</v>
      </c>
      <c r="CS52" s="42">
        <f t="shared" si="35"/>
        <v>7.7186634999999999</v>
      </c>
      <c r="CT52" s="42">
        <f t="shared" si="35"/>
        <v>7.3170813749999999</v>
      </c>
      <c r="CU52" s="42">
        <f t="shared" si="35"/>
        <v>6.9154992499999999</v>
      </c>
      <c r="CV52" s="42">
        <f t="shared" si="35"/>
        <v>6.5139171249999999</v>
      </c>
    </row>
    <row r="53" spans="1:100" x14ac:dyDescent="0.35">
      <c r="A53" t="s">
        <v>36</v>
      </c>
      <c r="B53" t="s">
        <v>54</v>
      </c>
      <c r="AJ53" s="42">
        <f>AJ51/AJ27</f>
        <v>105.30487216250002</v>
      </c>
      <c r="AK53" s="42">
        <f t="shared" si="35"/>
        <v>113.96895145000003</v>
      </c>
      <c r="AL53" s="42">
        <f t="shared" si="35"/>
        <v>122.63303073750004</v>
      </c>
      <c r="AM53" s="42">
        <f t="shared" si="35"/>
        <v>131.29711002500005</v>
      </c>
      <c r="AN53" s="42">
        <f t="shared" si="35"/>
        <v>139.96118931250007</v>
      </c>
      <c r="AO53" s="42">
        <f t="shared" si="35"/>
        <v>16.100030697142866</v>
      </c>
      <c r="AP53" s="42">
        <f t="shared" si="35"/>
        <v>16.20449690142858</v>
      </c>
      <c r="AQ53" s="42">
        <f t="shared" si="35"/>
        <v>16.308963105714295</v>
      </c>
      <c r="AR53" s="42">
        <f t="shared" si="35"/>
        <v>16.413429310000012</v>
      </c>
      <c r="AS53" s="42">
        <f t="shared" si="35"/>
        <v>15.350035813333344</v>
      </c>
      <c r="AT53" s="42">
        <f t="shared" si="35"/>
        <v>15.380870937333345</v>
      </c>
      <c r="AU53" s="42">
        <f t="shared" si="35"/>
        <v>15.411706061333346</v>
      </c>
      <c r="AV53" s="42">
        <f t="shared" si="35"/>
        <v>15.442541185333347</v>
      </c>
      <c r="AW53" s="42">
        <f t="shared" si="35"/>
        <v>13.708371704761918</v>
      </c>
      <c r="AX53" s="42">
        <f t="shared" si="35"/>
        <v>13.628760208333347</v>
      </c>
      <c r="AY53" s="42">
        <f t="shared" si="35"/>
        <v>13.549148711904778</v>
      </c>
      <c r="AZ53" s="42">
        <f t="shared" si="35"/>
        <v>13.469537215476207</v>
      </c>
      <c r="BA53" s="42">
        <f t="shared" si="35"/>
        <v>13.389925719047636</v>
      </c>
      <c r="BB53" s="42">
        <f t="shared" si="35"/>
        <v>8.6165311576000114</v>
      </c>
      <c r="BC53" s="42">
        <f t="shared" si="35"/>
        <v>8.2350322320000124</v>
      </c>
      <c r="BD53" s="42">
        <f t="shared" si="35"/>
        <v>7.8535333064000126</v>
      </c>
      <c r="BE53" s="42">
        <f t="shared" si="35"/>
        <v>7.4720343808000136</v>
      </c>
      <c r="BF53" s="42">
        <f t="shared" si="35"/>
        <v>7.0905354552000137</v>
      </c>
      <c r="BG53" s="42">
        <f t="shared" si="35"/>
        <v>6.7090365296000147</v>
      </c>
      <c r="BH53" s="42">
        <f t="shared" si="35"/>
        <v>6.3275376040000149</v>
      </c>
      <c r="BI53" s="42">
        <f t="shared" si="35"/>
        <v>5.9460386784000159</v>
      </c>
      <c r="BJ53" s="42">
        <f t="shared" si="35"/>
        <v>6.2233051857394548</v>
      </c>
      <c r="BK53" s="42">
        <f t="shared" si="35"/>
        <v>5.9038741496479057</v>
      </c>
      <c r="BL53" s="42">
        <f t="shared" si="35"/>
        <v>5.5844431135563575</v>
      </c>
      <c r="BM53" s="42">
        <f t="shared" si="35"/>
        <v>5.2650120774648084</v>
      </c>
      <c r="BN53" s="42">
        <f t="shared" si="35"/>
        <v>4.9455810413732602</v>
      </c>
      <c r="BO53" s="42">
        <f t="shared" si="35"/>
        <v>6.9891330075000289</v>
      </c>
      <c r="BP53" s="42">
        <f t="shared" si="35"/>
        <v>6.9555409362500296</v>
      </c>
      <c r="BQ53" s="42">
        <f t="shared" si="35"/>
        <v>6.9219488650000294</v>
      </c>
      <c r="BR53" s="42">
        <f t="shared" si="35"/>
        <v>6.8883567937500292</v>
      </c>
      <c r="BS53" s="42">
        <f t="shared" si="35"/>
        <v>8.6674027353846519</v>
      </c>
      <c r="BT53" s="42">
        <f t="shared" si="35"/>
        <v>8.8568278784615746</v>
      </c>
      <c r="BU53" s="42">
        <f t="shared" si="35"/>
        <v>9.0462530215384973</v>
      </c>
      <c r="BV53" s="42">
        <f t="shared" si="35"/>
        <v>9.23567816461542</v>
      </c>
      <c r="BW53" s="42">
        <f t="shared" si="35"/>
        <v>13.117327395833383</v>
      </c>
      <c r="BX53" s="42">
        <f t="shared" si="35"/>
        <v>13.728007277083384</v>
      </c>
      <c r="BY53" s="42">
        <f t="shared" si="35"/>
        <v>14.338687158333386</v>
      </c>
      <c r="BZ53" s="52">
        <f t="shared" si="35"/>
        <v>14.120570595833385</v>
      </c>
      <c r="CA53" s="42">
        <f t="shared" si="35"/>
        <v>13.902454033333386</v>
      </c>
      <c r="CB53" s="42">
        <f t="shared" si="35"/>
        <v>10.747469976666709</v>
      </c>
      <c r="CC53" s="42">
        <f t="shared" si="35"/>
        <v>10.372976726666709</v>
      </c>
      <c r="CD53" s="42">
        <f t="shared" si="35"/>
        <v>9.9984834766667081</v>
      </c>
      <c r="CE53" s="42">
        <f t="shared" si="35"/>
        <v>9.6239902266667094</v>
      </c>
      <c r="CF53" s="42">
        <f t="shared" si="35"/>
        <v>9.249496976666709</v>
      </c>
      <c r="CG53" s="42">
        <f t="shared" si="35"/>
        <v>8.8750037266667086</v>
      </c>
      <c r="CH53" s="42">
        <f t="shared" si="35"/>
        <v>8.5005104766667081</v>
      </c>
      <c r="CI53" s="42">
        <f t="shared" si="35"/>
        <v>8.1260172266667094</v>
      </c>
      <c r="CJ53" s="42">
        <f t="shared" si="35"/>
        <v>10.515163127193038</v>
      </c>
      <c r="CK53" s="42">
        <f t="shared" si="35"/>
        <v>10.338198324561459</v>
      </c>
      <c r="CL53" s="42">
        <f t="shared" si="35"/>
        <v>10.16123352192988</v>
      </c>
      <c r="CM53" s="42">
        <f t="shared" si="35"/>
        <v>9.9842687192983011</v>
      </c>
      <c r="CN53" s="42">
        <f t="shared" si="35"/>
        <v>9.8073039166667222</v>
      </c>
      <c r="CO53" s="42">
        <f t="shared" si="35"/>
        <v>11.118586590000064</v>
      </c>
      <c r="CP53" s="42">
        <f t="shared" si="35"/>
        <v>11.056846715000063</v>
      </c>
      <c r="CQ53" s="42">
        <f t="shared" si="35"/>
        <v>10.995106840000064</v>
      </c>
      <c r="CR53" s="42">
        <f t="shared" si="35"/>
        <v>10.933366965000063</v>
      </c>
      <c r="CS53" s="42">
        <f t="shared" si="35"/>
        <v>10.871627090000063</v>
      </c>
      <c r="CT53" s="42">
        <f t="shared" si="35"/>
        <v>10.809887215000064</v>
      </c>
      <c r="CU53" s="42">
        <f t="shared" si="35"/>
        <v>10.748147340000063</v>
      </c>
      <c r="CV53" s="42">
        <f t="shared" si="35"/>
        <v>10.686407465000062</v>
      </c>
    </row>
    <row r="56" spans="1:100" ht="22.5" x14ac:dyDescent="0.35">
      <c r="B56" s="44" t="s">
        <v>57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S56" s="64"/>
      <c r="T56" s="65"/>
      <c r="U56" s="65"/>
      <c r="V56" s="65"/>
      <c r="W56" s="65"/>
      <c r="X56" s="65"/>
      <c r="Y56" s="65"/>
    </row>
    <row r="57" spans="1:100" ht="22.5" x14ac:dyDescent="0.35">
      <c r="B57" s="43" t="s">
        <v>70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S57" s="66"/>
      <c r="T57" s="66"/>
      <c r="U57" s="64"/>
      <c r="V57" s="64"/>
      <c r="W57" s="64"/>
      <c r="X57" s="64"/>
    </row>
    <row r="58" spans="1:100" ht="22.5" x14ac:dyDescent="0.35">
      <c r="B58" t="s">
        <v>71</v>
      </c>
      <c r="S58" s="66"/>
      <c r="T58" s="64"/>
      <c r="U58" s="66"/>
      <c r="V58" s="64"/>
      <c r="W58" s="64"/>
      <c r="X58" s="64"/>
    </row>
    <row r="59" spans="1:100" ht="22.5" x14ac:dyDescent="0.35">
      <c r="B59" t="s">
        <v>72</v>
      </c>
      <c r="S59" s="66"/>
      <c r="T59" s="64"/>
      <c r="U59" s="64"/>
      <c r="V59" s="66"/>
      <c r="W59" s="64"/>
      <c r="X59" s="64"/>
    </row>
    <row r="60" spans="1:100" ht="22.5" x14ac:dyDescent="0.35">
      <c r="B60" t="s">
        <v>73</v>
      </c>
      <c r="S60" s="66"/>
      <c r="T60" s="64"/>
      <c r="U60" s="64"/>
      <c r="V60" s="64"/>
      <c r="W60" s="66"/>
      <c r="X60" s="64"/>
    </row>
    <row r="61" spans="1:100" ht="22.5" x14ac:dyDescent="0.35">
      <c r="B61" t="s">
        <v>67</v>
      </c>
      <c r="S61" s="66"/>
      <c r="T61" s="64"/>
      <c r="U61" s="64"/>
      <c r="V61" s="64"/>
      <c r="W61" s="64"/>
      <c r="X61" s="66"/>
    </row>
  </sheetData>
  <mergeCells count="30">
    <mergeCell ref="CS24:CV24"/>
    <mergeCell ref="CO23:CV23"/>
    <mergeCell ref="AJ24:AN24"/>
    <mergeCell ref="AO24:AR24"/>
    <mergeCell ref="AS24:AV24"/>
    <mergeCell ref="AW24:BA24"/>
    <mergeCell ref="BB24:BE24"/>
    <mergeCell ref="BF24:BI24"/>
    <mergeCell ref="BJ24:BN24"/>
    <mergeCell ref="BO24:BR24"/>
    <mergeCell ref="BS24:BV24"/>
    <mergeCell ref="AB23:AN23"/>
    <mergeCell ref="AO23:BA23"/>
    <mergeCell ref="BB23:BN23"/>
    <mergeCell ref="BO23:CA23"/>
    <mergeCell ref="CB23:CN23"/>
    <mergeCell ref="BW24:CA24"/>
    <mergeCell ref="CB24:CE24"/>
    <mergeCell ref="CF24:CI24"/>
    <mergeCell ref="CJ24:CN24"/>
    <mergeCell ref="CO24:CR24"/>
    <mergeCell ref="F24:I24"/>
    <mergeCell ref="F23:N23"/>
    <mergeCell ref="AF24:AI24"/>
    <mergeCell ref="AB24:AE24"/>
    <mergeCell ref="W24:AA24"/>
    <mergeCell ref="S24:V24"/>
    <mergeCell ref="O24:R24"/>
    <mergeCell ref="J24:N24"/>
    <mergeCell ref="O23:AA23"/>
  </mergeCells>
  <conditionalFormatting sqref="V52:AI53">
    <cfRule type="cellIs" dxfId="2" priority="1" operator="lessThan">
      <formula>100</formula>
    </cfRule>
  </conditionalFormatting>
  <conditionalFormatting sqref="V52:CV53">
    <cfRule type="cellIs" dxfId="1" priority="2" operator="lessThan">
      <formula>3.9</formula>
    </cfRule>
    <cfRule type="cellIs" dxfId="0" priority="3" operator="lessThan">
      <formula>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166"/>
  <sheetViews>
    <sheetView topLeftCell="A193" zoomScale="90" zoomScaleNormal="90" workbookViewId="0">
      <selection activeCell="B108" sqref="B108:H109"/>
    </sheetView>
  </sheetViews>
  <sheetFormatPr defaultRowHeight="14.5" x14ac:dyDescent="0.35"/>
  <cols>
    <col min="1" max="1" width="11.1796875" bestFit="1" customWidth="1"/>
    <col min="2" max="2" width="39" bestFit="1" customWidth="1"/>
    <col min="6" max="6" width="13.81640625" customWidth="1"/>
    <col min="7" max="7" width="13.7265625" customWidth="1"/>
    <col min="8" max="8" width="13.81640625" customWidth="1"/>
    <col min="9" max="9" width="13.81640625" bestFit="1" customWidth="1"/>
    <col min="10" max="10" width="13.453125" bestFit="1" customWidth="1"/>
    <col min="11" max="11" width="15.81640625" customWidth="1"/>
    <col min="12" max="12" width="14.26953125" bestFit="1" customWidth="1"/>
    <col min="13" max="13" width="12.1796875" customWidth="1"/>
    <col min="14" max="15" width="11.1796875" bestFit="1" customWidth="1"/>
    <col min="16" max="16" width="16.7265625" bestFit="1" customWidth="1"/>
    <col min="17" max="17" width="23.7265625" bestFit="1" customWidth="1"/>
    <col min="18" max="83" width="15" bestFit="1" customWidth="1"/>
    <col min="84" max="95" width="11.54296875" bestFit="1" customWidth="1"/>
    <col min="96" max="100" width="10.54296875" bestFit="1" customWidth="1"/>
  </cols>
  <sheetData>
    <row r="1" spans="1:100" ht="23.5" x14ac:dyDescent="0.55000000000000004">
      <c r="A1" s="55" t="s">
        <v>89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00" ht="23.5" x14ac:dyDescent="0.55000000000000004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00" x14ac:dyDescent="0.35">
      <c r="F3" s="135" t="s">
        <v>69</v>
      </c>
      <c r="G3" s="135"/>
      <c r="H3" s="135"/>
      <c r="I3" s="135"/>
      <c r="J3" s="135"/>
      <c r="K3" s="135"/>
      <c r="L3" s="135"/>
      <c r="M3" s="135"/>
      <c r="N3" s="135"/>
      <c r="O3" s="114" t="s">
        <v>45</v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6" t="s">
        <v>15</v>
      </c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7" t="s">
        <v>14</v>
      </c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8" t="s">
        <v>13</v>
      </c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 t="s">
        <v>32</v>
      </c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 t="s">
        <v>33</v>
      </c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 t="s">
        <v>34</v>
      </c>
      <c r="CP3" s="118"/>
      <c r="CQ3" s="118"/>
      <c r="CR3" s="118"/>
      <c r="CS3" s="118"/>
      <c r="CT3" s="118"/>
      <c r="CU3" s="118"/>
      <c r="CV3" s="118"/>
    </row>
    <row r="4" spans="1:100" x14ac:dyDescent="0.35">
      <c r="F4" s="127">
        <v>45254</v>
      </c>
      <c r="G4" s="128"/>
      <c r="H4" s="128"/>
      <c r="I4" s="128"/>
      <c r="J4" s="129">
        <v>45283</v>
      </c>
      <c r="K4" s="128"/>
      <c r="L4" s="128"/>
      <c r="M4" s="128"/>
      <c r="N4" s="128"/>
      <c r="O4" s="130">
        <v>44950</v>
      </c>
      <c r="P4" s="131"/>
      <c r="Q4" s="131"/>
      <c r="R4" s="132"/>
      <c r="S4" s="130">
        <v>44981</v>
      </c>
      <c r="T4" s="131"/>
      <c r="U4" s="131"/>
      <c r="V4" s="132"/>
      <c r="W4" s="133" t="s">
        <v>68</v>
      </c>
      <c r="X4" s="131"/>
      <c r="Y4" s="131"/>
      <c r="Z4" s="131"/>
      <c r="AA4" s="132"/>
      <c r="AB4" s="119">
        <v>45040</v>
      </c>
      <c r="AC4" s="120"/>
      <c r="AD4" s="120"/>
      <c r="AE4" s="121"/>
      <c r="AF4" s="119">
        <v>45070</v>
      </c>
      <c r="AG4" s="120"/>
      <c r="AH4" s="120"/>
      <c r="AI4" s="121"/>
      <c r="AJ4" s="119">
        <v>45101</v>
      </c>
      <c r="AK4" s="120"/>
      <c r="AL4" s="120"/>
      <c r="AM4" s="120"/>
      <c r="AN4" s="121"/>
      <c r="AO4" s="122">
        <v>45474</v>
      </c>
      <c r="AP4" s="123"/>
      <c r="AQ4" s="123"/>
      <c r="AR4" s="124"/>
      <c r="AS4" s="125" t="s">
        <v>31</v>
      </c>
      <c r="AT4" s="123"/>
      <c r="AU4" s="123"/>
      <c r="AV4" s="124"/>
      <c r="AW4" s="126">
        <v>45193</v>
      </c>
      <c r="AX4" s="123"/>
      <c r="AY4" s="123"/>
      <c r="AZ4" s="123"/>
      <c r="BA4" s="124"/>
      <c r="BB4" s="111">
        <v>45223</v>
      </c>
      <c r="BC4" s="112"/>
      <c r="BD4" s="112"/>
      <c r="BE4" s="113"/>
      <c r="BF4" s="111">
        <v>45254</v>
      </c>
      <c r="BG4" s="112"/>
      <c r="BH4" s="112"/>
      <c r="BI4" s="113"/>
      <c r="BJ4" s="111">
        <v>45284</v>
      </c>
      <c r="BK4" s="112"/>
      <c r="BL4" s="112"/>
      <c r="BM4" s="112"/>
      <c r="BN4" s="113"/>
      <c r="BO4" s="111">
        <v>45682</v>
      </c>
      <c r="BP4" s="112"/>
      <c r="BQ4" s="112"/>
      <c r="BR4" s="113"/>
      <c r="BS4" s="111">
        <v>45713</v>
      </c>
      <c r="BT4" s="112"/>
      <c r="BU4" s="112"/>
      <c r="BV4" s="113"/>
      <c r="BW4" s="111">
        <v>45741</v>
      </c>
      <c r="BX4" s="112"/>
      <c r="BY4" s="112"/>
      <c r="BZ4" s="112"/>
      <c r="CA4" s="113"/>
      <c r="CB4" s="111">
        <v>45407</v>
      </c>
      <c r="CC4" s="112"/>
      <c r="CD4" s="112"/>
      <c r="CE4" s="113"/>
      <c r="CF4" s="111">
        <v>45802</v>
      </c>
      <c r="CG4" s="112"/>
      <c r="CH4" s="112"/>
      <c r="CI4" s="113"/>
      <c r="CJ4" s="111">
        <v>45468</v>
      </c>
      <c r="CK4" s="112"/>
      <c r="CL4" s="112"/>
      <c r="CM4" s="112"/>
      <c r="CN4" s="113"/>
      <c r="CO4" s="111">
        <v>45498</v>
      </c>
      <c r="CP4" s="112"/>
      <c r="CQ4" s="112"/>
      <c r="CR4" s="113"/>
      <c r="CS4" s="111">
        <v>45529</v>
      </c>
      <c r="CT4" s="112"/>
      <c r="CU4" s="112"/>
      <c r="CV4" s="113"/>
    </row>
    <row r="5" spans="1:100" s="22" customFormat="1" x14ac:dyDescent="0.35">
      <c r="B5" s="22" t="s">
        <v>20</v>
      </c>
      <c r="F5" s="17">
        <v>44</v>
      </c>
      <c r="G5" s="17">
        <v>45</v>
      </c>
      <c r="H5" s="17">
        <v>46</v>
      </c>
      <c r="I5" s="17">
        <v>47</v>
      </c>
      <c r="J5" s="22">
        <v>48</v>
      </c>
      <c r="K5" s="22">
        <v>49</v>
      </c>
      <c r="L5" s="22">
        <v>50</v>
      </c>
      <c r="M5" s="22">
        <v>51</v>
      </c>
      <c r="N5" s="22">
        <v>52</v>
      </c>
      <c r="O5" s="17">
        <v>1</v>
      </c>
      <c r="P5" s="17">
        <v>2</v>
      </c>
      <c r="Q5" s="17">
        <v>3</v>
      </c>
      <c r="R5" s="17">
        <v>4</v>
      </c>
      <c r="S5" s="17">
        <v>5</v>
      </c>
      <c r="T5" s="17">
        <v>6</v>
      </c>
      <c r="U5" s="17">
        <v>7</v>
      </c>
      <c r="V5" s="17">
        <v>8</v>
      </c>
      <c r="W5" s="17">
        <v>9</v>
      </c>
      <c r="X5" s="26">
        <v>10</v>
      </c>
      <c r="Y5" s="26">
        <v>11</v>
      </c>
      <c r="Z5" s="26">
        <v>12</v>
      </c>
      <c r="AA5" s="26">
        <v>13</v>
      </c>
      <c r="AB5" s="25">
        <v>14</v>
      </c>
      <c r="AC5" s="25">
        <v>15</v>
      </c>
      <c r="AD5" s="25">
        <v>16</v>
      </c>
      <c r="AE5" s="25">
        <v>17</v>
      </c>
      <c r="AF5" s="25">
        <v>18</v>
      </c>
      <c r="AG5" s="25">
        <v>19</v>
      </c>
      <c r="AH5" s="25">
        <v>20</v>
      </c>
      <c r="AI5" s="25">
        <v>21</v>
      </c>
      <c r="AJ5" s="25">
        <v>22</v>
      </c>
      <c r="AK5" s="25">
        <v>23</v>
      </c>
      <c r="AL5" s="25">
        <v>24</v>
      </c>
      <c r="AM5" s="25">
        <v>25</v>
      </c>
      <c r="AN5" s="25">
        <v>26</v>
      </c>
      <c r="AO5" s="24">
        <v>27</v>
      </c>
      <c r="AP5" s="24">
        <v>28</v>
      </c>
      <c r="AQ5" s="24">
        <v>29</v>
      </c>
      <c r="AR5" s="24">
        <v>30</v>
      </c>
      <c r="AS5" s="24">
        <v>31</v>
      </c>
      <c r="AT5" s="24">
        <v>32</v>
      </c>
      <c r="AU5" s="24">
        <v>33</v>
      </c>
      <c r="AV5" s="24">
        <v>34</v>
      </c>
      <c r="AW5" s="24">
        <v>35</v>
      </c>
      <c r="AX5" s="24">
        <v>36</v>
      </c>
      <c r="AY5" s="24">
        <v>37</v>
      </c>
      <c r="AZ5" s="24">
        <v>38</v>
      </c>
      <c r="BA5" s="24">
        <v>39</v>
      </c>
      <c r="BB5" s="23">
        <v>40</v>
      </c>
      <c r="BC5" s="23">
        <v>41</v>
      </c>
      <c r="BD5" s="23">
        <v>42</v>
      </c>
      <c r="BE5" s="23">
        <v>43</v>
      </c>
      <c r="BF5" s="23">
        <v>44</v>
      </c>
      <c r="BG5" s="23">
        <v>45</v>
      </c>
      <c r="BH5" s="23">
        <v>46</v>
      </c>
      <c r="BI5" s="23">
        <v>47</v>
      </c>
      <c r="BJ5" s="23">
        <v>48</v>
      </c>
      <c r="BK5" s="23">
        <v>49</v>
      </c>
      <c r="BL5" s="23">
        <v>50</v>
      </c>
      <c r="BM5" s="23">
        <v>51</v>
      </c>
      <c r="BN5" s="23">
        <v>52</v>
      </c>
      <c r="BO5" s="34">
        <v>1</v>
      </c>
      <c r="BP5" s="34">
        <v>2</v>
      </c>
      <c r="BQ5" s="34">
        <v>3</v>
      </c>
      <c r="BR5" s="34">
        <v>4</v>
      </c>
      <c r="BS5" s="34">
        <v>5</v>
      </c>
      <c r="BT5" s="34">
        <v>6</v>
      </c>
      <c r="BU5" s="34">
        <v>7</v>
      </c>
      <c r="BV5" s="34">
        <v>8</v>
      </c>
      <c r="BW5" s="34">
        <v>9</v>
      </c>
      <c r="BX5" s="34">
        <v>10</v>
      </c>
      <c r="BY5" s="34">
        <v>11</v>
      </c>
      <c r="BZ5" s="34">
        <v>12</v>
      </c>
      <c r="CA5" s="34">
        <v>13</v>
      </c>
      <c r="CB5" s="34">
        <v>14</v>
      </c>
      <c r="CC5" s="34">
        <v>15</v>
      </c>
      <c r="CD5" s="34">
        <v>16</v>
      </c>
      <c r="CE5" s="34">
        <v>17</v>
      </c>
      <c r="CF5" s="34">
        <v>18</v>
      </c>
      <c r="CG5" s="34">
        <v>19</v>
      </c>
      <c r="CH5" s="34">
        <v>20</v>
      </c>
      <c r="CI5" s="34">
        <v>21</v>
      </c>
      <c r="CJ5" s="34">
        <v>22</v>
      </c>
      <c r="CK5" s="34">
        <v>23</v>
      </c>
      <c r="CL5" s="34">
        <v>24</v>
      </c>
      <c r="CM5" s="34">
        <v>25</v>
      </c>
      <c r="CN5" s="34">
        <v>26</v>
      </c>
      <c r="CO5" s="34">
        <v>27</v>
      </c>
      <c r="CP5" s="34">
        <v>28</v>
      </c>
      <c r="CQ5" s="34">
        <v>29</v>
      </c>
      <c r="CR5" s="34">
        <v>30</v>
      </c>
      <c r="CS5" s="34">
        <v>31</v>
      </c>
      <c r="CT5" s="34">
        <v>32</v>
      </c>
      <c r="CU5" s="34">
        <v>33</v>
      </c>
      <c r="CV5" s="34">
        <v>34</v>
      </c>
    </row>
    <row r="6" spans="1:100" x14ac:dyDescent="0.35">
      <c r="B6" s="21" t="s">
        <v>35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33">
        <f>1500000/5</f>
        <v>300000</v>
      </c>
      <c r="AK6" s="33">
        <f>1500000/5</f>
        <v>300000</v>
      </c>
      <c r="AL6" s="33">
        <f>1500000/5</f>
        <v>300000</v>
      </c>
      <c r="AM6" s="33">
        <f>1500000/5</f>
        <v>300000</v>
      </c>
      <c r="AN6" s="33">
        <f>1500000/5</f>
        <v>300000</v>
      </c>
      <c r="AO6" s="33">
        <f>13000000/4</f>
        <v>3250000</v>
      </c>
      <c r="AP6" s="33">
        <f>13000000/4</f>
        <v>3250000</v>
      </c>
      <c r="AQ6" s="33">
        <f>13000000/4</f>
        <v>3250000</v>
      </c>
      <c r="AR6" s="33">
        <f>13000000/4</f>
        <v>3250000</v>
      </c>
      <c r="AS6" s="33">
        <f>15000000/4</f>
        <v>3750000</v>
      </c>
      <c r="AT6" s="33">
        <f>15000000/4</f>
        <v>3750000</v>
      </c>
      <c r="AU6" s="33">
        <f>15000000/4</f>
        <v>3750000</v>
      </c>
      <c r="AV6" s="33">
        <f>15000000/4</f>
        <v>3750000</v>
      </c>
      <c r="AW6" s="33">
        <v>4200000</v>
      </c>
      <c r="AX6" s="33">
        <v>4200000</v>
      </c>
      <c r="AY6" s="33">
        <v>4200000</v>
      </c>
      <c r="AZ6" s="33">
        <v>4200000</v>
      </c>
      <c r="BA6" s="33">
        <v>4200000</v>
      </c>
      <c r="BB6" s="33">
        <v>6250000</v>
      </c>
      <c r="BC6" s="33">
        <v>6250000</v>
      </c>
      <c r="BD6" s="33">
        <v>6250000</v>
      </c>
      <c r="BE6" s="33">
        <v>6250000</v>
      </c>
      <c r="BF6" s="33">
        <v>6250000</v>
      </c>
      <c r="BG6" s="33">
        <v>6250000</v>
      </c>
      <c r="BH6" s="33">
        <v>6250000</v>
      </c>
      <c r="BI6" s="33">
        <v>6250000</v>
      </c>
      <c r="BJ6" s="33">
        <v>5680000</v>
      </c>
      <c r="BK6" s="33">
        <v>5680000</v>
      </c>
      <c r="BL6" s="33">
        <v>5680000</v>
      </c>
      <c r="BM6" s="33">
        <v>5680000</v>
      </c>
      <c r="BN6" s="33">
        <v>5680000</v>
      </c>
      <c r="BO6" s="33">
        <v>4000000</v>
      </c>
      <c r="BP6" s="33">
        <v>4000000</v>
      </c>
      <c r="BQ6" s="33">
        <v>4000000</v>
      </c>
      <c r="BR6" s="33">
        <v>4000000</v>
      </c>
      <c r="BS6" s="33">
        <v>3250000</v>
      </c>
      <c r="BT6" s="33">
        <v>3250000</v>
      </c>
      <c r="BU6" s="33">
        <v>3250000</v>
      </c>
      <c r="BV6" s="33">
        <v>3250000</v>
      </c>
      <c r="BW6" s="33">
        <v>2400000</v>
      </c>
      <c r="BX6" s="33">
        <v>2400000</v>
      </c>
      <c r="BY6" s="33">
        <v>2400000</v>
      </c>
      <c r="BZ6" s="33">
        <v>2400000</v>
      </c>
      <c r="CA6" s="33">
        <v>2400000</v>
      </c>
      <c r="CB6" s="33">
        <v>3000000</v>
      </c>
      <c r="CC6" s="33">
        <v>3000000</v>
      </c>
      <c r="CD6" s="33">
        <v>3000000</v>
      </c>
      <c r="CE6" s="33">
        <v>3000000</v>
      </c>
      <c r="CF6" s="33">
        <f>12000000/4</f>
        <v>3000000</v>
      </c>
      <c r="CG6" s="33">
        <f t="shared" ref="CG6:CI7" si="0">12000000/4</f>
        <v>3000000</v>
      </c>
      <c r="CH6" s="33">
        <f t="shared" si="0"/>
        <v>3000000</v>
      </c>
      <c r="CI6" s="33">
        <f t="shared" si="0"/>
        <v>3000000</v>
      </c>
      <c r="CJ6" s="33">
        <f>11400000/5</f>
        <v>2280000</v>
      </c>
      <c r="CK6" s="33">
        <f t="shared" ref="CK6:CN7" si="1">11400000/5</f>
        <v>2280000</v>
      </c>
      <c r="CL6" s="33">
        <f t="shared" si="1"/>
        <v>2280000</v>
      </c>
      <c r="CM6" s="33">
        <f t="shared" si="1"/>
        <v>2280000</v>
      </c>
      <c r="CN6" s="33">
        <f t="shared" si="1"/>
        <v>2280000</v>
      </c>
      <c r="CO6" s="33">
        <f>18400000/4</f>
        <v>4600000</v>
      </c>
      <c r="CP6" s="33">
        <f>18400000/4</f>
        <v>4600000</v>
      </c>
      <c r="CQ6" s="33">
        <f>18400000/4</f>
        <v>4600000</v>
      </c>
      <c r="CR6" s="33">
        <f>18400000/4</f>
        <v>4600000</v>
      </c>
      <c r="CS6" s="33">
        <f>20000000/4</f>
        <v>5000000</v>
      </c>
      <c r="CT6" s="33">
        <f>20000000/4</f>
        <v>5000000</v>
      </c>
      <c r="CU6" s="33">
        <f>20000000/4</f>
        <v>5000000</v>
      </c>
      <c r="CV6" s="33">
        <f>20000000/4</f>
        <v>5000000</v>
      </c>
    </row>
    <row r="7" spans="1:100" x14ac:dyDescent="0.35">
      <c r="B7" s="12" t="s">
        <v>36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33">
        <v>400000</v>
      </c>
      <c r="AK7" s="33">
        <v>400000</v>
      </c>
      <c r="AL7" s="33">
        <v>400000</v>
      </c>
      <c r="AM7" s="33">
        <v>400000</v>
      </c>
      <c r="AN7" s="33">
        <v>400000</v>
      </c>
      <c r="AO7" s="33">
        <f>13000000/4</f>
        <v>3250000</v>
      </c>
      <c r="AP7" s="33">
        <v>3500000</v>
      </c>
      <c r="AQ7" s="33">
        <v>3500000</v>
      </c>
      <c r="AR7" s="33">
        <v>3500000</v>
      </c>
      <c r="AS7" s="33">
        <f>15000000/4</f>
        <v>3750000</v>
      </c>
      <c r="AT7" s="33">
        <v>3750000</v>
      </c>
      <c r="AU7" s="33">
        <v>3750000</v>
      </c>
      <c r="AV7" s="33">
        <v>3750000</v>
      </c>
      <c r="AW7" s="33">
        <v>4200000</v>
      </c>
      <c r="AX7" s="33">
        <v>4200000</v>
      </c>
      <c r="AY7" s="33">
        <v>4200000</v>
      </c>
      <c r="AZ7" s="33">
        <v>4200000</v>
      </c>
      <c r="BA7" s="33">
        <v>4200000</v>
      </c>
      <c r="BB7" s="33">
        <v>6250000</v>
      </c>
      <c r="BC7" s="33">
        <v>6250000</v>
      </c>
      <c r="BD7" s="33">
        <v>6250000</v>
      </c>
      <c r="BE7" s="33">
        <v>6250000</v>
      </c>
      <c r="BF7" s="33">
        <v>6250000</v>
      </c>
      <c r="BG7" s="33">
        <v>6250000</v>
      </c>
      <c r="BH7" s="33">
        <v>6250000</v>
      </c>
      <c r="BI7" s="33">
        <v>6250000</v>
      </c>
      <c r="BJ7" s="33">
        <v>5680000</v>
      </c>
      <c r="BK7" s="33">
        <v>5680000</v>
      </c>
      <c r="BL7" s="33">
        <v>5680000</v>
      </c>
      <c r="BM7" s="33">
        <v>5680000</v>
      </c>
      <c r="BN7" s="33">
        <v>5680000</v>
      </c>
      <c r="BO7" s="33">
        <v>4000000</v>
      </c>
      <c r="BP7" s="33">
        <v>4000000</v>
      </c>
      <c r="BQ7" s="33">
        <v>4000000</v>
      </c>
      <c r="BR7" s="33">
        <v>4000000</v>
      </c>
      <c r="BS7" s="33">
        <v>3250000</v>
      </c>
      <c r="BT7" s="33">
        <v>3250000</v>
      </c>
      <c r="BU7" s="33">
        <v>3250000</v>
      </c>
      <c r="BV7" s="33">
        <v>3250000</v>
      </c>
      <c r="BW7" s="33">
        <v>2400000</v>
      </c>
      <c r="BX7" s="33">
        <v>2400000</v>
      </c>
      <c r="BY7" s="33">
        <v>2400000</v>
      </c>
      <c r="BZ7" s="33">
        <v>2400000</v>
      </c>
      <c r="CA7" s="33">
        <v>2400000</v>
      </c>
      <c r="CB7" s="33">
        <v>3000000</v>
      </c>
      <c r="CC7" s="33">
        <v>3000000</v>
      </c>
      <c r="CD7" s="33">
        <v>3000000</v>
      </c>
      <c r="CE7" s="33">
        <v>3000000</v>
      </c>
      <c r="CF7" s="33">
        <f>12000000/4</f>
        <v>3000000</v>
      </c>
      <c r="CG7" s="33">
        <f t="shared" si="0"/>
        <v>3000000</v>
      </c>
      <c r="CH7" s="33">
        <f t="shared" si="0"/>
        <v>3000000</v>
      </c>
      <c r="CI7" s="33">
        <f t="shared" si="0"/>
        <v>3000000</v>
      </c>
      <c r="CJ7" s="33">
        <f>11400000/5</f>
        <v>2280000</v>
      </c>
      <c r="CK7" s="33">
        <f t="shared" si="1"/>
        <v>2280000</v>
      </c>
      <c r="CL7" s="33">
        <f t="shared" si="1"/>
        <v>2280000</v>
      </c>
      <c r="CM7" s="33">
        <f t="shared" si="1"/>
        <v>2280000</v>
      </c>
      <c r="CN7" s="33">
        <f t="shared" si="1"/>
        <v>2280000</v>
      </c>
      <c r="CO7" s="33">
        <f t="shared" ref="CO7:CV7" si="2">8000000/4</f>
        <v>2000000</v>
      </c>
      <c r="CP7" s="33">
        <f t="shared" si="2"/>
        <v>2000000</v>
      </c>
      <c r="CQ7" s="33">
        <f t="shared" si="2"/>
        <v>2000000</v>
      </c>
      <c r="CR7" s="33">
        <f t="shared" si="2"/>
        <v>2000000</v>
      </c>
      <c r="CS7" s="33">
        <f t="shared" si="2"/>
        <v>2000000</v>
      </c>
      <c r="CT7" s="33">
        <f t="shared" si="2"/>
        <v>2000000</v>
      </c>
      <c r="CU7" s="33">
        <f t="shared" si="2"/>
        <v>2000000</v>
      </c>
      <c r="CV7" s="33">
        <f t="shared" si="2"/>
        <v>2000000</v>
      </c>
    </row>
    <row r="8" spans="1:100" x14ac:dyDescent="0.35"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</row>
    <row r="9" spans="1:100" x14ac:dyDescent="0.35"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</row>
    <row r="10" spans="1:100" x14ac:dyDescent="0.35">
      <c r="A10" t="s">
        <v>35</v>
      </c>
      <c r="B10" t="s">
        <v>51</v>
      </c>
      <c r="O10" s="8"/>
      <c r="P10" s="8"/>
      <c r="Q10" s="35"/>
      <c r="R10" s="35">
        <v>0</v>
      </c>
      <c r="S10" s="35">
        <v>0</v>
      </c>
      <c r="T10" s="35">
        <v>0</v>
      </c>
      <c r="U10" s="35">
        <v>4029750</v>
      </c>
      <c r="V10" s="35">
        <v>4029750</v>
      </c>
      <c r="W10" s="35">
        <v>4029750</v>
      </c>
      <c r="X10" s="35">
        <v>4029750</v>
      </c>
      <c r="Y10" s="35">
        <v>4029750</v>
      </c>
      <c r="Z10" s="35">
        <v>4029750</v>
      </c>
      <c r="AA10" s="35">
        <v>4029750</v>
      </c>
      <c r="AB10" s="35">
        <v>4029750</v>
      </c>
      <c r="AC10" s="35">
        <v>4029750</v>
      </c>
      <c r="AD10" s="35">
        <v>4029750</v>
      </c>
      <c r="AE10" s="35">
        <v>4029750</v>
      </c>
      <c r="AF10" s="35">
        <v>4029750</v>
      </c>
      <c r="AG10" s="35">
        <v>4029750</v>
      </c>
      <c r="AH10" s="35">
        <v>4029750</v>
      </c>
      <c r="AI10" s="35">
        <v>4029750</v>
      </c>
      <c r="AJ10" s="35">
        <v>4029750</v>
      </c>
      <c r="AK10" s="35">
        <v>4029750</v>
      </c>
      <c r="AL10" s="35">
        <v>4029750</v>
      </c>
      <c r="AM10" s="35">
        <v>4029750</v>
      </c>
      <c r="AN10" s="35">
        <v>4029750</v>
      </c>
      <c r="AO10" s="35">
        <v>4029750</v>
      </c>
      <c r="AP10" s="35">
        <v>4029750</v>
      </c>
      <c r="AQ10" s="35">
        <v>4029750</v>
      </c>
      <c r="AR10" s="35">
        <v>4029750</v>
      </c>
      <c r="AS10" s="35">
        <v>4029750</v>
      </c>
      <c r="AT10" s="35">
        <v>4029750</v>
      </c>
      <c r="AU10" s="35">
        <v>4029750</v>
      </c>
      <c r="AV10" s="35">
        <v>4029750</v>
      </c>
      <c r="AW10" s="35">
        <v>4029750</v>
      </c>
      <c r="AX10" s="35">
        <v>4029750</v>
      </c>
      <c r="AY10" s="35">
        <v>4029750</v>
      </c>
      <c r="AZ10" s="35">
        <v>4029750</v>
      </c>
      <c r="BA10" s="35">
        <v>4029750</v>
      </c>
      <c r="BB10" s="35">
        <v>4029750</v>
      </c>
      <c r="BC10" s="35">
        <v>4029750</v>
      </c>
      <c r="BD10" s="35">
        <v>4029750</v>
      </c>
      <c r="BE10" s="35">
        <v>4029750</v>
      </c>
      <c r="BF10" s="35">
        <v>4029750</v>
      </c>
      <c r="BG10" s="35">
        <v>4029750</v>
      </c>
      <c r="BH10" s="35">
        <v>4029750</v>
      </c>
      <c r="BI10" s="35">
        <v>4029750</v>
      </c>
      <c r="BJ10" s="35">
        <v>4029750</v>
      </c>
      <c r="BK10" s="35">
        <v>4029750</v>
      </c>
      <c r="BL10" s="35">
        <v>4029750</v>
      </c>
      <c r="BM10" s="35">
        <v>4029750</v>
      </c>
      <c r="BN10" s="35">
        <v>4029750</v>
      </c>
      <c r="BO10" s="35">
        <v>4029750</v>
      </c>
      <c r="BP10" s="35">
        <v>4029750</v>
      </c>
      <c r="BQ10" s="35">
        <v>4029750</v>
      </c>
      <c r="BR10" s="35">
        <v>4029750</v>
      </c>
      <c r="BS10" s="35">
        <v>4029750</v>
      </c>
      <c r="BT10" s="35">
        <v>4029750</v>
      </c>
      <c r="BU10" s="50">
        <v>3022312.5</v>
      </c>
      <c r="BV10" s="35">
        <v>3022312.5</v>
      </c>
      <c r="BW10" s="35">
        <v>3022312.5</v>
      </c>
      <c r="BX10" s="35">
        <v>3022312.5</v>
      </c>
      <c r="BY10" s="35">
        <v>3022312.5</v>
      </c>
      <c r="BZ10" s="35">
        <v>3022312.5</v>
      </c>
      <c r="CA10" s="35">
        <v>3022312.5</v>
      </c>
      <c r="CB10" s="35">
        <v>3022312.5</v>
      </c>
      <c r="CC10" s="35">
        <v>3022312.5</v>
      </c>
      <c r="CD10" s="35">
        <v>3022312.5</v>
      </c>
      <c r="CE10" s="35">
        <v>3022312.5</v>
      </c>
      <c r="CF10" s="35">
        <v>3022312.5</v>
      </c>
      <c r="CG10" s="35">
        <v>3022312.5</v>
      </c>
      <c r="CH10" s="35">
        <v>3022312.5</v>
      </c>
      <c r="CI10" s="35">
        <v>3022312.5</v>
      </c>
      <c r="CJ10" s="35">
        <v>3022312.5</v>
      </c>
      <c r="CK10" s="35">
        <v>3022312.5</v>
      </c>
      <c r="CL10" s="35">
        <v>3022312.5</v>
      </c>
      <c r="CM10" s="35">
        <v>3022312.5</v>
      </c>
      <c r="CN10" s="35">
        <v>3022312.5</v>
      </c>
      <c r="CO10" s="35">
        <v>3022312.5</v>
      </c>
      <c r="CP10" s="35">
        <v>3022312.5</v>
      </c>
      <c r="CQ10" s="35">
        <v>3022312.5</v>
      </c>
      <c r="CR10" s="35">
        <v>0</v>
      </c>
      <c r="CS10" s="35">
        <v>0</v>
      </c>
      <c r="CT10" s="35">
        <v>0</v>
      </c>
      <c r="CU10" s="35">
        <v>0</v>
      </c>
      <c r="CV10" s="35">
        <v>0</v>
      </c>
    </row>
    <row r="11" spans="1:100" x14ac:dyDescent="0.35">
      <c r="A11" t="s">
        <v>36</v>
      </c>
      <c r="B11" t="s">
        <v>51</v>
      </c>
      <c r="O11" s="8"/>
      <c r="P11" s="8"/>
      <c r="Q11" s="35"/>
      <c r="R11" s="35">
        <v>0</v>
      </c>
      <c r="S11" s="35">
        <v>0</v>
      </c>
      <c r="T11" s="35">
        <v>0</v>
      </c>
      <c r="U11" s="35">
        <v>3904678.5</v>
      </c>
      <c r="V11" s="35">
        <v>3904678.5</v>
      </c>
      <c r="W11" s="35">
        <v>3904678.5</v>
      </c>
      <c r="X11" s="35">
        <v>3904678.5</v>
      </c>
      <c r="Y11" s="35">
        <v>3904678.5</v>
      </c>
      <c r="Z11" s="35">
        <v>3904678.5</v>
      </c>
      <c r="AA11" s="35">
        <v>3904678.5</v>
      </c>
      <c r="AB11" s="35">
        <v>3904678.5</v>
      </c>
      <c r="AC11" s="35">
        <v>3904678.5</v>
      </c>
      <c r="AD11" s="35">
        <v>3904678.5</v>
      </c>
      <c r="AE11" s="35">
        <v>3904678.5</v>
      </c>
      <c r="AF11" s="35">
        <v>3904678.5</v>
      </c>
      <c r="AG11" s="35">
        <v>3904678.5</v>
      </c>
      <c r="AH11" s="35">
        <v>3904678.5</v>
      </c>
      <c r="AI11" s="35">
        <v>3904678.5</v>
      </c>
      <c r="AJ11" s="35">
        <v>3904678.5</v>
      </c>
      <c r="AK11" s="35">
        <v>3904678.5</v>
      </c>
      <c r="AL11" s="35">
        <v>3904678.5</v>
      </c>
      <c r="AM11" s="35">
        <v>3904678.5</v>
      </c>
      <c r="AN11" s="35">
        <v>3904678.5</v>
      </c>
      <c r="AO11" s="35">
        <v>3904678.5</v>
      </c>
      <c r="AP11" s="35">
        <v>3904678.5</v>
      </c>
      <c r="AQ11" s="35">
        <v>3904678.5</v>
      </c>
      <c r="AR11" s="35">
        <v>3904678.5</v>
      </c>
      <c r="AS11" s="35">
        <v>3904678.5</v>
      </c>
      <c r="AT11" s="35">
        <v>3904678.5</v>
      </c>
      <c r="AU11" s="35">
        <v>3904678.5</v>
      </c>
      <c r="AV11" s="35">
        <v>3904678.5</v>
      </c>
      <c r="AW11" s="35">
        <v>3904678.5</v>
      </c>
      <c r="AX11" s="35">
        <v>3904678.5</v>
      </c>
      <c r="AY11" s="35">
        <v>3904678.5</v>
      </c>
      <c r="AZ11" s="35">
        <v>3904678.5</v>
      </c>
      <c r="BA11" s="35">
        <v>3904678.5</v>
      </c>
      <c r="BB11" s="35">
        <v>3904678.5</v>
      </c>
      <c r="BC11" s="35">
        <v>3904678.5</v>
      </c>
      <c r="BD11" s="35">
        <v>3904678.5</v>
      </c>
      <c r="BE11" s="35">
        <v>3904678.5</v>
      </c>
      <c r="BF11" s="35">
        <v>3904678.5</v>
      </c>
      <c r="BG11" s="35">
        <v>3904678.5</v>
      </c>
      <c r="BH11" s="35">
        <v>3904678.5</v>
      </c>
      <c r="BI11" s="35">
        <v>3904678.5</v>
      </c>
      <c r="BJ11" s="35">
        <v>3904678.5</v>
      </c>
      <c r="BK11" s="35">
        <v>3904678.5</v>
      </c>
      <c r="BL11" s="35">
        <v>3904678.5</v>
      </c>
      <c r="BM11" s="35">
        <v>3904678.5</v>
      </c>
      <c r="BN11" s="35">
        <v>3904678.5</v>
      </c>
      <c r="BO11" s="35">
        <v>3904678.5</v>
      </c>
      <c r="BP11" s="35">
        <v>3904678.5</v>
      </c>
      <c r="BQ11" s="35">
        <v>3904678.5</v>
      </c>
      <c r="BR11" s="35">
        <v>3904678.5</v>
      </c>
      <c r="BS11" s="35">
        <v>3904678.5</v>
      </c>
      <c r="BT11" s="35">
        <v>3904678.5</v>
      </c>
      <c r="BU11" s="50">
        <v>1895475</v>
      </c>
      <c r="BV11" s="35">
        <v>1895475</v>
      </c>
      <c r="BW11" s="35">
        <v>1895475</v>
      </c>
      <c r="BX11" s="35">
        <v>1895475</v>
      </c>
      <c r="BY11" s="35">
        <v>1895475</v>
      </c>
      <c r="BZ11" s="35">
        <v>1895475</v>
      </c>
      <c r="CA11" s="35">
        <v>1895475</v>
      </c>
      <c r="CB11" s="35">
        <v>1895475</v>
      </c>
      <c r="CC11" s="35">
        <v>1895475</v>
      </c>
      <c r="CD11" s="35">
        <v>1895475</v>
      </c>
      <c r="CE11" s="35">
        <v>1895475</v>
      </c>
      <c r="CF11" s="35">
        <v>1895475</v>
      </c>
      <c r="CG11" s="35">
        <v>1895475</v>
      </c>
      <c r="CH11" s="35">
        <v>1895475</v>
      </c>
      <c r="CI11" s="35">
        <v>1895475</v>
      </c>
      <c r="CJ11" s="35">
        <v>1895475</v>
      </c>
      <c r="CK11" s="35">
        <v>1895475</v>
      </c>
      <c r="CL11" s="35">
        <v>1895475</v>
      </c>
      <c r="CM11" s="35">
        <v>1895475</v>
      </c>
      <c r="CN11" s="35">
        <v>1895475</v>
      </c>
      <c r="CO11" s="35">
        <v>1895475</v>
      </c>
      <c r="CP11" s="35">
        <v>1895475</v>
      </c>
      <c r="CQ11" s="35">
        <v>1895475</v>
      </c>
      <c r="CR11" s="35">
        <v>0</v>
      </c>
      <c r="CS11" s="35">
        <v>0</v>
      </c>
      <c r="CT11" s="35">
        <v>0</v>
      </c>
      <c r="CU11" s="35">
        <v>0</v>
      </c>
      <c r="CV11" s="35">
        <v>0</v>
      </c>
    </row>
    <row r="12" spans="1:100" x14ac:dyDescent="0.35">
      <c r="A12" s="27"/>
      <c r="B12" s="27" t="s">
        <v>58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5"/>
      <c r="R12" s="45">
        <v>0</v>
      </c>
      <c r="S12" s="45">
        <v>0</v>
      </c>
      <c r="T12" s="45">
        <v>0</v>
      </c>
      <c r="U12" s="45">
        <v>7934428.5</v>
      </c>
      <c r="V12" s="45">
        <v>7934428.5</v>
      </c>
      <c r="W12" s="45">
        <v>7934428.5</v>
      </c>
      <c r="X12" s="45">
        <v>7934428.5</v>
      </c>
      <c r="Y12" s="45">
        <v>7934428.5</v>
      </c>
      <c r="Z12" s="45">
        <v>7934428.5</v>
      </c>
      <c r="AA12" s="45">
        <v>7934428.5</v>
      </c>
      <c r="AB12" s="45">
        <v>7934428.5</v>
      </c>
      <c r="AC12" s="45">
        <v>7934428.5</v>
      </c>
      <c r="AD12" s="45">
        <v>7934428.5</v>
      </c>
      <c r="AE12" s="45">
        <v>7934428.5</v>
      </c>
      <c r="AF12" s="45">
        <v>7934428.5</v>
      </c>
      <c r="AG12" s="45">
        <v>7934428.5</v>
      </c>
      <c r="AH12" s="45">
        <v>7934428.5</v>
      </c>
      <c r="AI12" s="45">
        <v>7934428.5</v>
      </c>
      <c r="AJ12" s="45">
        <v>7934428.5</v>
      </c>
      <c r="AK12" s="45">
        <v>7934428.5</v>
      </c>
      <c r="AL12" s="45">
        <v>7934428.5</v>
      </c>
      <c r="AM12" s="45">
        <v>7934428.5</v>
      </c>
      <c r="AN12" s="45">
        <v>7934428.5</v>
      </c>
      <c r="AO12" s="45">
        <v>7934428.5</v>
      </c>
      <c r="AP12" s="45">
        <v>7934428.5</v>
      </c>
      <c r="AQ12" s="45">
        <v>7934428.5</v>
      </c>
      <c r="AR12" s="45">
        <v>7934428.5</v>
      </c>
      <c r="AS12" s="45">
        <v>7934428.5</v>
      </c>
      <c r="AT12" s="45">
        <v>7934428.5</v>
      </c>
      <c r="AU12" s="45">
        <v>7934428.5</v>
      </c>
      <c r="AV12" s="45">
        <v>7934428.5</v>
      </c>
      <c r="AW12" s="48">
        <v>7934428.5</v>
      </c>
      <c r="AX12" s="45">
        <v>7934428.5</v>
      </c>
      <c r="AY12" s="45">
        <v>7934428.5</v>
      </c>
      <c r="AZ12" s="45">
        <v>7934428.5</v>
      </c>
      <c r="BA12" s="45">
        <v>7934428.5</v>
      </c>
      <c r="BB12" s="45">
        <v>7934428.5</v>
      </c>
      <c r="BC12" s="45">
        <v>7934428.5</v>
      </c>
      <c r="BD12" s="45">
        <v>7934428.5</v>
      </c>
      <c r="BE12" s="45">
        <v>7934428.5</v>
      </c>
      <c r="BF12" s="45">
        <v>7934428.5</v>
      </c>
      <c r="BG12" s="45">
        <v>7934428.5</v>
      </c>
      <c r="BH12" s="45">
        <v>7934428.5</v>
      </c>
      <c r="BI12" s="45">
        <v>7934428.5</v>
      </c>
      <c r="BJ12" s="45">
        <v>7934428.5</v>
      </c>
      <c r="BK12" s="45">
        <v>7934428.5</v>
      </c>
      <c r="BL12" s="45">
        <v>7934428.5</v>
      </c>
      <c r="BM12" s="45">
        <v>7934428.5</v>
      </c>
      <c r="BN12" s="45">
        <v>7934428.5</v>
      </c>
      <c r="BO12" s="45">
        <v>7934428.5</v>
      </c>
      <c r="BP12" s="45">
        <v>7934428.5</v>
      </c>
      <c r="BQ12" s="45">
        <v>7934428.5</v>
      </c>
      <c r="BR12" s="45">
        <v>7934428.5</v>
      </c>
      <c r="BS12" s="45">
        <v>7934428.5</v>
      </c>
      <c r="BT12" s="45">
        <v>7934428.5</v>
      </c>
      <c r="BU12" s="51">
        <v>4917787.5</v>
      </c>
      <c r="BV12" s="45">
        <v>4917787.5</v>
      </c>
      <c r="BW12" s="45">
        <v>4917787.5</v>
      </c>
      <c r="BX12" s="45">
        <v>4917787.5</v>
      </c>
      <c r="BY12" s="45">
        <v>4917787.5</v>
      </c>
      <c r="BZ12" s="45">
        <v>4917787.5</v>
      </c>
      <c r="CA12" s="45">
        <v>4917787.5</v>
      </c>
      <c r="CB12" s="45">
        <v>4917787.5</v>
      </c>
      <c r="CC12" s="45">
        <v>4917787.5</v>
      </c>
      <c r="CD12" s="45">
        <v>4917787.5</v>
      </c>
      <c r="CE12" s="45">
        <v>4917787.5</v>
      </c>
      <c r="CF12" s="45">
        <v>4917787.5</v>
      </c>
      <c r="CG12" s="45">
        <v>4917787.5</v>
      </c>
      <c r="CH12" s="45">
        <v>4917787.5</v>
      </c>
      <c r="CI12" s="45">
        <v>4917787.5</v>
      </c>
      <c r="CJ12" s="45">
        <v>4917787.5</v>
      </c>
      <c r="CK12" s="45">
        <v>4917787.5</v>
      </c>
      <c r="CL12" s="45">
        <v>4917787.5</v>
      </c>
      <c r="CM12" s="45">
        <v>4917787.5</v>
      </c>
      <c r="CN12" s="45">
        <v>4917787.5</v>
      </c>
      <c r="CO12" s="45">
        <v>4917787.5</v>
      </c>
      <c r="CP12" s="45">
        <v>4917787.5</v>
      </c>
      <c r="CQ12" s="45">
        <v>4917787.5</v>
      </c>
      <c r="CR12" s="35">
        <v>0</v>
      </c>
      <c r="CS12" s="35">
        <v>0</v>
      </c>
      <c r="CT12" s="35">
        <v>0</v>
      </c>
      <c r="CU12" s="35">
        <v>0</v>
      </c>
      <c r="CV12" s="35">
        <v>0</v>
      </c>
    </row>
    <row r="13" spans="1:100" x14ac:dyDescent="0.35"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</row>
    <row r="15" spans="1:100" x14ac:dyDescent="0.35">
      <c r="A15" t="s">
        <v>35</v>
      </c>
      <c r="B15" t="s">
        <v>77</v>
      </c>
      <c r="R15" s="5"/>
      <c r="S15" s="5"/>
      <c r="T15" s="5"/>
      <c r="U15" s="5">
        <f>U10/$F$41</f>
        <v>7.7848858615611194</v>
      </c>
      <c r="V15" s="5">
        <f t="shared" ref="V15:CG15" si="3">V10/$F$41</f>
        <v>7.7848858615611194</v>
      </c>
      <c r="W15" s="5">
        <f t="shared" si="3"/>
        <v>7.7848858615611194</v>
      </c>
      <c r="X15" s="5">
        <f t="shared" si="3"/>
        <v>7.7848858615611194</v>
      </c>
      <c r="Y15" s="5">
        <f t="shared" si="3"/>
        <v>7.7848858615611194</v>
      </c>
      <c r="Z15" s="5">
        <f t="shared" si="3"/>
        <v>7.7848858615611194</v>
      </c>
      <c r="AA15" s="5">
        <f t="shared" si="3"/>
        <v>7.7848858615611194</v>
      </c>
      <c r="AB15" s="5">
        <f t="shared" si="3"/>
        <v>7.7848858615611194</v>
      </c>
      <c r="AC15" s="5">
        <f t="shared" si="3"/>
        <v>7.7848858615611194</v>
      </c>
      <c r="AD15" s="5">
        <f t="shared" si="3"/>
        <v>7.7848858615611194</v>
      </c>
      <c r="AE15" s="5">
        <f t="shared" si="3"/>
        <v>7.7848858615611194</v>
      </c>
      <c r="AF15" s="5">
        <f t="shared" si="3"/>
        <v>7.7848858615611194</v>
      </c>
      <c r="AG15" s="5">
        <f t="shared" si="3"/>
        <v>7.7848858615611194</v>
      </c>
      <c r="AH15" s="5">
        <f t="shared" si="3"/>
        <v>7.7848858615611194</v>
      </c>
      <c r="AI15" s="5">
        <f t="shared" si="3"/>
        <v>7.7848858615611194</v>
      </c>
      <c r="AJ15" s="5">
        <f t="shared" si="3"/>
        <v>7.7848858615611194</v>
      </c>
      <c r="AK15" s="5">
        <f t="shared" si="3"/>
        <v>7.7848858615611194</v>
      </c>
      <c r="AL15" s="5">
        <f t="shared" si="3"/>
        <v>7.7848858615611194</v>
      </c>
      <c r="AM15" s="5">
        <f t="shared" si="3"/>
        <v>7.7848858615611194</v>
      </c>
      <c r="AN15" s="5">
        <f t="shared" si="3"/>
        <v>7.7848858615611194</v>
      </c>
      <c r="AO15" s="5">
        <f t="shared" si="3"/>
        <v>7.7848858615611194</v>
      </c>
      <c r="AP15" s="5">
        <f t="shared" si="3"/>
        <v>7.7848858615611194</v>
      </c>
      <c r="AQ15" s="5">
        <f t="shared" si="3"/>
        <v>7.7848858615611194</v>
      </c>
      <c r="AR15" s="5">
        <f t="shared" si="3"/>
        <v>7.7848858615611194</v>
      </c>
      <c r="AS15" s="5">
        <f t="shared" si="3"/>
        <v>7.7848858615611194</v>
      </c>
      <c r="AT15" s="5">
        <f t="shared" si="3"/>
        <v>7.7848858615611194</v>
      </c>
      <c r="AU15" s="5">
        <f t="shared" si="3"/>
        <v>7.7848858615611194</v>
      </c>
      <c r="AV15" s="5">
        <f t="shared" si="3"/>
        <v>7.7848858615611194</v>
      </c>
      <c r="AW15" s="5">
        <f t="shared" si="3"/>
        <v>7.7848858615611194</v>
      </c>
      <c r="AX15" s="5">
        <f t="shared" si="3"/>
        <v>7.7848858615611194</v>
      </c>
      <c r="AY15" s="5">
        <f t="shared" si="3"/>
        <v>7.7848858615611194</v>
      </c>
      <c r="AZ15" s="5">
        <f t="shared" si="3"/>
        <v>7.7848858615611194</v>
      </c>
      <c r="BA15" s="5">
        <f t="shared" si="3"/>
        <v>7.7848858615611194</v>
      </c>
      <c r="BB15" s="5">
        <f t="shared" si="3"/>
        <v>7.7848858615611194</v>
      </c>
      <c r="BC15" s="5">
        <f t="shared" si="3"/>
        <v>7.7848858615611194</v>
      </c>
      <c r="BD15" s="5">
        <f t="shared" si="3"/>
        <v>7.7848858615611194</v>
      </c>
      <c r="BE15" s="5">
        <f t="shared" si="3"/>
        <v>7.7848858615611194</v>
      </c>
      <c r="BF15" s="5">
        <f t="shared" si="3"/>
        <v>7.7848858615611194</v>
      </c>
      <c r="BG15" s="5">
        <f t="shared" si="3"/>
        <v>7.7848858615611194</v>
      </c>
      <c r="BH15" s="5">
        <f t="shared" si="3"/>
        <v>7.7848858615611194</v>
      </c>
      <c r="BI15" s="5">
        <f t="shared" si="3"/>
        <v>7.7848858615611194</v>
      </c>
      <c r="BJ15" s="5">
        <f t="shared" si="3"/>
        <v>7.7848858615611194</v>
      </c>
      <c r="BK15" s="5">
        <f t="shared" si="3"/>
        <v>7.7848858615611194</v>
      </c>
      <c r="BL15" s="5">
        <f t="shared" si="3"/>
        <v>7.7848858615611194</v>
      </c>
      <c r="BM15" s="5">
        <f t="shared" si="3"/>
        <v>7.7848858615611194</v>
      </c>
      <c r="BN15" s="5">
        <f t="shared" si="3"/>
        <v>7.7848858615611194</v>
      </c>
      <c r="BO15" s="5">
        <f t="shared" si="3"/>
        <v>7.7848858615611194</v>
      </c>
      <c r="BP15" s="5">
        <f t="shared" si="3"/>
        <v>7.7848858615611194</v>
      </c>
      <c r="BQ15" s="5">
        <f t="shared" si="3"/>
        <v>7.7848858615611194</v>
      </c>
      <c r="BR15" s="5">
        <f t="shared" si="3"/>
        <v>7.7848858615611194</v>
      </c>
      <c r="BS15" s="5">
        <f t="shared" si="3"/>
        <v>7.7848858615611194</v>
      </c>
      <c r="BT15" s="5">
        <f t="shared" si="3"/>
        <v>7.7848858615611194</v>
      </c>
      <c r="BU15" s="5">
        <f t="shared" si="3"/>
        <v>5.8386643961708398</v>
      </c>
      <c r="BV15" s="5">
        <f t="shared" si="3"/>
        <v>5.8386643961708398</v>
      </c>
      <c r="BW15" s="5">
        <f t="shared" si="3"/>
        <v>5.8386643961708398</v>
      </c>
      <c r="BX15" s="5">
        <f t="shared" si="3"/>
        <v>5.8386643961708398</v>
      </c>
      <c r="BY15" s="5">
        <f t="shared" si="3"/>
        <v>5.8386643961708398</v>
      </c>
      <c r="BZ15" s="5">
        <f t="shared" si="3"/>
        <v>5.8386643961708398</v>
      </c>
      <c r="CA15" s="5">
        <f t="shared" si="3"/>
        <v>5.8386643961708398</v>
      </c>
      <c r="CB15" s="5">
        <f t="shared" si="3"/>
        <v>5.8386643961708398</v>
      </c>
      <c r="CC15" s="5">
        <f t="shared" si="3"/>
        <v>5.8386643961708398</v>
      </c>
      <c r="CD15" s="5">
        <f t="shared" si="3"/>
        <v>5.8386643961708398</v>
      </c>
      <c r="CE15" s="5">
        <f t="shared" si="3"/>
        <v>5.8386643961708398</v>
      </c>
      <c r="CF15" s="5">
        <f t="shared" si="3"/>
        <v>5.8386643961708398</v>
      </c>
      <c r="CG15" s="5">
        <f t="shared" si="3"/>
        <v>5.8386643961708398</v>
      </c>
      <c r="CH15" s="5">
        <f t="shared" ref="CH15:CQ15" si="4">CH10/$F$41</f>
        <v>5.8386643961708398</v>
      </c>
      <c r="CI15" s="5">
        <f t="shared" si="4"/>
        <v>5.8386643961708398</v>
      </c>
      <c r="CJ15" s="5">
        <f t="shared" si="4"/>
        <v>5.8386643961708398</v>
      </c>
      <c r="CK15" s="5">
        <f t="shared" si="4"/>
        <v>5.8386643961708398</v>
      </c>
      <c r="CL15" s="5">
        <f t="shared" si="4"/>
        <v>5.8386643961708398</v>
      </c>
      <c r="CM15" s="5">
        <f t="shared" si="4"/>
        <v>5.8386643961708398</v>
      </c>
      <c r="CN15" s="5">
        <f t="shared" si="4"/>
        <v>5.8386643961708398</v>
      </c>
      <c r="CO15" s="5">
        <f t="shared" si="4"/>
        <v>5.8386643961708398</v>
      </c>
      <c r="CP15" s="5">
        <f t="shared" si="4"/>
        <v>5.8386643961708398</v>
      </c>
      <c r="CQ15" s="5">
        <f t="shared" si="4"/>
        <v>5.8386643961708398</v>
      </c>
    </row>
    <row r="16" spans="1:100" x14ac:dyDescent="0.35">
      <c r="B16" t="s">
        <v>78</v>
      </c>
      <c r="O16" s="53"/>
      <c r="P16" s="53"/>
      <c r="Q16" s="53"/>
      <c r="R16" s="5"/>
      <c r="S16" s="5"/>
      <c r="T16" s="5"/>
      <c r="U16" s="5">
        <f>U10/$G$41</f>
        <v>4.5793446244477174</v>
      </c>
      <c r="V16" s="5">
        <f t="shared" ref="V16:CG16" si="5">V10/$G$41</f>
        <v>4.5793446244477174</v>
      </c>
      <c r="W16" s="5">
        <f t="shared" si="5"/>
        <v>4.5793446244477174</v>
      </c>
      <c r="X16" s="5">
        <f t="shared" si="5"/>
        <v>4.5793446244477174</v>
      </c>
      <c r="Y16" s="5">
        <f t="shared" si="5"/>
        <v>4.5793446244477174</v>
      </c>
      <c r="Z16" s="5">
        <f t="shared" si="5"/>
        <v>4.5793446244477174</v>
      </c>
      <c r="AA16" s="5">
        <f t="shared" si="5"/>
        <v>4.5793446244477174</v>
      </c>
      <c r="AB16" s="5">
        <f t="shared" si="5"/>
        <v>4.5793446244477174</v>
      </c>
      <c r="AC16" s="5">
        <f t="shared" si="5"/>
        <v>4.5793446244477174</v>
      </c>
      <c r="AD16" s="5">
        <f t="shared" si="5"/>
        <v>4.5793446244477174</v>
      </c>
      <c r="AE16" s="5">
        <f t="shared" si="5"/>
        <v>4.5793446244477174</v>
      </c>
      <c r="AF16" s="5">
        <f t="shared" si="5"/>
        <v>4.5793446244477174</v>
      </c>
      <c r="AG16" s="5">
        <f t="shared" si="5"/>
        <v>4.5793446244477174</v>
      </c>
      <c r="AH16" s="5">
        <f t="shared" si="5"/>
        <v>4.5793446244477174</v>
      </c>
      <c r="AI16" s="5">
        <f t="shared" si="5"/>
        <v>4.5793446244477174</v>
      </c>
      <c r="AJ16" s="5">
        <f t="shared" si="5"/>
        <v>4.5793446244477174</v>
      </c>
      <c r="AK16" s="5">
        <f t="shared" si="5"/>
        <v>4.5793446244477174</v>
      </c>
      <c r="AL16" s="5">
        <f t="shared" si="5"/>
        <v>4.5793446244477174</v>
      </c>
      <c r="AM16" s="5">
        <f t="shared" si="5"/>
        <v>4.5793446244477174</v>
      </c>
      <c r="AN16" s="5">
        <f t="shared" si="5"/>
        <v>4.5793446244477174</v>
      </c>
      <c r="AO16" s="5">
        <f t="shared" si="5"/>
        <v>4.5793446244477174</v>
      </c>
      <c r="AP16" s="5">
        <f t="shared" si="5"/>
        <v>4.5793446244477174</v>
      </c>
      <c r="AQ16" s="5">
        <f t="shared" si="5"/>
        <v>4.5793446244477174</v>
      </c>
      <c r="AR16" s="5">
        <f t="shared" si="5"/>
        <v>4.5793446244477174</v>
      </c>
      <c r="AS16" s="5">
        <f t="shared" si="5"/>
        <v>4.5793446244477174</v>
      </c>
      <c r="AT16" s="5">
        <f t="shared" si="5"/>
        <v>4.5793446244477174</v>
      </c>
      <c r="AU16" s="5">
        <f t="shared" si="5"/>
        <v>4.5793446244477174</v>
      </c>
      <c r="AV16" s="5">
        <f t="shared" si="5"/>
        <v>4.5793446244477174</v>
      </c>
      <c r="AW16" s="5">
        <f t="shared" si="5"/>
        <v>4.5793446244477174</v>
      </c>
      <c r="AX16" s="5">
        <f t="shared" si="5"/>
        <v>4.5793446244477174</v>
      </c>
      <c r="AY16" s="5">
        <f t="shared" si="5"/>
        <v>4.5793446244477174</v>
      </c>
      <c r="AZ16" s="5">
        <f t="shared" si="5"/>
        <v>4.5793446244477174</v>
      </c>
      <c r="BA16" s="5">
        <f t="shared" si="5"/>
        <v>4.5793446244477174</v>
      </c>
      <c r="BB16" s="5">
        <f t="shared" si="5"/>
        <v>4.5793446244477174</v>
      </c>
      <c r="BC16" s="5">
        <f t="shared" si="5"/>
        <v>4.5793446244477174</v>
      </c>
      <c r="BD16" s="5">
        <f t="shared" si="5"/>
        <v>4.5793446244477174</v>
      </c>
      <c r="BE16" s="5">
        <f t="shared" si="5"/>
        <v>4.5793446244477174</v>
      </c>
      <c r="BF16" s="5">
        <f t="shared" si="5"/>
        <v>4.5793446244477174</v>
      </c>
      <c r="BG16" s="5">
        <f t="shared" si="5"/>
        <v>4.5793446244477174</v>
      </c>
      <c r="BH16" s="5">
        <f t="shared" si="5"/>
        <v>4.5793446244477174</v>
      </c>
      <c r="BI16" s="5">
        <f t="shared" si="5"/>
        <v>4.5793446244477174</v>
      </c>
      <c r="BJ16" s="5">
        <f t="shared" si="5"/>
        <v>4.5793446244477174</v>
      </c>
      <c r="BK16" s="5">
        <f t="shared" si="5"/>
        <v>4.5793446244477174</v>
      </c>
      <c r="BL16" s="5">
        <f t="shared" si="5"/>
        <v>4.5793446244477174</v>
      </c>
      <c r="BM16" s="5">
        <f t="shared" si="5"/>
        <v>4.5793446244477174</v>
      </c>
      <c r="BN16" s="5">
        <f t="shared" si="5"/>
        <v>4.5793446244477174</v>
      </c>
      <c r="BO16" s="5">
        <f t="shared" si="5"/>
        <v>4.5793446244477174</v>
      </c>
      <c r="BP16" s="5">
        <f t="shared" si="5"/>
        <v>4.5793446244477174</v>
      </c>
      <c r="BQ16" s="5">
        <f t="shared" si="5"/>
        <v>4.5793446244477174</v>
      </c>
      <c r="BR16" s="5">
        <f t="shared" si="5"/>
        <v>4.5793446244477174</v>
      </c>
      <c r="BS16" s="5">
        <f t="shared" si="5"/>
        <v>4.5793446244477174</v>
      </c>
      <c r="BT16" s="5">
        <f t="shared" si="5"/>
        <v>4.5793446244477174</v>
      </c>
      <c r="BU16" s="5">
        <f t="shared" si="5"/>
        <v>3.434508468335788</v>
      </c>
      <c r="BV16" s="5">
        <f t="shared" si="5"/>
        <v>3.434508468335788</v>
      </c>
      <c r="BW16" s="5">
        <f t="shared" si="5"/>
        <v>3.434508468335788</v>
      </c>
      <c r="BX16" s="5">
        <f t="shared" si="5"/>
        <v>3.434508468335788</v>
      </c>
      <c r="BY16" s="5">
        <f t="shared" si="5"/>
        <v>3.434508468335788</v>
      </c>
      <c r="BZ16" s="5">
        <f t="shared" si="5"/>
        <v>3.434508468335788</v>
      </c>
      <c r="CA16" s="5">
        <f t="shared" si="5"/>
        <v>3.434508468335788</v>
      </c>
      <c r="CB16" s="5">
        <f t="shared" si="5"/>
        <v>3.434508468335788</v>
      </c>
      <c r="CC16" s="5">
        <f t="shared" si="5"/>
        <v>3.434508468335788</v>
      </c>
      <c r="CD16" s="5">
        <f t="shared" si="5"/>
        <v>3.434508468335788</v>
      </c>
      <c r="CE16" s="5">
        <f t="shared" si="5"/>
        <v>3.434508468335788</v>
      </c>
      <c r="CF16" s="5">
        <f t="shared" si="5"/>
        <v>3.434508468335788</v>
      </c>
      <c r="CG16" s="5">
        <f t="shared" si="5"/>
        <v>3.434508468335788</v>
      </c>
      <c r="CH16" s="5">
        <f t="shared" ref="CH16:CQ16" si="6">CH10/$G$41</f>
        <v>3.434508468335788</v>
      </c>
      <c r="CI16" s="5">
        <f t="shared" si="6"/>
        <v>3.434508468335788</v>
      </c>
      <c r="CJ16" s="5">
        <f t="shared" si="6"/>
        <v>3.434508468335788</v>
      </c>
      <c r="CK16" s="5">
        <f t="shared" si="6"/>
        <v>3.434508468335788</v>
      </c>
      <c r="CL16" s="5">
        <f t="shared" si="6"/>
        <v>3.434508468335788</v>
      </c>
      <c r="CM16" s="5">
        <f t="shared" si="6"/>
        <v>3.434508468335788</v>
      </c>
      <c r="CN16" s="5">
        <f t="shared" si="6"/>
        <v>3.434508468335788</v>
      </c>
      <c r="CO16" s="5">
        <f t="shared" si="6"/>
        <v>3.434508468335788</v>
      </c>
      <c r="CP16" s="5">
        <f t="shared" si="6"/>
        <v>3.434508468335788</v>
      </c>
      <c r="CQ16" s="5">
        <f t="shared" si="6"/>
        <v>3.434508468335788</v>
      </c>
    </row>
    <row r="17" spans="1:95" x14ac:dyDescent="0.35">
      <c r="B17" t="s">
        <v>79</v>
      </c>
      <c r="R17" s="5"/>
      <c r="S17" s="5"/>
      <c r="T17" s="5"/>
      <c r="U17" s="5">
        <f>U10/$H$41</f>
        <v>2.9765740058910168</v>
      </c>
      <c r="V17" s="5">
        <f t="shared" ref="V17:CG17" si="7">V10/$H$41</f>
        <v>2.9765740058910168</v>
      </c>
      <c r="W17" s="5">
        <f t="shared" si="7"/>
        <v>2.9765740058910168</v>
      </c>
      <c r="X17" s="5">
        <f t="shared" si="7"/>
        <v>2.9765740058910168</v>
      </c>
      <c r="Y17" s="5">
        <f t="shared" si="7"/>
        <v>2.9765740058910168</v>
      </c>
      <c r="Z17" s="5">
        <f t="shared" si="7"/>
        <v>2.9765740058910168</v>
      </c>
      <c r="AA17" s="5">
        <f t="shared" si="7"/>
        <v>2.9765740058910168</v>
      </c>
      <c r="AB17" s="5">
        <f t="shared" si="7"/>
        <v>2.9765740058910168</v>
      </c>
      <c r="AC17" s="5">
        <f t="shared" si="7"/>
        <v>2.9765740058910168</v>
      </c>
      <c r="AD17" s="5">
        <f t="shared" si="7"/>
        <v>2.9765740058910168</v>
      </c>
      <c r="AE17" s="5">
        <f t="shared" si="7"/>
        <v>2.9765740058910168</v>
      </c>
      <c r="AF17" s="5">
        <f t="shared" si="7"/>
        <v>2.9765740058910168</v>
      </c>
      <c r="AG17" s="5">
        <f t="shared" si="7"/>
        <v>2.9765740058910168</v>
      </c>
      <c r="AH17" s="5">
        <f t="shared" si="7"/>
        <v>2.9765740058910168</v>
      </c>
      <c r="AI17" s="5">
        <f t="shared" si="7"/>
        <v>2.9765740058910168</v>
      </c>
      <c r="AJ17" s="5">
        <f t="shared" si="7"/>
        <v>2.9765740058910168</v>
      </c>
      <c r="AK17" s="5">
        <f t="shared" si="7"/>
        <v>2.9765740058910168</v>
      </c>
      <c r="AL17" s="5">
        <f t="shared" si="7"/>
        <v>2.9765740058910168</v>
      </c>
      <c r="AM17" s="5">
        <f t="shared" si="7"/>
        <v>2.9765740058910168</v>
      </c>
      <c r="AN17" s="5">
        <f t="shared" si="7"/>
        <v>2.9765740058910168</v>
      </c>
      <c r="AO17" s="5">
        <f t="shared" si="7"/>
        <v>2.9765740058910168</v>
      </c>
      <c r="AP17" s="5">
        <f t="shared" si="7"/>
        <v>2.9765740058910168</v>
      </c>
      <c r="AQ17" s="5">
        <f t="shared" si="7"/>
        <v>2.9765740058910168</v>
      </c>
      <c r="AR17" s="5">
        <f t="shared" si="7"/>
        <v>2.9765740058910168</v>
      </c>
      <c r="AS17" s="5">
        <f t="shared" si="7"/>
        <v>2.9765740058910168</v>
      </c>
      <c r="AT17" s="5">
        <f t="shared" si="7"/>
        <v>2.9765740058910168</v>
      </c>
      <c r="AU17" s="5">
        <f t="shared" si="7"/>
        <v>2.9765740058910168</v>
      </c>
      <c r="AV17" s="5">
        <f t="shared" si="7"/>
        <v>2.9765740058910168</v>
      </c>
      <c r="AW17" s="5">
        <f t="shared" si="7"/>
        <v>2.9765740058910168</v>
      </c>
      <c r="AX17" s="5">
        <f t="shared" si="7"/>
        <v>2.9765740058910168</v>
      </c>
      <c r="AY17" s="5">
        <f t="shared" si="7"/>
        <v>2.9765740058910168</v>
      </c>
      <c r="AZ17" s="5">
        <f t="shared" si="7"/>
        <v>2.9765740058910168</v>
      </c>
      <c r="BA17" s="5">
        <f t="shared" si="7"/>
        <v>2.9765740058910168</v>
      </c>
      <c r="BB17" s="5">
        <f t="shared" si="7"/>
        <v>2.9765740058910168</v>
      </c>
      <c r="BC17" s="5">
        <f t="shared" si="7"/>
        <v>2.9765740058910168</v>
      </c>
      <c r="BD17" s="5">
        <f t="shared" si="7"/>
        <v>2.9765740058910168</v>
      </c>
      <c r="BE17" s="5">
        <f t="shared" si="7"/>
        <v>2.9765740058910168</v>
      </c>
      <c r="BF17" s="5">
        <f t="shared" si="7"/>
        <v>2.9765740058910168</v>
      </c>
      <c r="BG17" s="5">
        <f t="shared" si="7"/>
        <v>2.9765740058910168</v>
      </c>
      <c r="BH17" s="5">
        <f t="shared" si="7"/>
        <v>2.9765740058910168</v>
      </c>
      <c r="BI17" s="5">
        <f t="shared" si="7"/>
        <v>2.9765740058910168</v>
      </c>
      <c r="BJ17" s="5">
        <f t="shared" si="7"/>
        <v>2.9765740058910168</v>
      </c>
      <c r="BK17" s="5">
        <f t="shared" si="7"/>
        <v>2.9765740058910168</v>
      </c>
      <c r="BL17" s="5">
        <f t="shared" si="7"/>
        <v>2.9765740058910168</v>
      </c>
      <c r="BM17" s="5">
        <f t="shared" si="7"/>
        <v>2.9765740058910168</v>
      </c>
      <c r="BN17" s="5">
        <f t="shared" si="7"/>
        <v>2.9765740058910168</v>
      </c>
      <c r="BO17" s="5">
        <f t="shared" si="7"/>
        <v>2.9765740058910168</v>
      </c>
      <c r="BP17" s="5">
        <f t="shared" si="7"/>
        <v>2.9765740058910168</v>
      </c>
      <c r="BQ17" s="5">
        <f t="shared" si="7"/>
        <v>2.9765740058910168</v>
      </c>
      <c r="BR17" s="5">
        <f t="shared" si="7"/>
        <v>2.9765740058910168</v>
      </c>
      <c r="BS17" s="5">
        <f t="shared" si="7"/>
        <v>2.9765740058910168</v>
      </c>
      <c r="BT17" s="5">
        <f t="shared" si="7"/>
        <v>2.9765740058910168</v>
      </c>
      <c r="BU17" s="5">
        <f t="shared" si="7"/>
        <v>2.2324305044182626</v>
      </c>
      <c r="BV17" s="5">
        <f t="shared" si="7"/>
        <v>2.2324305044182626</v>
      </c>
      <c r="BW17" s="5">
        <f t="shared" si="7"/>
        <v>2.2324305044182626</v>
      </c>
      <c r="BX17" s="5">
        <f t="shared" si="7"/>
        <v>2.2324305044182626</v>
      </c>
      <c r="BY17" s="5">
        <f t="shared" si="7"/>
        <v>2.2324305044182626</v>
      </c>
      <c r="BZ17" s="5">
        <f t="shared" si="7"/>
        <v>2.2324305044182626</v>
      </c>
      <c r="CA17" s="5">
        <f t="shared" si="7"/>
        <v>2.2324305044182626</v>
      </c>
      <c r="CB17" s="5">
        <f t="shared" si="7"/>
        <v>2.2324305044182626</v>
      </c>
      <c r="CC17" s="5">
        <f t="shared" si="7"/>
        <v>2.2324305044182626</v>
      </c>
      <c r="CD17" s="5">
        <f t="shared" si="7"/>
        <v>2.2324305044182626</v>
      </c>
      <c r="CE17" s="5">
        <f t="shared" si="7"/>
        <v>2.2324305044182626</v>
      </c>
      <c r="CF17" s="5">
        <f t="shared" si="7"/>
        <v>2.2324305044182626</v>
      </c>
      <c r="CG17" s="5">
        <f t="shared" si="7"/>
        <v>2.2324305044182626</v>
      </c>
      <c r="CH17" s="5">
        <f t="shared" ref="CH17:CQ17" si="8">CH10/$H$41</f>
        <v>2.2324305044182626</v>
      </c>
      <c r="CI17" s="5">
        <f t="shared" si="8"/>
        <v>2.2324305044182626</v>
      </c>
      <c r="CJ17" s="5">
        <f t="shared" si="8"/>
        <v>2.2324305044182626</v>
      </c>
      <c r="CK17" s="5">
        <f t="shared" si="8"/>
        <v>2.2324305044182626</v>
      </c>
      <c r="CL17" s="5">
        <f t="shared" si="8"/>
        <v>2.2324305044182626</v>
      </c>
      <c r="CM17" s="5">
        <f t="shared" si="8"/>
        <v>2.2324305044182626</v>
      </c>
      <c r="CN17" s="5">
        <f t="shared" si="8"/>
        <v>2.2324305044182626</v>
      </c>
      <c r="CO17" s="5">
        <f t="shared" si="8"/>
        <v>2.2324305044182626</v>
      </c>
      <c r="CP17" s="5">
        <f t="shared" si="8"/>
        <v>2.2324305044182626</v>
      </c>
      <c r="CQ17" s="5">
        <f t="shared" si="8"/>
        <v>2.2324305044182626</v>
      </c>
    </row>
    <row r="18" spans="1:95" x14ac:dyDescent="0.35">
      <c r="A18" t="s">
        <v>36</v>
      </c>
      <c r="B18" t="s">
        <v>77</v>
      </c>
      <c r="R18" s="5"/>
      <c r="S18" s="5"/>
      <c r="T18" s="5"/>
      <c r="U18" s="5">
        <f>U11/$F$42</f>
        <v>9.7618737386134296</v>
      </c>
      <c r="V18" s="5">
        <f t="shared" ref="V18:CG18" si="9">V11/$F$42</f>
        <v>9.7618737386134296</v>
      </c>
      <c r="W18" s="5">
        <f t="shared" si="9"/>
        <v>9.7618737386134296</v>
      </c>
      <c r="X18" s="5">
        <f t="shared" si="9"/>
        <v>9.7618737386134296</v>
      </c>
      <c r="Y18" s="5">
        <f t="shared" si="9"/>
        <v>9.7618737386134296</v>
      </c>
      <c r="Z18" s="5">
        <f t="shared" si="9"/>
        <v>9.7618737386134296</v>
      </c>
      <c r="AA18" s="5">
        <f t="shared" si="9"/>
        <v>9.7618737386134296</v>
      </c>
      <c r="AB18" s="5">
        <f t="shared" si="9"/>
        <v>9.7618737386134296</v>
      </c>
      <c r="AC18" s="5">
        <f t="shared" si="9"/>
        <v>9.7618737386134296</v>
      </c>
      <c r="AD18" s="5">
        <f t="shared" si="9"/>
        <v>9.7618737386134296</v>
      </c>
      <c r="AE18" s="5">
        <f t="shared" si="9"/>
        <v>9.7618737386134296</v>
      </c>
      <c r="AF18" s="5">
        <f t="shared" si="9"/>
        <v>9.7618737386134296</v>
      </c>
      <c r="AG18" s="5">
        <f t="shared" si="9"/>
        <v>9.7618737386134296</v>
      </c>
      <c r="AH18" s="5">
        <f t="shared" si="9"/>
        <v>9.7618737386134296</v>
      </c>
      <c r="AI18" s="5">
        <f t="shared" si="9"/>
        <v>9.7618737386134296</v>
      </c>
      <c r="AJ18" s="5">
        <f t="shared" si="9"/>
        <v>9.7618737386134296</v>
      </c>
      <c r="AK18" s="5">
        <f t="shared" si="9"/>
        <v>9.7618737386134296</v>
      </c>
      <c r="AL18" s="5">
        <f t="shared" si="9"/>
        <v>9.7618737386134296</v>
      </c>
      <c r="AM18" s="5">
        <f t="shared" si="9"/>
        <v>9.7618737386134296</v>
      </c>
      <c r="AN18" s="5">
        <f t="shared" si="9"/>
        <v>9.7618737386134296</v>
      </c>
      <c r="AO18" s="5">
        <f t="shared" si="9"/>
        <v>9.7618737386134296</v>
      </c>
      <c r="AP18" s="5">
        <f t="shared" si="9"/>
        <v>9.7618737386134296</v>
      </c>
      <c r="AQ18" s="5">
        <f t="shared" si="9"/>
        <v>9.7618737386134296</v>
      </c>
      <c r="AR18" s="5">
        <f t="shared" si="9"/>
        <v>9.7618737386134296</v>
      </c>
      <c r="AS18" s="5">
        <f t="shared" si="9"/>
        <v>9.7618737386134296</v>
      </c>
      <c r="AT18" s="5">
        <f t="shared" si="9"/>
        <v>9.7618737386134296</v>
      </c>
      <c r="AU18" s="5">
        <f t="shared" si="9"/>
        <v>9.7618737386134296</v>
      </c>
      <c r="AV18" s="5">
        <f t="shared" si="9"/>
        <v>9.7618737386134296</v>
      </c>
      <c r="AW18" s="5">
        <f t="shared" si="9"/>
        <v>9.7618737386134296</v>
      </c>
      <c r="AX18" s="5">
        <f t="shared" si="9"/>
        <v>9.7618737386134296</v>
      </c>
      <c r="AY18" s="5">
        <f t="shared" si="9"/>
        <v>9.7618737386134296</v>
      </c>
      <c r="AZ18" s="5">
        <f t="shared" si="9"/>
        <v>9.7618737386134296</v>
      </c>
      <c r="BA18" s="5">
        <f t="shared" si="9"/>
        <v>9.7618737386134296</v>
      </c>
      <c r="BB18" s="5">
        <f t="shared" si="9"/>
        <v>9.7618737386134296</v>
      </c>
      <c r="BC18" s="5">
        <f t="shared" si="9"/>
        <v>9.7618737386134296</v>
      </c>
      <c r="BD18" s="5">
        <f t="shared" si="9"/>
        <v>9.7618737386134296</v>
      </c>
      <c r="BE18" s="5">
        <f t="shared" si="9"/>
        <v>9.7618737386134296</v>
      </c>
      <c r="BF18" s="5">
        <f t="shared" si="9"/>
        <v>9.7618737386134296</v>
      </c>
      <c r="BG18" s="5">
        <f t="shared" si="9"/>
        <v>9.7618737386134296</v>
      </c>
      <c r="BH18" s="5">
        <f t="shared" si="9"/>
        <v>9.7618737386134296</v>
      </c>
      <c r="BI18" s="5">
        <f t="shared" si="9"/>
        <v>9.7618737386134296</v>
      </c>
      <c r="BJ18" s="5">
        <f t="shared" si="9"/>
        <v>9.7618737386134296</v>
      </c>
      <c r="BK18" s="5">
        <f t="shared" si="9"/>
        <v>9.7618737386134296</v>
      </c>
      <c r="BL18" s="5">
        <f t="shared" si="9"/>
        <v>9.7618737386134296</v>
      </c>
      <c r="BM18" s="5">
        <f t="shared" si="9"/>
        <v>9.7618737386134296</v>
      </c>
      <c r="BN18" s="5">
        <f t="shared" si="9"/>
        <v>9.7618737386134296</v>
      </c>
      <c r="BO18" s="5">
        <f t="shared" si="9"/>
        <v>9.7618737386134296</v>
      </c>
      <c r="BP18" s="5">
        <f t="shared" si="9"/>
        <v>9.7618737386134296</v>
      </c>
      <c r="BQ18" s="5">
        <f t="shared" si="9"/>
        <v>9.7618737386134296</v>
      </c>
      <c r="BR18" s="5">
        <f t="shared" si="9"/>
        <v>9.7618737386134296</v>
      </c>
      <c r="BS18" s="5">
        <f t="shared" si="9"/>
        <v>9.7618737386134296</v>
      </c>
      <c r="BT18" s="5">
        <f t="shared" si="9"/>
        <v>9.7618737386134296</v>
      </c>
      <c r="BU18" s="5">
        <f t="shared" si="9"/>
        <v>4.7387736595210823</v>
      </c>
      <c r="BV18" s="5">
        <f t="shared" si="9"/>
        <v>4.7387736595210823</v>
      </c>
      <c r="BW18" s="5">
        <f t="shared" si="9"/>
        <v>4.7387736595210823</v>
      </c>
      <c r="BX18" s="5">
        <f t="shared" si="9"/>
        <v>4.7387736595210823</v>
      </c>
      <c r="BY18" s="5">
        <f t="shared" si="9"/>
        <v>4.7387736595210823</v>
      </c>
      <c r="BZ18" s="5">
        <f t="shared" si="9"/>
        <v>4.7387736595210823</v>
      </c>
      <c r="CA18" s="5">
        <f t="shared" si="9"/>
        <v>4.7387736595210823</v>
      </c>
      <c r="CB18" s="5">
        <f t="shared" si="9"/>
        <v>4.7387736595210823</v>
      </c>
      <c r="CC18" s="5">
        <f t="shared" si="9"/>
        <v>4.7387736595210823</v>
      </c>
      <c r="CD18" s="5">
        <f t="shared" si="9"/>
        <v>4.7387736595210823</v>
      </c>
      <c r="CE18" s="5">
        <f t="shared" si="9"/>
        <v>4.7387736595210823</v>
      </c>
      <c r="CF18" s="5">
        <f t="shared" si="9"/>
        <v>4.7387736595210823</v>
      </c>
      <c r="CG18" s="5">
        <f t="shared" si="9"/>
        <v>4.7387736595210823</v>
      </c>
      <c r="CH18" s="5">
        <f t="shared" ref="CH18:CQ18" si="10">CH11/$F$42</f>
        <v>4.7387736595210823</v>
      </c>
      <c r="CI18" s="5">
        <f t="shared" si="10"/>
        <v>4.7387736595210823</v>
      </c>
      <c r="CJ18" s="5">
        <f t="shared" si="10"/>
        <v>4.7387736595210823</v>
      </c>
      <c r="CK18" s="5">
        <f t="shared" si="10"/>
        <v>4.7387736595210823</v>
      </c>
      <c r="CL18" s="5">
        <f t="shared" si="10"/>
        <v>4.7387736595210823</v>
      </c>
      <c r="CM18" s="5">
        <f t="shared" si="10"/>
        <v>4.7387736595210823</v>
      </c>
      <c r="CN18" s="5">
        <f t="shared" si="10"/>
        <v>4.7387736595210823</v>
      </c>
      <c r="CO18" s="5">
        <f t="shared" si="10"/>
        <v>4.7387736595210823</v>
      </c>
      <c r="CP18" s="5">
        <f t="shared" si="10"/>
        <v>4.7387736595210823</v>
      </c>
      <c r="CQ18" s="5">
        <f t="shared" si="10"/>
        <v>4.7387736595210823</v>
      </c>
    </row>
    <row r="19" spans="1:95" x14ac:dyDescent="0.35">
      <c r="B19" t="s">
        <v>78</v>
      </c>
      <c r="R19" s="5"/>
      <c r="S19" s="5"/>
      <c r="T19" s="5"/>
      <c r="U19" s="5">
        <f>U11/$G$42</f>
        <v>5.5465191696667215</v>
      </c>
      <c r="V19" s="5">
        <f t="shared" ref="V19:CG19" si="11">V11/$G$42</f>
        <v>5.5465191696667215</v>
      </c>
      <c r="W19" s="5">
        <f t="shared" si="11"/>
        <v>5.5465191696667215</v>
      </c>
      <c r="X19" s="5">
        <f t="shared" si="11"/>
        <v>5.5465191696667215</v>
      </c>
      <c r="Y19" s="5">
        <f t="shared" si="11"/>
        <v>5.5465191696667215</v>
      </c>
      <c r="Z19" s="5">
        <f t="shared" si="11"/>
        <v>5.5465191696667215</v>
      </c>
      <c r="AA19" s="5">
        <f t="shared" si="11"/>
        <v>5.5465191696667215</v>
      </c>
      <c r="AB19" s="5">
        <f t="shared" si="11"/>
        <v>5.5465191696667215</v>
      </c>
      <c r="AC19" s="5">
        <f t="shared" si="11"/>
        <v>5.5465191696667215</v>
      </c>
      <c r="AD19" s="5">
        <f t="shared" si="11"/>
        <v>5.5465191696667215</v>
      </c>
      <c r="AE19" s="5">
        <f t="shared" si="11"/>
        <v>5.5465191696667215</v>
      </c>
      <c r="AF19" s="5">
        <f t="shared" si="11"/>
        <v>5.5465191696667215</v>
      </c>
      <c r="AG19" s="5">
        <f t="shared" si="11"/>
        <v>5.5465191696667215</v>
      </c>
      <c r="AH19" s="5">
        <f t="shared" si="11"/>
        <v>5.5465191696667215</v>
      </c>
      <c r="AI19" s="5">
        <f t="shared" si="11"/>
        <v>5.5465191696667215</v>
      </c>
      <c r="AJ19" s="5">
        <f t="shared" si="11"/>
        <v>5.5465191696667215</v>
      </c>
      <c r="AK19" s="5">
        <f t="shared" si="11"/>
        <v>5.5465191696667215</v>
      </c>
      <c r="AL19" s="5">
        <f t="shared" si="11"/>
        <v>5.5465191696667215</v>
      </c>
      <c r="AM19" s="5">
        <f t="shared" si="11"/>
        <v>5.5465191696667215</v>
      </c>
      <c r="AN19" s="5">
        <f t="shared" si="11"/>
        <v>5.5465191696667215</v>
      </c>
      <c r="AO19" s="5">
        <f t="shared" si="11"/>
        <v>5.5465191696667215</v>
      </c>
      <c r="AP19" s="5">
        <f t="shared" si="11"/>
        <v>5.5465191696667215</v>
      </c>
      <c r="AQ19" s="5">
        <f t="shared" si="11"/>
        <v>5.5465191696667215</v>
      </c>
      <c r="AR19" s="5">
        <f t="shared" si="11"/>
        <v>5.5465191696667215</v>
      </c>
      <c r="AS19" s="5">
        <f t="shared" si="11"/>
        <v>5.5465191696667215</v>
      </c>
      <c r="AT19" s="5">
        <f t="shared" si="11"/>
        <v>5.5465191696667215</v>
      </c>
      <c r="AU19" s="5">
        <f t="shared" si="11"/>
        <v>5.5465191696667215</v>
      </c>
      <c r="AV19" s="5">
        <f t="shared" si="11"/>
        <v>5.5465191696667215</v>
      </c>
      <c r="AW19" s="5">
        <f t="shared" si="11"/>
        <v>5.5465191696667215</v>
      </c>
      <c r="AX19" s="5">
        <f t="shared" si="11"/>
        <v>5.5465191696667215</v>
      </c>
      <c r="AY19" s="5">
        <f t="shared" si="11"/>
        <v>5.5465191696667215</v>
      </c>
      <c r="AZ19" s="5">
        <f t="shared" si="11"/>
        <v>5.5465191696667215</v>
      </c>
      <c r="BA19" s="5">
        <f t="shared" si="11"/>
        <v>5.5465191696667215</v>
      </c>
      <c r="BB19" s="5">
        <f t="shared" si="11"/>
        <v>5.5465191696667215</v>
      </c>
      <c r="BC19" s="5">
        <f t="shared" si="11"/>
        <v>5.5465191696667215</v>
      </c>
      <c r="BD19" s="5">
        <f t="shared" si="11"/>
        <v>5.5465191696667215</v>
      </c>
      <c r="BE19" s="5">
        <f t="shared" si="11"/>
        <v>5.5465191696667215</v>
      </c>
      <c r="BF19" s="5">
        <f t="shared" si="11"/>
        <v>5.5465191696667215</v>
      </c>
      <c r="BG19" s="5">
        <f t="shared" si="11"/>
        <v>5.5465191696667215</v>
      </c>
      <c r="BH19" s="5">
        <f t="shared" si="11"/>
        <v>5.5465191696667215</v>
      </c>
      <c r="BI19" s="5">
        <f t="shared" si="11"/>
        <v>5.5465191696667215</v>
      </c>
      <c r="BJ19" s="5">
        <f t="shared" si="11"/>
        <v>5.5465191696667215</v>
      </c>
      <c r="BK19" s="5">
        <f t="shared" si="11"/>
        <v>5.5465191696667215</v>
      </c>
      <c r="BL19" s="5">
        <f t="shared" si="11"/>
        <v>5.5465191696667215</v>
      </c>
      <c r="BM19" s="5">
        <f t="shared" si="11"/>
        <v>5.5465191696667215</v>
      </c>
      <c r="BN19" s="5">
        <f t="shared" si="11"/>
        <v>5.5465191696667215</v>
      </c>
      <c r="BO19" s="5">
        <f t="shared" si="11"/>
        <v>5.5465191696667215</v>
      </c>
      <c r="BP19" s="5">
        <f t="shared" si="11"/>
        <v>5.5465191696667215</v>
      </c>
      <c r="BQ19" s="5">
        <f t="shared" si="11"/>
        <v>5.5465191696667215</v>
      </c>
      <c r="BR19" s="5">
        <f t="shared" si="11"/>
        <v>5.5465191696667215</v>
      </c>
      <c r="BS19" s="5">
        <f t="shared" si="11"/>
        <v>5.5465191696667215</v>
      </c>
      <c r="BT19" s="5">
        <f t="shared" si="11"/>
        <v>5.5465191696667215</v>
      </c>
      <c r="BU19" s="5">
        <f t="shared" si="11"/>
        <v>2.6924850338187967</v>
      </c>
      <c r="BV19" s="5">
        <f t="shared" si="11"/>
        <v>2.6924850338187967</v>
      </c>
      <c r="BW19" s="5">
        <f t="shared" si="11"/>
        <v>2.6924850338187967</v>
      </c>
      <c r="BX19" s="5">
        <f t="shared" si="11"/>
        <v>2.6924850338187967</v>
      </c>
      <c r="BY19" s="5">
        <f t="shared" si="11"/>
        <v>2.6924850338187967</v>
      </c>
      <c r="BZ19" s="5">
        <f t="shared" si="11"/>
        <v>2.6924850338187967</v>
      </c>
      <c r="CA19" s="5">
        <f t="shared" si="11"/>
        <v>2.6924850338187967</v>
      </c>
      <c r="CB19" s="5">
        <f t="shared" si="11"/>
        <v>2.6924850338187967</v>
      </c>
      <c r="CC19" s="5">
        <f t="shared" si="11"/>
        <v>2.6924850338187967</v>
      </c>
      <c r="CD19" s="5">
        <f t="shared" si="11"/>
        <v>2.6924850338187967</v>
      </c>
      <c r="CE19" s="5">
        <f t="shared" si="11"/>
        <v>2.6924850338187967</v>
      </c>
      <c r="CF19" s="5">
        <f t="shared" si="11"/>
        <v>2.6924850338187967</v>
      </c>
      <c r="CG19" s="5">
        <f t="shared" si="11"/>
        <v>2.6924850338187967</v>
      </c>
      <c r="CH19" s="5">
        <f t="shared" ref="CH19:CQ19" si="12">CH11/$G$42</f>
        <v>2.6924850338187967</v>
      </c>
      <c r="CI19" s="5">
        <f t="shared" si="12"/>
        <v>2.6924850338187967</v>
      </c>
      <c r="CJ19" s="5">
        <f t="shared" si="12"/>
        <v>2.6924850338187967</v>
      </c>
      <c r="CK19" s="5">
        <f t="shared" si="12"/>
        <v>2.6924850338187967</v>
      </c>
      <c r="CL19" s="5">
        <f t="shared" si="12"/>
        <v>2.6924850338187967</v>
      </c>
      <c r="CM19" s="5">
        <f t="shared" si="12"/>
        <v>2.6924850338187967</v>
      </c>
      <c r="CN19" s="5">
        <f t="shared" si="12"/>
        <v>2.6924850338187967</v>
      </c>
      <c r="CO19" s="5">
        <f t="shared" si="12"/>
        <v>2.6924850338187967</v>
      </c>
      <c r="CP19" s="5">
        <f t="shared" si="12"/>
        <v>2.6924850338187967</v>
      </c>
      <c r="CQ19" s="5">
        <f t="shared" si="12"/>
        <v>2.6924850338187967</v>
      </c>
    </row>
    <row r="20" spans="1:95" x14ac:dyDescent="0.35">
      <c r="B20" t="s">
        <v>79</v>
      </c>
      <c r="R20" s="5"/>
      <c r="S20" s="5"/>
      <c r="T20" s="5"/>
      <c r="U20" s="5">
        <f>U11/$H$42</f>
        <v>3.443279100529101</v>
      </c>
      <c r="V20" s="5">
        <f t="shared" ref="V20:CG20" si="13">V11/$H$42</f>
        <v>3.443279100529101</v>
      </c>
      <c r="W20" s="5">
        <f t="shared" si="13"/>
        <v>3.443279100529101</v>
      </c>
      <c r="X20" s="5">
        <f t="shared" si="13"/>
        <v>3.443279100529101</v>
      </c>
      <c r="Y20" s="5">
        <f t="shared" si="13"/>
        <v>3.443279100529101</v>
      </c>
      <c r="Z20" s="5">
        <f t="shared" si="13"/>
        <v>3.443279100529101</v>
      </c>
      <c r="AA20" s="5">
        <f t="shared" si="13"/>
        <v>3.443279100529101</v>
      </c>
      <c r="AB20" s="5">
        <f t="shared" si="13"/>
        <v>3.443279100529101</v>
      </c>
      <c r="AC20" s="5">
        <f t="shared" si="13"/>
        <v>3.443279100529101</v>
      </c>
      <c r="AD20" s="5">
        <f t="shared" si="13"/>
        <v>3.443279100529101</v>
      </c>
      <c r="AE20" s="5">
        <f t="shared" si="13"/>
        <v>3.443279100529101</v>
      </c>
      <c r="AF20" s="5">
        <f t="shared" si="13"/>
        <v>3.443279100529101</v>
      </c>
      <c r="AG20" s="5">
        <f t="shared" si="13"/>
        <v>3.443279100529101</v>
      </c>
      <c r="AH20" s="5">
        <f t="shared" si="13"/>
        <v>3.443279100529101</v>
      </c>
      <c r="AI20" s="5">
        <f t="shared" si="13"/>
        <v>3.443279100529101</v>
      </c>
      <c r="AJ20" s="5">
        <f t="shared" si="13"/>
        <v>3.443279100529101</v>
      </c>
      <c r="AK20" s="5">
        <f t="shared" si="13"/>
        <v>3.443279100529101</v>
      </c>
      <c r="AL20" s="5">
        <f t="shared" si="13"/>
        <v>3.443279100529101</v>
      </c>
      <c r="AM20" s="5">
        <f t="shared" si="13"/>
        <v>3.443279100529101</v>
      </c>
      <c r="AN20" s="5">
        <f t="shared" si="13"/>
        <v>3.443279100529101</v>
      </c>
      <c r="AO20" s="5">
        <f t="shared" si="13"/>
        <v>3.443279100529101</v>
      </c>
      <c r="AP20" s="5">
        <f t="shared" si="13"/>
        <v>3.443279100529101</v>
      </c>
      <c r="AQ20" s="5">
        <f t="shared" si="13"/>
        <v>3.443279100529101</v>
      </c>
      <c r="AR20" s="5">
        <f t="shared" si="13"/>
        <v>3.443279100529101</v>
      </c>
      <c r="AS20" s="5">
        <f t="shared" si="13"/>
        <v>3.443279100529101</v>
      </c>
      <c r="AT20" s="5">
        <f t="shared" si="13"/>
        <v>3.443279100529101</v>
      </c>
      <c r="AU20" s="5">
        <f t="shared" si="13"/>
        <v>3.443279100529101</v>
      </c>
      <c r="AV20" s="5">
        <f t="shared" si="13"/>
        <v>3.443279100529101</v>
      </c>
      <c r="AW20" s="5">
        <f t="shared" si="13"/>
        <v>3.443279100529101</v>
      </c>
      <c r="AX20" s="5">
        <f t="shared" si="13"/>
        <v>3.443279100529101</v>
      </c>
      <c r="AY20" s="5">
        <f t="shared" si="13"/>
        <v>3.443279100529101</v>
      </c>
      <c r="AZ20" s="5">
        <f t="shared" si="13"/>
        <v>3.443279100529101</v>
      </c>
      <c r="BA20" s="5">
        <f t="shared" si="13"/>
        <v>3.443279100529101</v>
      </c>
      <c r="BB20" s="5">
        <f t="shared" si="13"/>
        <v>3.443279100529101</v>
      </c>
      <c r="BC20" s="5">
        <f t="shared" si="13"/>
        <v>3.443279100529101</v>
      </c>
      <c r="BD20" s="5">
        <f t="shared" si="13"/>
        <v>3.443279100529101</v>
      </c>
      <c r="BE20" s="5">
        <f t="shared" si="13"/>
        <v>3.443279100529101</v>
      </c>
      <c r="BF20" s="5">
        <f t="shared" si="13"/>
        <v>3.443279100529101</v>
      </c>
      <c r="BG20" s="5">
        <f t="shared" si="13"/>
        <v>3.443279100529101</v>
      </c>
      <c r="BH20" s="5">
        <f t="shared" si="13"/>
        <v>3.443279100529101</v>
      </c>
      <c r="BI20" s="5">
        <f t="shared" si="13"/>
        <v>3.443279100529101</v>
      </c>
      <c r="BJ20" s="5">
        <f t="shared" si="13"/>
        <v>3.443279100529101</v>
      </c>
      <c r="BK20" s="5">
        <f t="shared" si="13"/>
        <v>3.443279100529101</v>
      </c>
      <c r="BL20" s="5">
        <f t="shared" si="13"/>
        <v>3.443279100529101</v>
      </c>
      <c r="BM20" s="5">
        <f t="shared" si="13"/>
        <v>3.443279100529101</v>
      </c>
      <c r="BN20" s="5">
        <f t="shared" si="13"/>
        <v>3.443279100529101</v>
      </c>
      <c r="BO20" s="5">
        <f t="shared" si="13"/>
        <v>3.443279100529101</v>
      </c>
      <c r="BP20" s="5">
        <f t="shared" si="13"/>
        <v>3.443279100529101</v>
      </c>
      <c r="BQ20" s="5">
        <f t="shared" si="13"/>
        <v>3.443279100529101</v>
      </c>
      <c r="BR20" s="5">
        <f t="shared" si="13"/>
        <v>3.443279100529101</v>
      </c>
      <c r="BS20" s="5">
        <f t="shared" si="13"/>
        <v>3.443279100529101</v>
      </c>
      <c r="BT20" s="5">
        <f t="shared" si="13"/>
        <v>3.443279100529101</v>
      </c>
      <c r="BU20" s="5">
        <f t="shared" si="13"/>
        <v>1.6714947089947094</v>
      </c>
      <c r="BV20" s="5">
        <f t="shared" si="13"/>
        <v>1.6714947089947094</v>
      </c>
      <c r="BW20" s="5">
        <f t="shared" si="13"/>
        <v>1.6714947089947094</v>
      </c>
      <c r="BX20" s="5">
        <f t="shared" si="13"/>
        <v>1.6714947089947094</v>
      </c>
      <c r="BY20" s="5">
        <f t="shared" si="13"/>
        <v>1.6714947089947094</v>
      </c>
      <c r="BZ20" s="5">
        <f t="shared" si="13"/>
        <v>1.6714947089947094</v>
      </c>
      <c r="CA20" s="5">
        <f t="shared" si="13"/>
        <v>1.6714947089947094</v>
      </c>
      <c r="CB20" s="5">
        <f t="shared" si="13"/>
        <v>1.6714947089947094</v>
      </c>
      <c r="CC20" s="5">
        <f t="shared" si="13"/>
        <v>1.6714947089947094</v>
      </c>
      <c r="CD20" s="5">
        <f t="shared" si="13"/>
        <v>1.6714947089947094</v>
      </c>
      <c r="CE20" s="5">
        <f t="shared" si="13"/>
        <v>1.6714947089947094</v>
      </c>
      <c r="CF20" s="5">
        <f t="shared" si="13"/>
        <v>1.6714947089947094</v>
      </c>
      <c r="CG20" s="5">
        <f t="shared" si="13"/>
        <v>1.6714947089947094</v>
      </c>
      <c r="CH20" s="5">
        <f t="shared" ref="CH20:CQ20" si="14">CH11/$H$42</f>
        <v>1.6714947089947094</v>
      </c>
      <c r="CI20" s="5">
        <f t="shared" si="14"/>
        <v>1.6714947089947094</v>
      </c>
      <c r="CJ20" s="5">
        <f t="shared" si="14"/>
        <v>1.6714947089947094</v>
      </c>
      <c r="CK20" s="5">
        <f t="shared" si="14"/>
        <v>1.6714947089947094</v>
      </c>
      <c r="CL20" s="5">
        <f t="shared" si="14"/>
        <v>1.6714947089947094</v>
      </c>
      <c r="CM20" s="5">
        <f t="shared" si="14"/>
        <v>1.6714947089947094</v>
      </c>
      <c r="CN20" s="5">
        <f t="shared" si="14"/>
        <v>1.6714947089947094</v>
      </c>
      <c r="CO20" s="5">
        <f t="shared" si="14"/>
        <v>1.6714947089947094</v>
      </c>
      <c r="CP20" s="5">
        <f t="shared" si="14"/>
        <v>1.6714947089947094</v>
      </c>
      <c r="CQ20" s="5">
        <f t="shared" si="14"/>
        <v>1.6714947089947094</v>
      </c>
    </row>
    <row r="21" spans="1:95" s="31" customFormat="1" x14ac:dyDescent="0.35">
      <c r="Q21" s="57" t="s">
        <v>20</v>
      </c>
      <c r="R21" s="57">
        <v>4</v>
      </c>
      <c r="S21" s="57">
        <v>5</v>
      </c>
      <c r="T21" s="57">
        <v>6</v>
      </c>
      <c r="U21" s="57">
        <v>7</v>
      </c>
      <c r="V21" s="57">
        <v>8</v>
      </c>
      <c r="W21" s="57">
        <v>9</v>
      </c>
      <c r="X21" s="57">
        <v>10</v>
      </c>
      <c r="Y21" s="57">
        <v>11</v>
      </c>
      <c r="Z21" s="57">
        <v>12</v>
      </c>
      <c r="AA21" s="57">
        <v>13</v>
      </c>
      <c r="AB21" s="57">
        <v>14</v>
      </c>
      <c r="AC21" s="57">
        <v>15</v>
      </c>
      <c r="AD21" s="57">
        <v>16</v>
      </c>
      <c r="AE21" s="57">
        <v>17</v>
      </c>
      <c r="AF21" s="57">
        <v>18</v>
      </c>
      <c r="AG21" s="57">
        <v>19</v>
      </c>
      <c r="AH21" s="57">
        <v>20</v>
      </c>
      <c r="AI21" s="57">
        <v>21</v>
      </c>
      <c r="AJ21" s="57">
        <v>22</v>
      </c>
      <c r="AK21" s="57">
        <v>23</v>
      </c>
      <c r="AL21" s="57">
        <v>24</v>
      </c>
      <c r="AM21" s="57">
        <v>25</v>
      </c>
      <c r="AN21" s="57">
        <v>26</v>
      </c>
      <c r="AO21" s="57">
        <v>27</v>
      </c>
      <c r="AP21" s="57">
        <v>28</v>
      </c>
      <c r="AQ21" s="57">
        <v>29</v>
      </c>
      <c r="AR21" s="57">
        <v>30</v>
      </c>
      <c r="AS21" s="57">
        <v>31</v>
      </c>
      <c r="AT21" s="57">
        <v>32</v>
      </c>
      <c r="AU21" s="57">
        <v>33</v>
      </c>
      <c r="AV21" s="57">
        <v>34</v>
      </c>
      <c r="AW21" s="57">
        <v>35</v>
      </c>
      <c r="AX21" s="57">
        <v>36</v>
      </c>
      <c r="AY21" s="57">
        <v>37</v>
      </c>
      <c r="AZ21" s="57">
        <v>38</v>
      </c>
      <c r="BA21" s="57">
        <v>39</v>
      </c>
      <c r="BB21" s="57">
        <v>40</v>
      </c>
      <c r="BC21" s="57">
        <v>41</v>
      </c>
      <c r="BD21" s="57">
        <v>42</v>
      </c>
      <c r="BE21" s="57">
        <v>43</v>
      </c>
      <c r="BF21" s="57">
        <v>44</v>
      </c>
      <c r="BG21" s="57">
        <v>45</v>
      </c>
      <c r="BH21" s="57">
        <v>46</v>
      </c>
      <c r="BI21" s="57">
        <v>47</v>
      </c>
      <c r="BJ21" s="57">
        <v>48</v>
      </c>
      <c r="BK21" s="57">
        <v>49</v>
      </c>
      <c r="BL21" s="57">
        <v>50</v>
      </c>
      <c r="BM21" s="57">
        <v>51</v>
      </c>
      <c r="BN21" s="57">
        <v>52</v>
      </c>
      <c r="BO21" s="57">
        <v>1</v>
      </c>
      <c r="BP21" s="57">
        <v>2</v>
      </c>
      <c r="BQ21" s="57">
        <v>3</v>
      </c>
      <c r="BR21" s="57">
        <v>4</v>
      </c>
      <c r="BS21" s="57">
        <v>5</v>
      </c>
      <c r="BT21" s="57">
        <v>6</v>
      </c>
      <c r="BU21" s="57">
        <v>7</v>
      </c>
      <c r="BV21" s="57">
        <v>8</v>
      </c>
      <c r="BW21" s="57">
        <v>9</v>
      </c>
      <c r="BX21" s="57">
        <v>10</v>
      </c>
      <c r="BY21" s="57">
        <v>11</v>
      </c>
      <c r="BZ21" s="57">
        <v>12</v>
      </c>
      <c r="CA21" s="57">
        <v>13</v>
      </c>
      <c r="CB21" s="57">
        <v>14</v>
      </c>
      <c r="CC21" s="57">
        <v>15</v>
      </c>
      <c r="CD21" s="57">
        <v>16</v>
      </c>
      <c r="CE21" s="57">
        <v>17</v>
      </c>
      <c r="CF21" s="57">
        <v>18</v>
      </c>
      <c r="CG21" s="57">
        <v>19</v>
      </c>
      <c r="CH21" s="57">
        <v>20</v>
      </c>
      <c r="CI21" s="57">
        <v>21</v>
      </c>
      <c r="CJ21" s="57">
        <v>22</v>
      </c>
      <c r="CK21" s="57">
        <v>23</v>
      </c>
      <c r="CL21" s="57">
        <v>24</v>
      </c>
      <c r="CM21" s="57">
        <v>25</v>
      </c>
      <c r="CN21" s="57">
        <v>26</v>
      </c>
      <c r="CO21" s="57">
        <v>27</v>
      </c>
      <c r="CP21" s="57">
        <v>28</v>
      </c>
      <c r="CQ21" s="57">
        <v>29</v>
      </c>
    </row>
    <row r="22" spans="1:95" x14ac:dyDescent="0.35">
      <c r="B22" s="31" t="s">
        <v>74</v>
      </c>
      <c r="Q22" s="31" t="s">
        <v>74</v>
      </c>
      <c r="R22" s="5">
        <f>R15+R19</f>
        <v>0</v>
      </c>
      <c r="S22" s="5">
        <f t="shared" ref="S22:CD22" si="15">S15+S19</f>
        <v>0</v>
      </c>
      <c r="T22" s="5">
        <f t="shared" si="15"/>
        <v>0</v>
      </c>
      <c r="U22" s="73">
        <f t="shared" si="15"/>
        <v>13.331405031227842</v>
      </c>
      <c r="V22" s="73">
        <f t="shared" si="15"/>
        <v>13.331405031227842</v>
      </c>
      <c r="W22" s="73">
        <f t="shared" si="15"/>
        <v>13.331405031227842</v>
      </c>
      <c r="X22" s="73">
        <f t="shared" si="15"/>
        <v>13.331405031227842</v>
      </c>
      <c r="Y22" s="73">
        <f t="shared" si="15"/>
        <v>13.331405031227842</v>
      </c>
      <c r="Z22" s="73">
        <f t="shared" si="15"/>
        <v>13.331405031227842</v>
      </c>
      <c r="AA22" s="73">
        <f t="shared" si="15"/>
        <v>13.331405031227842</v>
      </c>
      <c r="AB22" s="73">
        <f t="shared" si="15"/>
        <v>13.331405031227842</v>
      </c>
      <c r="AC22" s="73">
        <f t="shared" si="15"/>
        <v>13.331405031227842</v>
      </c>
      <c r="AD22" s="73">
        <f t="shared" si="15"/>
        <v>13.331405031227842</v>
      </c>
      <c r="AE22" s="73">
        <f t="shared" si="15"/>
        <v>13.331405031227842</v>
      </c>
      <c r="AF22" s="73">
        <f t="shared" si="15"/>
        <v>13.331405031227842</v>
      </c>
      <c r="AG22" s="73">
        <f t="shared" si="15"/>
        <v>13.331405031227842</v>
      </c>
      <c r="AH22" s="73">
        <f t="shared" si="15"/>
        <v>13.331405031227842</v>
      </c>
      <c r="AI22" s="73">
        <f t="shared" si="15"/>
        <v>13.331405031227842</v>
      </c>
      <c r="AJ22" s="73">
        <f t="shared" si="15"/>
        <v>13.331405031227842</v>
      </c>
      <c r="AK22" s="73">
        <f t="shared" si="15"/>
        <v>13.331405031227842</v>
      </c>
      <c r="AL22" s="73">
        <f t="shared" si="15"/>
        <v>13.331405031227842</v>
      </c>
      <c r="AM22" s="73">
        <f t="shared" si="15"/>
        <v>13.331405031227842</v>
      </c>
      <c r="AN22" s="73">
        <f t="shared" si="15"/>
        <v>13.331405031227842</v>
      </c>
      <c r="AO22" s="73">
        <f t="shared" si="15"/>
        <v>13.331405031227842</v>
      </c>
      <c r="AP22" s="73">
        <f t="shared" si="15"/>
        <v>13.331405031227842</v>
      </c>
      <c r="AQ22" s="73">
        <f t="shared" si="15"/>
        <v>13.331405031227842</v>
      </c>
      <c r="AR22" s="73">
        <f t="shared" si="15"/>
        <v>13.331405031227842</v>
      </c>
      <c r="AS22" s="73">
        <f t="shared" si="15"/>
        <v>13.331405031227842</v>
      </c>
      <c r="AT22" s="73">
        <f t="shared" si="15"/>
        <v>13.331405031227842</v>
      </c>
      <c r="AU22" s="73">
        <f t="shared" si="15"/>
        <v>13.331405031227842</v>
      </c>
      <c r="AV22" s="73">
        <f t="shared" si="15"/>
        <v>13.331405031227842</v>
      </c>
      <c r="AW22" s="73">
        <f t="shared" si="15"/>
        <v>13.331405031227842</v>
      </c>
      <c r="AX22" s="73">
        <f t="shared" si="15"/>
        <v>13.331405031227842</v>
      </c>
      <c r="AY22" s="73">
        <f t="shared" si="15"/>
        <v>13.331405031227842</v>
      </c>
      <c r="AZ22" s="73">
        <f t="shared" si="15"/>
        <v>13.331405031227842</v>
      </c>
      <c r="BA22" s="73">
        <f t="shared" si="15"/>
        <v>13.331405031227842</v>
      </c>
      <c r="BB22" s="73">
        <f t="shared" si="15"/>
        <v>13.331405031227842</v>
      </c>
      <c r="BC22" s="73">
        <f t="shared" si="15"/>
        <v>13.331405031227842</v>
      </c>
      <c r="BD22" s="73">
        <f t="shared" si="15"/>
        <v>13.331405031227842</v>
      </c>
      <c r="BE22" s="73">
        <f t="shared" si="15"/>
        <v>13.331405031227842</v>
      </c>
      <c r="BF22" s="73">
        <f t="shared" si="15"/>
        <v>13.331405031227842</v>
      </c>
      <c r="BG22" s="73">
        <f t="shared" si="15"/>
        <v>13.331405031227842</v>
      </c>
      <c r="BH22" s="73">
        <f t="shared" si="15"/>
        <v>13.331405031227842</v>
      </c>
      <c r="BI22" s="73">
        <f t="shared" si="15"/>
        <v>13.331405031227842</v>
      </c>
      <c r="BJ22" s="73">
        <f t="shared" si="15"/>
        <v>13.331405031227842</v>
      </c>
      <c r="BK22" s="73">
        <f t="shared" si="15"/>
        <v>13.331405031227842</v>
      </c>
      <c r="BL22" s="73">
        <f t="shared" si="15"/>
        <v>13.331405031227842</v>
      </c>
      <c r="BM22" s="73">
        <f t="shared" si="15"/>
        <v>13.331405031227842</v>
      </c>
      <c r="BN22" s="73">
        <f t="shared" si="15"/>
        <v>13.331405031227842</v>
      </c>
      <c r="BO22" s="73">
        <f t="shared" si="15"/>
        <v>13.331405031227842</v>
      </c>
      <c r="BP22" s="73">
        <f t="shared" si="15"/>
        <v>13.331405031227842</v>
      </c>
      <c r="BQ22" s="73">
        <f t="shared" si="15"/>
        <v>13.331405031227842</v>
      </c>
      <c r="BR22" s="73">
        <f t="shared" si="15"/>
        <v>13.331405031227842</v>
      </c>
      <c r="BS22" s="73">
        <f t="shared" si="15"/>
        <v>13.331405031227842</v>
      </c>
      <c r="BT22" s="73">
        <f t="shared" si="15"/>
        <v>13.331405031227842</v>
      </c>
      <c r="BU22" s="73">
        <f t="shared" si="15"/>
        <v>8.531149429989636</v>
      </c>
      <c r="BV22" s="73">
        <f t="shared" si="15"/>
        <v>8.531149429989636</v>
      </c>
      <c r="BW22" s="73">
        <f t="shared" si="15"/>
        <v>8.531149429989636</v>
      </c>
      <c r="BX22" s="73">
        <f t="shared" si="15"/>
        <v>8.531149429989636</v>
      </c>
      <c r="BY22" s="73">
        <f t="shared" si="15"/>
        <v>8.531149429989636</v>
      </c>
      <c r="BZ22" s="73">
        <f t="shared" si="15"/>
        <v>8.531149429989636</v>
      </c>
      <c r="CA22" s="73">
        <f t="shared" si="15"/>
        <v>8.531149429989636</v>
      </c>
      <c r="CB22" s="73">
        <f t="shared" si="15"/>
        <v>8.531149429989636</v>
      </c>
      <c r="CC22" s="73">
        <f t="shared" si="15"/>
        <v>8.531149429989636</v>
      </c>
      <c r="CD22" s="73">
        <f t="shared" si="15"/>
        <v>8.531149429989636</v>
      </c>
      <c r="CE22" s="73">
        <f t="shared" ref="CE22:CQ22" si="16">CE15+CE19</f>
        <v>8.531149429989636</v>
      </c>
      <c r="CF22" s="73">
        <f t="shared" si="16"/>
        <v>8.531149429989636</v>
      </c>
      <c r="CG22" s="73">
        <f t="shared" si="16"/>
        <v>8.531149429989636</v>
      </c>
      <c r="CH22" s="73">
        <f t="shared" si="16"/>
        <v>8.531149429989636</v>
      </c>
      <c r="CI22" s="73">
        <f t="shared" si="16"/>
        <v>8.531149429989636</v>
      </c>
      <c r="CJ22" s="73">
        <f t="shared" si="16"/>
        <v>8.531149429989636</v>
      </c>
      <c r="CK22" s="73">
        <f t="shared" si="16"/>
        <v>8.531149429989636</v>
      </c>
      <c r="CL22" s="73">
        <f t="shared" si="16"/>
        <v>8.531149429989636</v>
      </c>
      <c r="CM22" s="73">
        <f t="shared" si="16"/>
        <v>8.531149429989636</v>
      </c>
      <c r="CN22" s="73">
        <f t="shared" si="16"/>
        <v>8.531149429989636</v>
      </c>
      <c r="CO22" s="73">
        <f t="shared" si="16"/>
        <v>8.531149429989636</v>
      </c>
      <c r="CP22" s="73">
        <f t="shared" si="16"/>
        <v>8.531149429989636</v>
      </c>
      <c r="CQ22" s="73">
        <f t="shared" si="16"/>
        <v>8.531149429989636</v>
      </c>
    </row>
    <row r="23" spans="1:95" x14ac:dyDescent="0.35">
      <c r="B23" s="31" t="s">
        <v>75</v>
      </c>
      <c r="Q23" s="31" t="s">
        <v>75</v>
      </c>
      <c r="R23" s="5">
        <f>R16+R20</f>
        <v>0</v>
      </c>
      <c r="S23" s="5">
        <f t="shared" ref="S23:CD23" si="17">S16+S20</f>
        <v>0</v>
      </c>
      <c r="T23" s="5">
        <f t="shared" si="17"/>
        <v>0</v>
      </c>
      <c r="U23" s="73">
        <f>U16+U20</f>
        <v>8.0226237249768175</v>
      </c>
      <c r="V23" s="73">
        <f t="shared" si="17"/>
        <v>8.0226237249768175</v>
      </c>
      <c r="W23" s="73">
        <f t="shared" si="17"/>
        <v>8.0226237249768175</v>
      </c>
      <c r="X23" s="73">
        <f t="shared" si="17"/>
        <v>8.0226237249768175</v>
      </c>
      <c r="Y23" s="73">
        <f t="shared" si="17"/>
        <v>8.0226237249768175</v>
      </c>
      <c r="Z23" s="73">
        <f t="shared" si="17"/>
        <v>8.0226237249768175</v>
      </c>
      <c r="AA23" s="73">
        <f t="shared" si="17"/>
        <v>8.0226237249768175</v>
      </c>
      <c r="AB23" s="73">
        <f t="shared" si="17"/>
        <v>8.0226237249768175</v>
      </c>
      <c r="AC23" s="73">
        <f t="shared" si="17"/>
        <v>8.0226237249768175</v>
      </c>
      <c r="AD23" s="73">
        <f t="shared" si="17"/>
        <v>8.0226237249768175</v>
      </c>
      <c r="AE23" s="73">
        <f t="shared" si="17"/>
        <v>8.0226237249768175</v>
      </c>
      <c r="AF23" s="73">
        <f t="shared" si="17"/>
        <v>8.0226237249768175</v>
      </c>
      <c r="AG23" s="73">
        <f t="shared" si="17"/>
        <v>8.0226237249768175</v>
      </c>
      <c r="AH23" s="73">
        <f t="shared" si="17"/>
        <v>8.0226237249768175</v>
      </c>
      <c r="AI23" s="73">
        <f t="shared" si="17"/>
        <v>8.0226237249768175</v>
      </c>
      <c r="AJ23" s="73">
        <f t="shared" si="17"/>
        <v>8.0226237249768175</v>
      </c>
      <c r="AK23" s="73">
        <f t="shared" si="17"/>
        <v>8.0226237249768175</v>
      </c>
      <c r="AL23" s="73">
        <f t="shared" si="17"/>
        <v>8.0226237249768175</v>
      </c>
      <c r="AM23" s="73">
        <f t="shared" si="17"/>
        <v>8.0226237249768175</v>
      </c>
      <c r="AN23" s="73">
        <f t="shared" si="17"/>
        <v>8.0226237249768175</v>
      </c>
      <c r="AO23" s="73">
        <f t="shared" si="17"/>
        <v>8.0226237249768175</v>
      </c>
      <c r="AP23" s="73">
        <f t="shared" si="17"/>
        <v>8.0226237249768175</v>
      </c>
      <c r="AQ23" s="73">
        <f t="shared" si="17"/>
        <v>8.0226237249768175</v>
      </c>
      <c r="AR23" s="73">
        <f t="shared" si="17"/>
        <v>8.0226237249768175</v>
      </c>
      <c r="AS23" s="73">
        <f t="shared" si="17"/>
        <v>8.0226237249768175</v>
      </c>
      <c r="AT23" s="73">
        <f t="shared" si="17"/>
        <v>8.0226237249768175</v>
      </c>
      <c r="AU23" s="73">
        <f t="shared" si="17"/>
        <v>8.0226237249768175</v>
      </c>
      <c r="AV23" s="73">
        <f t="shared" si="17"/>
        <v>8.0226237249768175</v>
      </c>
      <c r="AW23" s="73">
        <f t="shared" si="17"/>
        <v>8.0226237249768175</v>
      </c>
      <c r="AX23" s="73">
        <f t="shared" si="17"/>
        <v>8.0226237249768175</v>
      </c>
      <c r="AY23" s="73">
        <f t="shared" si="17"/>
        <v>8.0226237249768175</v>
      </c>
      <c r="AZ23" s="73">
        <f t="shared" si="17"/>
        <v>8.0226237249768175</v>
      </c>
      <c r="BA23" s="73">
        <f t="shared" si="17"/>
        <v>8.0226237249768175</v>
      </c>
      <c r="BB23" s="73">
        <f t="shared" si="17"/>
        <v>8.0226237249768175</v>
      </c>
      <c r="BC23" s="73">
        <f t="shared" si="17"/>
        <v>8.0226237249768175</v>
      </c>
      <c r="BD23" s="73">
        <f t="shared" si="17"/>
        <v>8.0226237249768175</v>
      </c>
      <c r="BE23" s="73">
        <f t="shared" si="17"/>
        <v>8.0226237249768175</v>
      </c>
      <c r="BF23" s="73">
        <f t="shared" si="17"/>
        <v>8.0226237249768175</v>
      </c>
      <c r="BG23" s="73">
        <f t="shared" si="17"/>
        <v>8.0226237249768175</v>
      </c>
      <c r="BH23" s="73">
        <f t="shared" si="17"/>
        <v>8.0226237249768175</v>
      </c>
      <c r="BI23" s="73">
        <f t="shared" si="17"/>
        <v>8.0226237249768175</v>
      </c>
      <c r="BJ23" s="73">
        <f t="shared" si="17"/>
        <v>8.0226237249768175</v>
      </c>
      <c r="BK23" s="73">
        <f t="shared" si="17"/>
        <v>8.0226237249768175</v>
      </c>
      <c r="BL23" s="73">
        <f t="shared" si="17"/>
        <v>8.0226237249768175</v>
      </c>
      <c r="BM23" s="73">
        <f t="shared" si="17"/>
        <v>8.0226237249768175</v>
      </c>
      <c r="BN23" s="73">
        <f t="shared" si="17"/>
        <v>8.0226237249768175</v>
      </c>
      <c r="BO23" s="73">
        <f t="shared" si="17"/>
        <v>8.0226237249768175</v>
      </c>
      <c r="BP23" s="73">
        <f t="shared" si="17"/>
        <v>8.0226237249768175</v>
      </c>
      <c r="BQ23" s="73">
        <f t="shared" si="17"/>
        <v>8.0226237249768175</v>
      </c>
      <c r="BR23" s="73">
        <f t="shared" si="17"/>
        <v>8.0226237249768175</v>
      </c>
      <c r="BS23" s="73">
        <f t="shared" si="17"/>
        <v>8.0226237249768175</v>
      </c>
      <c r="BT23" s="73">
        <f t="shared" si="17"/>
        <v>8.0226237249768175</v>
      </c>
      <c r="BU23" s="73">
        <f t="shared" si="17"/>
        <v>5.1060031773304972</v>
      </c>
      <c r="BV23" s="73">
        <f t="shared" si="17"/>
        <v>5.1060031773304972</v>
      </c>
      <c r="BW23" s="73">
        <f t="shared" si="17"/>
        <v>5.1060031773304972</v>
      </c>
      <c r="BX23" s="73">
        <f t="shared" si="17"/>
        <v>5.1060031773304972</v>
      </c>
      <c r="BY23" s="73">
        <f t="shared" si="17"/>
        <v>5.1060031773304972</v>
      </c>
      <c r="BZ23" s="73">
        <f t="shared" si="17"/>
        <v>5.1060031773304972</v>
      </c>
      <c r="CA23" s="73">
        <f t="shared" si="17"/>
        <v>5.1060031773304972</v>
      </c>
      <c r="CB23" s="73">
        <f t="shared" si="17"/>
        <v>5.1060031773304972</v>
      </c>
      <c r="CC23" s="73">
        <f t="shared" si="17"/>
        <v>5.1060031773304972</v>
      </c>
      <c r="CD23" s="73">
        <f t="shared" si="17"/>
        <v>5.1060031773304972</v>
      </c>
      <c r="CE23" s="73">
        <f t="shared" ref="CE23:CQ23" si="18">CE16+CE20</f>
        <v>5.1060031773304972</v>
      </c>
      <c r="CF23" s="73">
        <f t="shared" si="18"/>
        <v>5.1060031773304972</v>
      </c>
      <c r="CG23" s="73">
        <f t="shared" si="18"/>
        <v>5.1060031773304972</v>
      </c>
      <c r="CH23" s="73">
        <f t="shared" si="18"/>
        <v>5.1060031773304972</v>
      </c>
      <c r="CI23" s="73">
        <f t="shared" si="18"/>
        <v>5.1060031773304972</v>
      </c>
      <c r="CJ23" s="73">
        <f t="shared" si="18"/>
        <v>5.1060031773304972</v>
      </c>
      <c r="CK23" s="73">
        <f t="shared" si="18"/>
        <v>5.1060031773304972</v>
      </c>
      <c r="CL23" s="73">
        <f t="shared" si="18"/>
        <v>5.1060031773304972</v>
      </c>
      <c r="CM23" s="73">
        <f t="shared" si="18"/>
        <v>5.1060031773304972</v>
      </c>
      <c r="CN23" s="73">
        <f t="shared" si="18"/>
        <v>5.1060031773304972</v>
      </c>
      <c r="CO23" s="73">
        <f t="shared" si="18"/>
        <v>5.1060031773304972</v>
      </c>
      <c r="CP23" s="73">
        <f t="shared" si="18"/>
        <v>5.1060031773304972</v>
      </c>
      <c r="CQ23" s="73">
        <f t="shared" si="18"/>
        <v>5.1060031773304972</v>
      </c>
    </row>
    <row r="24" spans="1:95" x14ac:dyDescent="0.35">
      <c r="B24" s="31" t="s">
        <v>76</v>
      </c>
      <c r="Q24" s="31" t="s">
        <v>76</v>
      </c>
      <c r="R24" s="5">
        <f>R17+R20</f>
        <v>0</v>
      </c>
      <c r="S24" s="5">
        <f t="shared" ref="S24:CD24" si="19">S17+S20</f>
        <v>0</v>
      </c>
      <c r="T24" s="5">
        <f t="shared" si="19"/>
        <v>0</v>
      </c>
      <c r="U24" s="73">
        <f t="shared" si="19"/>
        <v>6.4198531064201179</v>
      </c>
      <c r="V24" s="73">
        <f t="shared" si="19"/>
        <v>6.4198531064201179</v>
      </c>
      <c r="W24" s="73">
        <f t="shared" si="19"/>
        <v>6.4198531064201179</v>
      </c>
      <c r="X24" s="73">
        <f t="shared" si="19"/>
        <v>6.4198531064201179</v>
      </c>
      <c r="Y24" s="73">
        <f t="shared" si="19"/>
        <v>6.4198531064201179</v>
      </c>
      <c r="Z24" s="73">
        <f t="shared" si="19"/>
        <v>6.4198531064201179</v>
      </c>
      <c r="AA24" s="73">
        <f t="shared" si="19"/>
        <v>6.4198531064201179</v>
      </c>
      <c r="AB24" s="73">
        <f t="shared" si="19"/>
        <v>6.4198531064201179</v>
      </c>
      <c r="AC24" s="73">
        <f t="shared" si="19"/>
        <v>6.4198531064201179</v>
      </c>
      <c r="AD24" s="73">
        <f t="shared" si="19"/>
        <v>6.4198531064201179</v>
      </c>
      <c r="AE24" s="73">
        <f t="shared" si="19"/>
        <v>6.4198531064201179</v>
      </c>
      <c r="AF24" s="73">
        <f t="shared" si="19"/>
        <v>6.4198531064201179</v>
      </c>
      <c r="AG24" s="73">
        <f t="shared" si="19"/>
        <v>6.4198531064201179</v>
      </c>
      <c r="AH24" s="73">
        <f t="shared" si="19"/>
        <v>6.4198531064201179</v>
      </c>
      <c r="AI24" s="73">
        <f t="shared" si="19"/>
        <v>6.4198531064201179</v>
      </c>
      <c r="AJ24" s="73">
        <f t="shared" si="19"/>
        <v>6.4198531064201179</v>
      </c>
      <c r="AK24" s="73">
        <f t="shared" si="19"/>
        <v>6.4198531064201179</v>
      </c>
      <c r="AL24" s="73">
        <f t="shared" si="19"/>
        <v>6.4198531064201179</v>
      </c>
      <c r="AM24" s="73">
        <f t="shared" si="19"/>
        <v>6.4198531064201179</v>
      </c>
      <c r="AN24" s="73">
        <f t="shared" si="19"/>
        <v>6.4198531064201179</v>
      </c>
      <c r="AO24" s="73">
        <f t="shared" si="19"/>
        <v>6.4198531064201179</v>
      </c>
      <c r="AP24" s="73">
        <f t="shared" si="19"/>
        <v>6.4198531064201179</v>
      </c>
      <c r="AQ24" s="73">
        <f t="shared" si="19"/>
        <v>6.4198531064201179</v>
      </c>
      <c r="AR24" s="73">
        <f t="shared" si="19"/>
        <v>6.4198531064201179</v>
      </c>
      <c r="AS24" s="73">
        <f t="shared" si="19"/>
        <v>6.4198531064201179</v>
      </c>
      <c r="AT24" s="73">
        <f t="shared" si="19"/>
        <v>6.4198531064201179</v>
      </c>
      <c r="AU24" s="73">
        <f t="shared" si="19"/>
        <v>6.4198531064201179</v>
      </c>
      <c r="AV24" s="73">
        <f t="shared" si="19"/>
        <v>6.4198531064201179</v>
      </c>
      <c r="AW24" s="73">
        <f t="shared" si="19"/>
        <v>6.4198531064201179</v>
      </c>
      <c r="AX24" s="73">
        <f t="shared" si="19"/>
        <v>6.4198531064201179</v>
      </c>
      <c r="AY24" s="73">
        <f t="shared" si="19"/>
        <v>6.4198531064201179</v>
      </c>
      <c r="AZ24" s="73">
        <f t="shared" si="19"/>
        <v>6.4198531064201179</v>
      </c>
      <c r="BA24" s="73">
        <f t="shared" si="19"/>
        <v>6.4198531064201179</v>
      </c>
      <c r="BB24" s="73">
        <f t="shared" si="19"/>
        <v>6.4198531064201179</v>
      </c>
      <c r="BC24" s="73">
        <f t="shared" si="19"/>
        <v>6.4198531064201179</v>
      </c>
      <c r="BD24" s="73">
        <f t="shared" si="19"/>
        <v>6.4198531064201179</v>
      </c>
      <c r="BE24" s="73">
        <f t="shared" si="19"/>
        <v>6.4198531064201179</v>
      </c>
      <c r="BF24" s="73">
        <f t="shared" si="19"/>
        <v>6.4198531064201179</v>
      </c>
      <c r="BG24" s="73">
        <f t="shared" si="19"/>
        <v>6.4198531064201179</v>
      </c>
      <c r="BH24" s="73">
        <f t="shared" si="19"/>
        <v>6.4198531064201179</v>
      </c>
      <c r="BI24" s="73">
        <f t="shared" si="19"/>
        <v>6.4198531064201179</v>
      </c>
      <c r="BJ24" s="73">
        <f t="shared" si="19"/>
        <v>6.4198531064201179</v>
      </c>
      <c r="BK24" s="73">
        <f t="shared" si="19"/>
        <v>6.4198531064201179</v>
      </c>
      <c r="BL24" s="73">
        <f t="shared" si="19"/>
        <v>6.4198531064201179</v>
      </c>
      <c r="BM24" s="73">
        <f t="shared" si="19"/>
        <v>6.4198531064201179</v>
      </c>
      <c r="BN24" s="73">
        <f t="shared" si="19"/>
        <v>6.4198531064201179</v>
      </c>
      <c r="BO24" s="73">
        <f t="shared" si="19"/>
        <v>6.4198531064201179</v>
      </c>
      <c r="BP24" s="73">
        <f t="shared" si="19"/>
        <v>6.4198531064201179</v>
      </c>
      <c r="BQ24" s="73">
        <f t="shared" si="19"/>
        <v>6.4198531064201179</v>
      </c>
      <c r="BR24" s="73">
        <f t="shared" si="19"/>
        <v>6.4198531064201179</v>
      </c>
      <c r="BS24" s="73">
        <f t="shared" si="19"/>
        <v>6.4198531064201179</v>
      </c>
      <c r="BT24" s="73">
        <f t="shared" si="19"/>
        <v>6.4198531064201179</v>
      </c>
      <c r="BU24" s="73">
        <f t="shared" si="19"/>
        <v>3.9039252134129718</v>
      </c>
      <c r="BV24" s="73">
        <f t="shared" si="19"/>
        <v>3.9039252134129718</v>
      </c>
      <c r="BW24" s="73">
        <f t="shared" si="19"/>
        <v>3.9039252134129718</v>
      </c>
      <c r="BX24" s="73">
        <f t="shared" si="19"/>
        <v>3.9039252134129718</v>
      </c>
      <c r="BY24" s="73">
        <f t="shared" si="19"/>
        <v>3.9039252134129718</v>
      </c>
      <c r="BZ24" s="73">
        <f t="shared" si="19"/>
        <v>3.9039252134129718</v>
      </c>
      <c r="CA24" s="73">
        <f t="shared" si="19"/>
        <v>3.9039252134129718</v>
      </c>
      <c r="CB24" s="73">
        <f t="shared" si="19"/>
        <v>3.9039252134129718</v>
      </c>
      <c r="CC24" s="73">
        <f t="shared" si="19"/>
        <v>3.9039252134129718</v>
      </c>
      <c r="CD24" s="73">
        <f t="shared" si="19"/>
        <v>3.9039252134129718</v>
      </c>
      <c r="CE24" s="73">
        <f t="shared" ref="CE24:CQ24" si="20">CE17+CE20</f>
        <v>3.9039252134129718</v>
      </c>
      <c r="CF24" s="73">
        <f t="shared" si="20"/>
        <v>3.9039252134129718</v>
      </c>
      <c r="CG24" s="73">
        <f t="shared" si="20"/>
        <v>3.9039252134129718</v>
      </c>
      <c r="CH24" s="73">
        <f t="shared" si="20"/>
        <v>3.9039252134129718</v>
      </c>
      <c r="CI24" s="73">
        <f t="shared" si="20"/>
        <v>3.9039252134129718</v>
      </c>
      <c r="CJ24" s="73">
        <f t="shared" si="20"/>
        <v>3.9039252134129718</v>
      </c>
      <c r="CK24" s="73">
        <f t="shared" si="20"/>
        <v>3.9039252134129718</v>
      </c>
      <c r="CL24" s="73">
        <f t="shared" si="20"/>
        <v>3.9039252134129718</v>
      </c>
      <c r="CM24" s="73">
        <f t="shared" si="20"/>
        <v>3.9039252134129718</v>
      </c>
      <c r="CN24" s="73">
        <f t="shared" si="20"/>
        <v>3.9039252134129718</v>
      </c>
      <c r="CO24" s="73">
        <f t="shared" si="20"/>
        <v>3.9039252134129718</v>
      </c>
      <c r="CP24" s="73">
        <f t="shared" si="20"/>
        <v>3.9039252134129718</v>
      </c>
      <c r="CQ24" s="73">
        <f t="shared" si="20"/>
        <v>3.9039252134129718</v>
      </c>
    </row>
    <row r="25" spans="1:95" x14ac:dyDescent="0.35">
      <c r="R25" s="57"/>
      <c r="S25" s="57"/>
      <c r="T25" s="57" t="s">
        <v>20</v>
      </c>
      <c r="U25" s="57">
        <v>7</v>
      </c>
      <c r="V25" s="57">
        <v>8</v>
      </c>
      <c r="W25" s="57">
        <v>9</v>
      </c>
      <c r="X25" s="57">
        <v>10</v>
      </c>
      <c r="Y25" s="57">
        <v>11</v>
      </c>
      <c r="Z25" s="57">
        <v>12</v>
      </c>
      <c r="AA25" s="57">
        <v>13</v>
      </c>
      <c r="AB25" s="57">
        <v>14</v>
      </c>
      <c r="AC25" s="57">
        <v>15</v>
      </c>
      <c r="AD25" s="57">
        <v>16</v>
      </c>
      <c r="AE25" s="57">
        <v>17</v>
      </c>
      <c r="AF25" s="57">
        <v>18</v>
      </c>
      <c r="AG25" s="57">
        <v>19</v>
      </c>
      <c r="AH25" s="57">
        <v>20</v>
      </c>
      <c r="AI25" s="57">
        <v>21</v>
      </c>
      <c r="AJ25" s="57">
        <v>22</v>
      </c>
      <c r="AK25" s="57">
        <v>23</v>
      </c>
      <c r="AL25" s="57">
        <v>24</v>
      </c>
      <c r="AM25" s="57">
        <v>25</v>
      </c>
      <c r="AN25" s="57">
        <v>26</v>
      </c>
      <c r="AO25" s="57">
        <v>27</v>
      </c>
      <c r="AP25" s="57">
        <v>28</v>
      </c>
      <c r="AQ25" s="57">
        <v>29</v>
      </c>
      <c r="AR25" s="57">
        <v>30</v>
      </c>
      <c r="AS25" s="57">
        <v>31</v>
      </c>
      <c r="AT25" s="57">
        <v>32</v>
      </c>
      <c r="AU25" s="57">
        <v>33</v>
      </c>
      <c r="AV25" s="57">
        <v>34</v>
      </c>
      <c r="AW25" s="57">
        <v>35</v>
      </c>
      <c r="AX25" s="57">
        <v>36</v>
      </c>
      <c r="AY25" s="57">
        <v>37</v>
      </c>
      <c r="AZ25" s="57">
        <v>38</v>
      </c>
      <c r="BA25" s="57">
        <v>39</v>
      </c>
      <c r="BB25" s="57">
        <v>40</v>
      </c>
      <c r="BC25" s="57">
        <v>41</v>
      </c>
      <c r="BD25" s="57">
        <v>42</v>
      </c>
      <c r="BE25" s="57">
        <v>43</v>
      </c>
      <c r="BF25" s="57">
        <v>44</v>
      </c>
      <c r="BG25" s="57">
        <v>45</v>
      </c>
      <c r="BH25" s="57">
        <v>46</v>
      </c>
      <c r="BI25" s="57">
        <v>47</v>
      </c>
      <c r="BJ25" s="57">
        <v>48</v>
      </c>
      <c r="BK25" s="57">
        <v>49</v>
      </c>
      <c r="BL25" s="57">
        <v>50</v>
      </c>
      <c r="BM25" s="57">
        <v>51</v>
      </c>
      <c r="BN25" s="57">
        <v>52</v>
      </c>
      <c r="BO25" s="57">
        <v>1</v>
      </c>
      <c r="BP25" s="57">
        <v>2</v>
      </c>
      <c r="BQ25" s="57">
        <v>3</v>
      </c>
      <c r="BR25" s="57">
        <v>4</v>
      </c>
      <c r="BS25" s="57">
        <v>5</v>
      </c>
      <c r="BT25" s="57">
        <v>6</v>
      </c>
      <c r="BU25" s="57">
        <v>7</v>
      </c>
      <c r="BV25" s="57">
        <v>8</v>
      </c>
      <c r="BW25" s="57">
        <v>9</v>
      </c>
      <c r="BX25" s="57">
        <v>10</v>
      </c>
      <c r="BY25" s="57">
        <v>11</v>
      </c>
      <c r="BZ25" s="57">
        <v>12</v>
      </c>
      <c r="CA25" s="57">
        <v>13</v>
      </c>
      <c r="CB25" s="57">
        <v>14</v>
      </c>
      <c r="CC25" s="57">
        <v>15</v>
      </c>
      <c r="CD25" s="57">
        <v>16</v>
      </c>
      <c r="CE25" s="57">
        <v>17</v>
      </c>
      <c r="CF25" s="57">
        <v>18</v>
      </c>
      <c r="CG25" s="57">
        <v>19</v>
      </c>
      <c r="CH25" s="57">
        <v>20</v>
      </c>
      <c r="CI25" s="57">
        <v>21</v>
      </c>
      <c r="CJ25" s="57">
        <v>22</v>
      </c>
      <c r="CK25" s="57">
        <v>23</v>
      </c>
      <c r="CL25" s="57">
        <v>24</v>
      </c>
      <c r="CM25" s="57">
        <v>25</v>
      </c>
      <c r="CN25" s="57">
        <v>26</v>
      </c>
      <c r="CO25" s="57">
        <v>27</v>
      </c>
      <c r="CP25" s="57">
        <v>28</v>
      </c>
      <c r="CQ25" s="57">
        <v>29</v>
      </c>
    </row>
    <row r="26" spans="1:95" x14ac:dyDescent="0.35">
      <c r="T26" s="31" t="s">
        <v>74</v>
      </c>
      <c r="U26" s="73">
        <f>ROUNDUP(U22,0)</f>
        <v>14</v>
      </c>
      <c r="V26" s="73">
        <f t="shared" ref="V26:CG27" si="21">ROUNDUP(V22,0)</f>
        <v>14</v>
      </c>
      <c r="W26" s="73">
        <f t="shared" si="21"/>
        <v>14</v>
      </c>
      <c r="X26" s="73">
        <f t="shared" si="21"/>
        <v>14</v>
      </c>
      <c r="Y26" s="73">
        <f t="shared" si="21"/>
        <v>14</v>
      </c>
      <c r="Z26" s="73">
        <f t="shared" si="21"/>
        <v>14</v>
      </c>
      <c r="AA26" s="73">
        <f t="shared" si="21"/>
        <v>14</v>
      </c>
      <c r="AB26" s="73">
        <f t="shared" si="21"/>
        <v>14</v>
      </c>
      <c r="AC26" s="73">
        <f t="shared" si="21"/>
        <v>14</v>
      </c>
      <c r="AD26" s="73">
        <f t="shared" si="21"/>
        <v>14</v>
      </c>
      <c r="AE26" s="73">
        <f t="shared" si="21"/>
        <v>14</v>
      </c>
      <c r="AF26" s="73">
        <f t="shared" si="21"/>
        <v>14</v>
      </c>
      <c r="AG26" s="73">
        <f t="shared" si="21"/>
        <v>14</v>
      </c>
      <c r="AH26" s="73">
        <f t="shared" si="21"/>
        <v>14</v>
      </c>
      <c r="AI26" s="73">
        <f t="shared" si="21"/>
        <v>14</v>
      </c>
      <c r="AJ26" s="73">
        <f t="shared" si="21"/>
        <v>14</v>
      </c>
      <c r="AK26" s="73">
        <f t="shared" si="21"/>
        <v>14</v>
      </c>
      <c r="AL26" s="73">
        <f t="shared" si="21"/>
        <v>14</v>
      </c>
      <c r="AM26" s="73">
        <f t="shared" si="21"/>
        <v>14</v>
      </c>
      <c r="AN26" s="73">
        <f t="shared" si="21"/>
        <v>14</v>
      </c>
      <c r="AO26" s="73">
        <f t="shared" si="21"/>
        <v>14</v>
      </c>
      <c r="AP26" s="73">
        <f t="shared" si="21"/>
        <v>14</v>
      </c>
      <c r="AQ26" s="73">
        <f t="shared" si="21"/>
        <v>14</v>
      </c>
      <c r="AR26" s="73">
        <f t="shared" si="21"/>
        <v>14</v>
      </c>
      <c r="AS26" s="73">
        <f t="shared" si="21"/>
        <v>14</v>
      </c>
      <c r="AT26" s="73">
        <f t="shared" si="21"/>
        <v>14</v>
      </c>
      <c r="AU26" s="73">
        <f t="shared" si="21"/>
        <v>14</v>
      </c>
      <c r="AV26" s="73">
        <f t="shared" si="21"/>
        <v>14</v>
      </c>
      <c r="AW26" s="73">
        <f t="shared" si="21"/>
        <v>14</v>
      </c>
      <c r="AX26" s="73">
        <f t="shared" si="21"/>
        <v>14</v>
      </c>
      <c r="AY26" s="73">
        <f t="shared" si="21"/>
        <v>14</v>
      </c>
      <c r="AZ26" s="73">
        <f t="shared" si="21"/>
        <v>14</v>
      </c>
      <c r="BA26" s="73">
        <f t="shared" si="21"/>
        <v>14</v>
      </c>
      <c r="BB26" s="73">
        <f t="shared" si="21"/>
        <v>14</v>
      </c>
      <c r="BC26" s="73">
        <f t="shared" si="21"/>
        <v>14</v>
      </c>
      <c r="BD26" s="73">
        <f t="shared" si="21"/>
        <v>14</v>
      </c>
      <c r="BE26" s="73">
        <f t="shared" si="21"/>
        <v>14</v>
      </c>
      <c r="BF26" s="73">
        <f t="shared" si="21"/>
        <v>14</v>
      </c>
      <c r="BG26" s="73">
        <f t="shared" si="21"/>
        <v>14</v>
      </c>
      <c r="BH26" s="73">
        <f t="shared" si="21"/>
        <v>14</v>
      </c>
      <c r="BI26" s="73">
        <f t="shared" si="21"/>
        <v>14</v>
      </c>
      <c r="BJ26" s="73">
        <f t="shared" si="21"/>
        <v>14</v>
      </c>
      <c r="BK26" s="73">
        <f t="shared" si="21"/>
        <v>14</v>
      </c>
      <c r="BL26" s="73">
        <f t="shared" si="21"/>
        <v>14</v>
      </c>
      <c r="BM26" s="73">
        <f t="shared" si="21"/>
        <v>14</v>
      </c>
      <c r="BN26" s="73">
        <f t="shared" si="21"/>
        <v>14</v>
      </c>
      <c r="BO26" s="73">
        <f t="shared" si="21"/>
        <v>14</v>
      </c>
      <c r="BP26" s="73">
        <f t="shared" si="21"/>
        <v>14</v>
      </c>
      <c r="BQ26" s="73">
        <f t="shared" si="21"/>
        <v>14</v>
      </c>
      <c r="BR26" s="73">
        <f t="shared" si="21"/>
        <v>14</v>
      </c>
      <c r="BS26" s="73">
        <f t="shared" si="21"/>
        <v>14</v>
      </c>
      <c r="BT26" s="73">
        <f t="shared" si="21"/>
        <v>14</v>
      </c>
      <c r="BU26" s="73">
        <f t="shared" si="21"/>
        <v>9</v>
      </c>
      <c r="BV26" s="73">
        <f t="shared" si="21"/>
        <v>9</v>
      </c>
      <c r="BW26" s="73">
        <f t="shared" si="21"/>
        <v>9</v>
      </c>
      <c r="BX26" s="73">
        <f t="shared" si="21"/>
        <v>9</v>
      </c>
      <c r="BY26" s="73">
        <f t="shared" si="21"/>
        <v>9</v>
      </c>
      <c r="BZ26" s="73">
        <f t="shared" si="21"/>
        <v>9</v>
      </c>
      <c r="CA26" s="73">
        <f t="shared" si="21"/>
        <v>9</v>
      </c>
      <c r="CB26" s="73">
        <f t="shared" si="21"/>
        <v>9</v>
      </c>
      <c r="CC26" s="73">
        <f t="shared" si="21"/>
        <v>9</v>
      </c>
      <c r="CD26" s="73">
        <f t="shared" si="21"/>
        <v>9</v>
      </c>
      <c r="CE26" s="73">
        <f t="shared" si="21"/>
        <v>9</v>
      </c>
      <c r="CF26" s="73">
        <f t="shared" si="21"/>
        <v>9</v>
      </c>
      <c r="CG26" s="73">
        <f t="shared" si="21"/>
        <v>9</v>
      </c>
      <c r="CH26" s="73">
        <f t="shared" ref="CH26:CQ28" si="22">ROUNDUP(CH22,0)</f>
        <v>9</v>
      </c>
      <c r="CI26" s="73">
        <f t="shared" si="22"/>
        <v>9</v>
      </c>
      <c r="CJ26" s="73">
        <f t="shared" si="22"/>
        <v>9</v>
      </c>
      <c r="CK26" s="73">
        <f t="shared" si="22"/>
        <v>9</v>
      </c>
      <c r="CL26" s="73">
        <f t="shared" si="22"/>
        <v>9</v>
      </c>
      <c r="CM26" s="73">
        <f t="shared" si="22"/>
        <v>9</v>
      </c>
      <c r="CN26" s="73">
        <f t="shared" si="22"/>
        <v>9</v>
      </c>
      <c r="CO26" s="73">
        <f t="shared" si="22"/>
        <v>9</v>
      </c>
      <c r="CP26" s="73">
        <f t="shared" si="22"/>
        <v>9</v>
      </c>
      <c r="CQ26" s="73">
        <f t="shared" si="22"/>
        <v>9</v>
      </c>
    </row>
    <row r="27" spans="1:95" x14ac:dyDescent="0.35">
      <c r="B27" s="8" t="s">
        <v>80</v>
      </c>
      <c r="T27" s="31" t="s">
        <v>75</v>
      </c>
      <c r="U27" s="73">
        <f t="shared" ref="U27:AJ28" si="23">ROUNDUP(U23,0)</f>
        <v>9</v>
      </c>
      <c r="V27" s="73">
        <f t="shared" si="23"/>
        <v>9</v>
      </c>
      <c r="W27" s="73">
        <f t="shared" si="23"/>
        <v>9</v>
      </c>
      <c r="X27" s="73">
        <f t="shared" si="23"/>
        <v>9</v>
      </c>
      <c r="Y27" s="73">
        <f t="shared" si="23"/>
        <v>9</v>
      </c>
      <c r="Z27" s="73">
        <f t="shared" si="23"/>
        <v>9</v>
      </c>
      <c r="AA27" s="73">
        <f t="shared" si="23"/>
        <v>9</v>
      </c>
      <c r="AB27" s="73">
        <f t="shared" si="23"/>
        <v>9</v>
      </c>
      <c r="AC27" s="73">
        <f t="shared" si="23"/>
        <v>9</v>
      </c>
      <c r="AD27" s="73">
        <f t="shared" si="23"/>
        <v>9</v>
      </c>
      <c r="AE27" s="73">
        <f t="shared" si="23"/>
        <v>9</v>
      </c>
      <c r="AF27" s="73">
        <f t="shared" si="23"/>
        <v>9</v>
      </c>
      <c r="AG27" s="73">
        <f t="shared" si="23"/>
        <v>9</v>
      </c>
      <c r="AH27" s="73">
        <f t="shared" si="23"/>
        <v>9</v>
      </c>
      <c r="AI27" s="73">
        <f t="shared" si="23"/>
        <v>9</v>
      </c>
      <c r="AJ27" s="73">
        <f t="shared" si="23"/>
        <v>9</v>
      </c>
      <c r="AK27" s="73">
        <f t="shared" si="21"/>
        <v>9</v>
      </c>
      <c r="AL27" s="73">
        <f t="shared" si="21"/>
        <v>9</v>
      </c>
      <c r="AM27" s="73">
        <f t="shared" si="21"/>
        <v>9</v>
      </c>
      <c r="AN27" s="73">
        <f t="shared" si="21"/>
        <v>9</v>
      </c>
      <c r="AO27" s="73">
        <f t="shared" si="21"/>
        <v>9</v>
      </c>
      <c r="AP27" s="73">
        <f t="shared" si="21"/>
        <v>9</v>
      </c>
      <c r="AQ27" s="73">
        <f t="shared" si="21"/>
        <v>9</v>
      </c>
      <c r="AR27" s="73">
        <f t="shared" si="21"/>
        <v>9</v>
      </c>
      <c r="AS27" s="73">
        <f t="shared" si="21"/>
        <v>9</v>
      </c>
      <c r="AT27" s="73">
        <f t="shared" si="21"/>
        <v>9</v>
      </c>
      <c r="AU27" s="73">
        <f t="shared" si="21"/>
        <v>9</v>
      </c>
      <c r="AV27" s="73">
        <f t="shared" si="21"/>
        <v>9</v>
      </c>
      <c r="AW27" s="73">
        <f t="shared" si="21"/>
        <v>9</v>
      </c>
      <c r="AX27" s="73">
        <f t="shared" si="21"/>
        <v>9</v>
      </c>
      <c r="AY27" s="73">
        <f t="shared" si="21"/>
        <v>9</v>
      </c>
      <c r="AZ27" s="73">
        <f t="shared" si="21"/>
        <v>9</v>
      </c>
      <c r="BA27" s="73">
        <f t="shared" si="21"/>
        <v>9</v>
      </c>
      <c r="BB27" s="73">
        <f t="shared" si="21"/>
        <v>9</v>
      </c>
      <c r="BC27" s="73">
        <f t="shared" si="21"/>
        <v>9</v>
      </c>
      <c r="BD27" s="73">
        <f t="shared" si="21"/>
        <v>9</v>
      </c>
      <c r="BE27" s="73">
        <f t="shared" si="21"/>
        <v>9</v>
      </c>
      <c r="BF27" s="73">
        <f t="shared" si="21"/>
        <v>9</v>
      </c>
      <c r="BG27" s="73">
        <f t="shared" si="21"/>
        <v>9</v>
      </c>
      <c r="BH27" s="73">
        <f t="shared" si="21"/>
        <v>9</v>
      </c>
      <c r="BI27" s="73">
        <f t="shared" si="21"/>
        <v>9</v>
      </c>
      <c r="BJ27" s="73">
        <f t="shared" si="21"/>
        <v>9</v>
      </c>
      <c r="BK27" s="73">
        <f t="shared" si="21"/>
        <v>9</v>
      </c>
      <c r="BL27" s="73">
        <f t="shared" si="21"/>
        <v>9</v>
      </c>
      <c r="BM27" s="73">
        <f t="shared" si="21"/>
        <v>9</v>
      </c>
      <c r="BN27" s="73">
        <f t="shared" si="21"/>
        <v>9</v>
      </c>
      <c r="BO27" s="73">
        <f t="shared" si="21"/>
        <v>9</v>
      </c>
      <c r="BP27" s="73">
        <f t="shared" si="21"/>
        <v>9</v>
      </c>
      <c r="BQ27" s="73">
        <f t="shared" si="21"/>
        <v>9</v>
      </c>
      <c r="BR27" s="73">
        <f t="shared" si="21"/>
        <v>9</v>
      </c>
      <c r="BS27" s="73">
        <f t="shared" si="21"/>
        <v>9</v>
      </c>
      <c r="BT27" s="73">
        <f t="shared" si="21"/>
        <v>9</v>
      </c>
      <c r="BU27" s="73">
        <f t="shared" si="21"/>
        <v>6</v>
      </c>
      <c r="BV27" s="73">
        <f t="shared" si="21"/>
        <v>6</v>
      </c>
      <c r="BW27" s="73">
        <f t="shared" si="21"/>
        <v>6</v>
      </c>
      <c r="BX27" s="73">
        <f t="shared" si="21"/>
        <v>6</v>
      </c>
      <c r="BY27" s="73">
        <f t="shared" si="21"/>
        <v>6</v>
      </c>
      <c r="BZ27" s="73">
        <f t="shared" si="21"/>
        <v>6</v>
      </c>
      <c r="CA27" s="73">
        <f t="shared" si="21"/>
        <v>6</v>
      </c>
      <c r="CB27" s="73">
        <f t="shared" si="21"/>
        <v>6</v>
      </c>
      <c r="CC27" s="73">
        <f t="shared" si="21"/>
        <v>6</v>
      </c>
      <c r="CD27" s="73">
        <f t="shared" si="21"/>
        <v>6</v>
      </c>
      <c r="CE27" s="73">
        <f t="shared" si="21"/>
        <v>6</v>
      </c>
      <c r="CF27" s="73">
        <f t="shared" si="21"/>
        <v>6</v>
      </c>
      <c r="CG27" s="73">
        <f t="shared" si="21"/>
        <v>6</v>
      </c>
      <c r="CH27" s="73">
        <f t="shared" si="22"/>
        <v>6</v>
      </c>
      <c r="CI27" s="73">
        <f t="shared" si="22"/>
        <v>6</v>
      </c>
      <c r="CJ27" s="73">
        <f t="shared" si="22"/>
        <v>6</v>
      </c>
      <c r="CK27" s="73">
        <f t="shared" si="22"/>
        <v>6</v>
      </c>
      <c r="CL27" s="73">
        <f t="shared" si="22"/>
        <v>6</v>
      </c>
      <c r="CM27" s="73">
        <f t="shared" si="22"/>
        <v>6</v>
      </c>
      <c r="CN27" s="73">
        <f t="shared" si="22"/>
        <v>6</v>
      </c>
      <c r="CO27" s="73">
        <f t="shared" si="22"/>
        <v>6</v>
      </c>
      <c r="CP27" s="73">
        <f t="shared" si="22"/>
        <v>6</v>
      </c>
      <c r="CQ27" s="73">
        <f t="shared" si="22"/>
        <v>6</v>
      </c>
    </row>
    <row r="28" spans="1:95" x14ac:dyDescent="0.35">
      <c r="T28" s="31" t="s">
        <v>76</v>
      </c>
      <c r="U28" s="73">
        <f t="shared" si="23"/>
        <v>7</v>
      </c>
      <c r="V28" s="73">
        <f t="shared" ref="V28:CG28" si="24">ROUNDUP(V24,0)</f>
        <v>7</v>
      </c>
      <c r="W28" s="73">
        <f t="shared" si="24"/>
        <v>7</v>
      </c>
      <c r="X28" s="73">
        <f t="shared" si="24"/>
        <v>7</v>
      </c>
      <c r="Y28" s="73">
        <f t="shared" si="24"/>
        <v>7</v>
      </c>
      <c r="Z28" s="73">
        <f t="shared" si="24"/>
        <v>7</v>
      </c>
      <c r="AA28" s="73">
        <f t="shared" si="24"/>
        <v>7</v>
      </c>
      <c r="AB28" s="73">
        <f t="shared" si="24"/>
        <v>7</v>
      </c>
      <c r="AC28" s="73">
        <f t="shared" si="24"/>
        <v>7</v>
      </c>
      <c r="AD28" s="73">
        <f t="shared" si="24"/>
        <v>7</v>
      </c>
      <c r="AE28" s="73">
        <f t="shared" si="24"/>
        <v>7</v>
      </c>
      <c r="AF28" s="73">
        <f t="shared" si="24"/>
        <v>7</v>
      </c>
      <c r="AG28" s="73">
        <f t="shared" si="24"/>
        <v>7</v>
      </c>
      <c r="AH28" s="73">
        <f t="shared" si="24"/>
        <v>7</v>
      </c>
      <c r="AI28" s="73">
        <f t="shared" si="24"/>
        <v>7</v>
      </c>
      <c r="AJ28" s="73">
        <f t="shared" si="24"/>
        <v>7</v>
      </c>
      <c r="AK28" s="73">
        <f t="shared" si="24"/>
        <v>7</v>
      </c>
      <c r="AL28" s="73">
        <f t="shared" si="24"/>
        <v>7</v>
      </c>
      <c r="AM28" s="73">
        <f t="shared" si="24"/>
        <v>7</v>
      </c>
      <c r="AN28" s="73">
        <f t="shared" si="24"/>
        <v>7</v>
      </c>
      <c r="AO28" s="73">
        <f t="shared" si="24"/>
        <v>7</v>
      </c>
      <c r="AP28" s="73">
        <f t="shared" si="24"/>
        <v>7</v>
      </c>
      <c r="AQ28" s="73">
        <f t="shared" si="24"/>
        <v>7</v>
      </c>
      <c r="AR28" s="73">
        <f t="shared" si="24"/>
        <v>7</v>
      </c>
      <c r="AS28" s="73">
        <f t="shared" si="24"/>
        <v>7</v>
      </c>
      <c r="AT28" s="73">
        <f t="shared" si="24"/>
        <v>7</v>
      </c>
      <c r="AU28" s="73">
        <f t="shared" si="24"/>
        <v>7</v>
      </c>
      <c r="AV28" s="73">
        <f t="shared" si="24"/>
        <v>7</v>
      </c>
      <c r="AW28" s="73">
        <f t="shared" si="24"/>
        <v>7</v>
      </c>
      <c r="AX28" s="73">
        <f t="shared" si="24"/>
        <v>7</v>
      </c>
      <c r="AY28" s="73">
        <f t="shared" si="24"/>
        <v>7</v>
      </c>
      <c r="AZ28" s="73">
        <f t="shared" si="24"/>
        <v>7</v>
      </c>
      <c r="BA28" s="73">
        <f t="shared" si="24"/>
        <v>7</v>
      </c>
      <c r="BB28" s="73">
        <f t="shared" si="24"/>
        <v>7</v>
      </c>
      <c r="BC28" s="73">
        <f t="shared" si="24"/>
        <v>7</v>
      </c>
      <c r="BD28" s="73">
        <f t="shared" si="24"/>
        <v>7</v>
      </c>
      <c r="BE28" s="73">
        <f t="shared" si="24"/>
        <v>7</v>
      </c>
      <c r="BF28" s="73">
        <f t="shared" si="24"/>
        <v>7</v>
      </c>
      <c r="BG28" s="73">
        <f t="shared" si="24"/>
        <v>7</v>
      </c>
      <c r="BH28" s="73">
        <f t="shared" si="24"/>
        <v>7</v>
      </c>
      <c r="BI28" s="73">
        <f t="shared" si="24"/>
        <v>7</v>
      </c>
      <c r="BJ28" s="73">
        <f t="shared" si="24"/>
        <v>7</v>
      </c>
      <c r="BK28" s="73">
        <f t="shared" si="24"/>
        <v>7</v>
      </c>
      <c r="BL28" s="73">
        <f t="shared" si="24"/>
        <v>7</v>
      </c>
      <c r="BM28" s="73">
        <f t="shared" si="24"/>
        <v>7</v>
      </c>
      <c r="BN28" s="73">
        <f t="shared" si="24"/>
        <v>7</v>
      </c>
      <c r="BO28" s="73">
        <f t="shared" si="24"/>
        <v>7</v>
      </c>
      <c r="BP28" s="73">
        <f t="shared" si="24"/>
        <v>7</v>
      </c>
      <c r="BQ28" s="73">
        <f t="shared" si="24"/>
        <v>7</v>
      </c>
      <c r="BR28" s="73">
        <f t="shared" si="24"/>
        <v>7</v>
      </c>
      <c r="BS28" s="73">
        <f t="shared" si="24"/>
        <v>7</v>
      </c>
      <c r="BT28" s="73">
        <f t="shared" si="24"/>
        <v>7</v>
      </c>
      <c r="BU28" s="73">
        <f t="shared" si="24"/>
        <v>4</v>
      </c>
      <c r="BV28" s="73">
        <f t="shared" si="24"/>
        <v>4</v>
      </c>
      <c r="BW28" s="73">
        <f t="shared" si="24"/>
        <v>4</v>
      </c>
      <c r="BX28" s="73">
        <f t="shared" si="24"/>
        <v>4</v>
      </c>
      <c r="BY28" s="73">
        <f t="shared" si="24"/>
        <v>4</v>
      </c>
      <c r="BZ28" s="73">
        <f t="shared" si="24"/>
        <v>4</v>
      </c>
      <c r="CA28" s="73">
        <f t="shared" si="24"/>
        <v>4</v>
      </c>
      <c r="CB28" s="73">
        <f t="shared" si="24"/>
        <v>4</v>
      </c>
      <c r="CC28" s="73">
        <f t="shared" si="24"/>
        <v>4</v>
      </c>
      <c r="CD28" s="73">
        <f t="shared" si="24"/>
        <v>4</v>
      </c>
      <c r="CE28" s="73">
        <f t="shared" si="24"/>
        <v>4</v>
      </c>
      <c r="CF28" s="73">
        <f t="shared" si="24"/>
        <v>4</v>
      </c>
      <c r="CG28" s="73">
        <f t="shared" si="24"/>
        <v>4</v>
      </c>
      <c r="CH28" s="73">
        <f t="shared" si="22"/>
        <v>4</v>
      </c>
      <c r="CI28" s="73">
        <f t="shared" si="22"/>
        <v>4</v>
      </c>
      <c r="CJ28" s="73">
        <f t="shared" si="22"/>
        <v>4</v>
      </c>
      <c r="CK28" s="73">
        <f t="shared" si="22"/>
        <v>4</v>
      </c>
      <c r="CL28" s="73">
        <f t="shared" si="22"/>
        <v>4</v>
      </c>
      <c r="CM28" s="73">
        <f t="shared" si="22"/>
        <v>4</v>
      </c>
      <c r="CN28" s="73">
        <f t="shared" si="22"/>
        <v>4</v>
      </c>
      <c r="CO28" s="73">
        <f t="shared" si="22"/>
        <v>4</v>
      </c>
      <c r="CP28" s="73">
        <f t="shared" si="22"/>
        <v>4</v>
      </c>
      <c r="CQ28" s="73">
        <f t="shared" si="22"/>
        <v>4</v>
      </c>
    </row>
    <row r="32" spans="1:95" x14ac:dyDescent="0.35">
      <c r="H32">
        <f>350+320</f>
        <v>670</v>
      </c>
      <c r="K32">
        <v>850</v>
      </c>
      <c r="L32">
        <v>320</v>
      </c>
      <c r="M32">
        <f>K32-L32</f>
        <v>530</v>
      </c>
    </row>
    <row r="33" spans="1:13" x14ac:dyDescent="0.35">
      <c r="I33">
        <f>360+400</f>
        <v>760</v>
      </c>
      <c r="K33">
        <v>1100</v>
      </c>
      <c r="L33">
        <v>360</v>
      </c>
      <c r="M33">
        <f>K33-L33</f>
        <v>740</v>
      </c>
    </row>
    <row r="35" spans="1:13" x14ac:dyDescent="0.35">
      <c r="B35" s="31" t="s">
        <v>91</v>
      </c>
    </row>
    <row r="36" spans="1:13" x14ac:dyDescent="0.35">
      <c r="B36" s="31" t="s">
        <v>90</v>
      </c>
    </row>
    <row r="37" spans="1:13" x14ac:dyDescent="0.35">
      <c r="B37" s="31"/>
    </row>
    <row r="38" spans="1:13" x14ac:dyDescent="0.35">
      <c r="B38" s="31"/>
    </row>
    <row r="39" spans="1:13" x14ac:dyDescent="0.35">
      <c r="B39" s="60"/>
      <c r="C39" s="134" t="s">
        <v>83</v>
      </c>
      <c r="D39" s="134"/>
      <c r="E39" s="134"/>
      <c r="F39" s="134" t="s">
        <v>84</v>
      </c>
      <c r="G39" s="134"/>
      <c r="H39" s="134"/>
      <c r="J39" t="s">
        <v>85</v>
      </c>
      <c r="K39" t="s">
        <v>86</v>
      </c>
    </row>
    <row r="40" spans="1:13" x14ac:dyDescent="0.35">
      <c r="B40" s="62"/>
      <c r="C40" s="34" t="s">
        <v>77</v>
      </c>
      <c r="D40" s="34" t="s">
        <v>78</v>
      </c>
      <c r="E40" s="34" t="s">
        <v>79</v>
      </c>
      <c r="F40" s="34" t="s">
        <v>77</v>
      </c>
      <c r="G40" s="34" t="s">
        <v>78</v>
      </c>
      <c r="H40" s="34" t="s">
        <v>79</v>
      </c>
    </row>
    <row r="41" spans="1:13" x14ac:dyDescent="0.35">
      <c r="A41" t="s">
        <v>169</v>
      </c>
      <c r="B41" s="63" t="s">
        <v>81</v>
      </c>
      <c r="C41" s="54">
        <v>0.85</v>
      </c>
      <c r="D41" s="82">
        <v>0.5</v>
      </c>
      <c r="E41" s="54">
        <v>0.32500000000000001</v>
      </c>
      <c r="F41" s="33">
        <f t="shared" ref="F41:H44" si="25">(((24*60*60)/C41)*0.75)*7*0.97</f>
        <v>517637.6470588235</v>
      </c>
      <c r="G41" s="88">
        <f t="shared" si="25"/>
        <v>879984</v>
      </c>
      <c r="H41" s="33">
        <f t="shared" si="25"/>
        <v>1353821.5384615383</v>
      </c>
      <c r="J41" t="s">
        <v>87</v>
      </c>
      <c r="L41" s="20">
        <f>(((24*60*60)/1)*7*0.8)</f>
        <v>483840</v>
      </c>
    </row>
    <row r="42" spans="1:13" x14ac:dyDescent="0.35">
      <c r="A42" t="s">
        <v>170</v>
      </c>
      <c r="B42" s="63" t="s">
        <v>82</v>
      </c>
      <c r="C42" s="54">
        <v>1.1000000000000001</v>
      </c>
      <c r="D42" s="54">
        <v>0.625</v>
      </c>
      <c r="E42" s="82">
        <v>0.38800000000000001</v>
      </c>
      <c r="F42" s="33">
        <f t="shared" si="25"/>
        <v>399992.72727272724</v>
      </c>
      <c r="G42" s="33">
        <f t="shared" si="25"/>
        <v>703987.19999999995</v>
      </c>
      <c r="H42" s="88">
        <f t="shared" si="25"/>
        <v>1133999.9999999998</v>
      </c>
    </row>
    <row r="44" spans="1:13" x14ac:dyDescent="0.35">
      <c r="C44">
        <f>0.15+0.7</f>
        <v>0.85</v>
      </c>
      <c r="D44">
        <f>0.15+0.5</f>
        <v>0.65</v>
      </c>
      <c r="F44" s="33">
        <f t="shared" si="25"/>
        <v>517637.6470588235</v>
      </c>
      <c r="G44" s="33">
        <f t="shared" si="25"/>
        <v>676910.76923076913</v>
      </c>
    </row>
    <row r="45" spans="1:13" x14ac:dyDescent="0.35">
      <c r="J45" t="s">
        <v>151</v>
      </c>
      <c r="K45">
        <v>228</v>
      </c>
      <c r="L45" t="s">
        <v>152</v>
      </c>
    </row>
    <row r="46" spans="1:13" x14ac:dyDescent="0.35">
      <c r="K46">
        <f>K45/60</f>
        <v>3.8</v>
      </c>
      <c r="L46" t="s">
        <v>153</v>
      </c>
    </row>
    <row r="47" spans="1:13" x14ac:dyDescent="0.35">
      <c r="E47" s="90"/>
      <c r="F47" s="90" t="s">
        <v>172</v>
      </c>
      <c r="G47" s="90"/>
      <c r="H47" s="90" t="s">
        <v>173</v>
      </c>
      <c r="I47" s="90" t="s">
        <v>171</v>
      </c>
      <c r="K47">
        <f>24/K46</f>
        <v>6.3157894736842106</v>
      </c>
      <c r="L47" t="s">
        <v>154</v>
      </c>
    </row>
    <row r="48" spans="1:13" x14ac:dyDescent="0.35">
      <c r="E48" s="12" t="s">
        <v>151</v>
      </c>
      <c r="F48" s="12">
        <v>594.4</v>
      </c>
      <c r="G48" s="12">
        <f>(7*24*60*0.75*0.97)</f>
        <v>7333.2</v>
      </c>
      <c r="H48" s="12">
        <f>G48/F48</f>
        <v>12.337146702557201</v>
      </c>
      <c r="I48" s="67">
        <f>H48*66374</f>
        <v>818865.77523553162</v>
      </c>
      <c r="K48">
        <f>(K47*7)*0.75*0.95</f>
        <v>31.499999999999996</v>
      </c>
      <c r="L48" t="s">
        <v>155</v>
      </c>
    </row>
    <row r="49" spans="1:88" x14ac:dyDescent="0.35">
      <c r="E49" s="12"/>
      <c r="F49" s="12">
        <v>228</v>
      </c>
      <c r="G49" s="12"/>
      <c r="H49" s="12">
        <f>G48/F49</f>
        <v>32.163157894736841</v>
      </c>
      <c r="I49" s="67">
        <f>H49*37588</f>
        <v>1208948.7789473685</v>
      </c>
      <c r="K49" s="83">
        <f>K48*67500</f>
        <v>2126249.9999999995</v>
      </c>
    </row>
    <row r="50" spans="1:88" x14ac:dyDescent="0.35">
      <c r="B50" t="s">
        <v>96</v>
      </c>
      <c r="E50" s="89" t="s">
        <v>174</v>
      </c>
      <c r="F50" s="12"/>
      <c r="G50" s="12"/>
      <c r="H50" s="12"/>
      <c r="I50" s="12"/>
    </row>
    <row r="51" spans="1:88" x14ac:dyDescent="0.35">
      <c r="B51" t="s">
        <v>97</v>
      </c>
      <c r="E51" s="90"/>
      <c r="F51" s="90" t="s">
        <v>172</v>
      </c>
      <c r="G51" s="90"/>
      <c r="H51" s="90" t="s">
        <v>173</v>
      </c>
      <c r="I51" s="90" t="s">
        <v>171</v>
      </c>
    </row>
    <row r="52" spans="1:88" x14ac:dyDescent="0.35">
      <c r="B52" t="s">
        <v>98</v>
      </c>
      <c r="E52" s="12" t="s">
        <v>151</v>
      </c>
      <c r="F52" s="12">
        <v>594.4</v>
      </c>
      <c r="G52" s="12">
        <f>(7*24*60*0.85*0.99)</f>
        <v>8482.32</v>
      </c>
      <c r="H52" s="67">
        <f>G52/F52</f>
        <v>14.270390309555856</v>
      </c>
      <c r="I52" s="67">
        <f>H52*66374</f>
        <v>947182.88640646031</v>
      </c>
      <c r="J52" s="91">
        <f>(I52-I48)/I48</f>
        <v>0.15670103092783508</v>
      </c>
    </row>
    <row r="53" spans="1:88" x14ac:dyDescent="0.35">
      <c r="E53" s="12"/>
      <c r="F53" s="12">
        <v>228</v>
      </c>
      <c r="G53" s="12"/>
      <c r="H53" s="67">
        <f>G52/F53</f>
        <v>37.20315789473684</v>
      </c>
      <c r="I53" s="67">
        <f>H53*37588</f>
        <v>1398392.2989473683</v>
      </c>
      <c r="J53" s="91">
        <f>(I53-I49)/I49</f>
        <v>0.15670103092783486</v>
      </c>
    </row>
    <row r="58" spans="1:88" ht="23.5" x14ac:dyDescent="0.55000000000000004">
      <c r="A58" s="55" t="s">
        <v>88</v>
      </c>
      <c r="B58" s="56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40"/>
      <c r="N58" s="40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60" spans="1:88" x14ac:dyDescent="0.35">
      <c r="C60" s="114" t="s">
        <v>45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6" t="s">
        <v>15</v>
      </c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7" t="s">
        <v>14</v>
      </c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8" t="s">
        <v>13</v>
      </c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 t="s">
        <v>32</v>
      </c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 t="s">
        <v>33</v>
      </c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B60" s="118"/>
      <c r="CC60" s="118" t="s">
        <v>34</v>
      </c>
      <c r="CD60" s="118"/>
      <c r="CE60" s="118"/>
      <c r="CF60" s="118"/>
      <c r="CG60" s="118"/>
      <c r="CH60" s="118"/>
      <c r="CI60" s="118"/>
      <c r="CJ60" s="118"/>
    </row>
    <row r="61" spans="1:88" x14ac:dyDescent="0.35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9"/>
      <c r="Q61" s="29"/>
      <c r="R61" s="29"/>
      <c r="S61" s="29"/>
      <c r="T61" s="29"/>
      <c r="U61" s="29"/>
      <c r="V61" s="29"/>
      <c r="W61" s="29"/>
      <c r="X61" s="119">
        <v>45101</v>
      </c>
      <c r="Y61" s="120"/>
      <c r="Z61" s="120"/>
      <c r="AA61" s="120"/>
      <c r="AB61" s="121"/>
      <c r="AC61" s="122">
        <v>45474</v>
      </c>
      <c r="AD61" s="123"/>
      <c r="AE61" s="123"/>
      <c r="AF61" s="124"/>
      <c r="AG61" s="125" t="s">
        <v>31</v>
      </c>
      <c r="AH61" s="123"/>
      <c r="AI61" s="123"/>
      <c r="AJ61" s="124"/>
      <c r="AK61" s="126">
        <v>45193</v>
      </c>
      <c r="AL61" s="123"/>
      <c r="AM61" s="123"/>
      <c r="AN61" s="123"/>
      <c r="AO61" s="124"/>
      <c r="AP61" s="111">
        <v>45223</v>
      </c>
      <c r="AQ61" s="112"/>
      <c r="AR61" s="112"/>
      <c r="AS61" s="113"/>
      <c r="AT61" s="111">
        <v>45254</v>
      </c>
      <c r="AU61" s="112"/>
      <c r="AV61" s="112"/>
      <c r="AW61" s="113"/>
      <c r="AX61" s="111">
        <v>45284</v>
      </c>
      <c r="AY61" s="112"/>
      <c r="AZ61" s="112"/>
      <c r="BA61" s="112"/>
      <c r="BB61" s="113"/>
      <c r="BC61" s="111">
        <v>45682</v>
      </c>
      <c r="BD61" s="112"/>
      <c r="BE61" s="112"/>
      <c r="BF61" s="113"/>
      <c r="BG61" s="111">
        <v>45713</v>
      </c>
      <c r="BH61" s="112"/>
      <c r="BI61" s="112"/>
      <c r="BJ61" s="113"/>
      <c r="BK61" s="111">
        <v>45741</v>
      </c>
      <c r="BL61" s="112"/>
      <c r="BM61" s="112"/>
      <c r="BN61" s="112"/>
      <c r="BO61" s="113"/>
      <c r="BP61" s="111">
        <v>45407</v>
      </c>
      <c r="BQ61" s="112"/>
      <c r="BR61" s="112"/>
      <c r="BS61" s="113"/>
      <c r="BT61" s="111">
        <v>45802</v>
      </c>
      <c r="BU61" s="112"/>
      <c r="BV61" s="112"/>
      <c r="BW61" s="113"/>
      <c r="BX61" s="111">
        <v>45468</v>
      </c>
      <c r="BY61" s="112"/>
      <c r="BZ61" s="112"/>
      <c r="CA61" s="112"/>
      <c r="CB61" s="113"/>
      <c r="CC61" s="111">
        <v>45498</v>
      </c>
      <c r="CD61" s="112"/>
      <c r="CE61" s="112"/>
      <c r="CF61" s="113"/>
      <c r="CG61" s="111">
        <v>45529</v>
      </c>
      <c r="CH61" s="112"/>
      <c r="CI61" s="112"/>
      <c r="CJ61" s="113"/>
    </row>
    <row r="62" spans="1:88" s="22" customFormat="1" x14ac:dyDescent="0.35">
      <c r="B62" s="22" t="s">
        <v>20</v>
      </c>
      <c r="C62" s="17">
        <v>1</v>
      </c>
      <c r="D62" s="17">
        <v>2</v>
      </c>
      <c r="E62" s="17">
        <v>3</v>
      </c>
      <c r="F62" s="17">
        <v>4</v>
      </c>
      <c r="G62" s="17">
        <v>5</v>
      </c>
      <c r="H62" s="17">
        <v>6</v>
      </c>
      <c r="I62" s="17">
        <v>7</v>
      </c>
      <c r="J62" s="17">
        <v>8</v>
      </c>
      <c r="K62" s="17">
        <v>9</v>
      </c>
      <c r="L62" s="26">
        <v>10</v>
      </c>
      <c r="M62" s="26">
        <v>11</v>
      </c>
      <c r="N62" s="26">
        <v>12</v>
      </c>
      <c r="O62" s="26">
        <v>13</v>
      </c>
      <c r="P62" s="25">
        <v>14</v>
      </c>
      <c r="Q62" s="25">
        <v>15</v>
      </c>
      <c r="R62" s="25">
        <v>16</v>
      </c>
      <c r="S62" s="25">
        <v>17</v>
      </c>
      <c r="T62" s="25">
        <v>18</v>
      </c>
      <c r="U62" s="25">
        <v>19</v>
      </c>
      <c r="V62" s="25">
        <v>20</v>
      </c>
      <c r="W62" s="25">
        <v>21</v>
      </c>
      <c r="X62" s="25">
        <v>22</v>
      </c>
      <c r="Y62" s="25">
        <v>23</v>
      </c>
      <c r="Z62" s="25">
        <v>24</v>
      </c>
      <c r="AA62" s="25">
        <v>25</v>
      </c>
      <c r="AB62" s="25">
        <v>26</v>
      </c>
      <c r="AC62" s="24">
        <v>27</v>
      </c>
      <c r="AD62" s="24">
        <v>28</v>
      </c>
      <c r="AE62" s="24">
        <v>29</v>
      </c>
      <c r="AF62" s="24">
        <v>30</v>
      </c>
      <c r="AG62" s="24">
        <v>31</v>
      </c>
      <c r="AH62" s="24">
        <v>32</v>
      </c>
      <c r="AI62" s="24">
        <v>33</v>
      </c>
      <c r="AJ62" s="24">
        <v>34</v>
      </c>
      <c r="AK62" s="24">
        <v>35</v>
      </c>
      <c r="AL62" s="24">
        <v>36</v>
      </c>
      <c r="AM62" s="24">
        <v>37</v>
      </c>
      <c r="AN62" s="24">
        <v>38</v>
      </c>
      <c r="AO62" s="24">
        <v>39</v>
      </c>
      <c r="AP62" s="23">
        <v>40</v>
      </c>
      <c r="AQ62" s="23">
        <v>41</v>
      </c>
      <c r="AR62" s="23">
        <v>42</v>
      </c>
      <c r="AS62" s="23">
        <v>43</v>
      </c>
      <c r="AT62" s="23">
        <v>44</v>
      </c>
      <c r="AU62" s="23">
        <v>45</v>
      </c>
      <c r="AV62" s="23">
        <v>46</v>
      </c>
      <c r="AW62" s="23">
        <v>47</v>
      </c>
      <c r="AX62" s="23">
        <v>48</v>
      </c>
      <c r="AY62" s="23">
        <v>49</v>
      </c>
      <c r="AZ62" s="23">
        <v>50</v>
      </c>
      <c r="BA62" s="23">
        <v>51</v>
      </c>
      <c r="BB62" s="23">
        <v>52</v>
      </c>
      <c r="BC62" s="34">
        <v>1</v>
      </c>
      <c r="BD62" s="34">
        <v>2</v>
      </c>
      <c r="BE62" s="34">
        <v>3</v>
      </c>
      <c r="BF62" s="34">
        <v>4</v>
      </c>
      <c r="BG62" s="34">
        <v>5</v>
      </c>
      <c r="BH62" s="34">
        <v>6</v>
      </c>
      <c r="BI62" s="34">
        <v>7</v>
      </c>
      <c r="BJ62" s="34">
        <v>8</v>
      </c>
      <c r="BK62" s="34">
        <v>9</v>
      </c>
      <c r="BL62" s="34">
        <v>10</v>
      </c>
      <c r="BM62" s="34">
        <v>11</v>
      </c>
      <c r="BN62" s="34">
        <v>12</v>
      </c>
      <c r="BO62" s="34">
        <v>13</v>
      </c>
      <c r="BP62" s="34">
        <v>14</v>
      </c>
      <c r="BQ62" s="34">
        <v>15</v>
      </c>
      <c r="BR62" s="34">
        <v>16</v>
      </c>
      <c r="BS62" s="34">
        <v>17</v>
      </c>
      <c r="BT62" s="34">
        <v>18</v>
      </c>
      <c r="BU62" s="34">
        <v>19</v>
      </c>
      <c r="BV62" s="34">
        <v>20</v>
      </c>
      <c r="BW62" s="34">
        <v>21</v>
      </c>
      <c r="BX62" s="34">
        <v>22</v>
      </c>
      <c r="BY62" s="34">
        <v>23</v>
      </c>
      <c r="BZ62" s="34">
        <v>24</v>
      </c>
      <c r="CA62" s="34">
        <v>25</v>
      </c>
      <c r="CB62" s="34">
        <v>26</v>
      </c>
      <c r="CC62" s="34">
        <v>27</v>
      </c>
      <c r="CD62" s="34">
        <v>28</v>
      </c>
      <c r="CE62" s="34">
        <v>29</v>
      </c>
      <c r="CF62" s="34">
        <v>30</v>
      </c>
      <c r="CG62" s="34">
        <v>31</v>
      </c>
      <c r="CH62" s="34">
        <v>32</v>
      </c>
      <c r="CI62" s="34">
        <v>33</v>
      </c>
      <c r="CJ62" s="34">
        <v>34</v>
      </c>
    </row>
    <row r="63" spans="1:88" x14ac:dyDescent="0.35">
      <c r="B63" s="21" t="s">
        <v>35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2"/>
      <c r="Q63" s="12"/>
      <c r="R63" s="12"/>
      <c r="S63" s="12"/>
      <c r="T63" s="12"/>
      <c r="U63" s="12"/>
      <c r="V63" s="12">
        <v>0</v>
      </c>
      <c r="W63" s="12">
        <v>0</v>
      </c>
      <c r="X63" s="33">
        <f>1500000/5</f>
        <v>300000</v>
      </c>
      <c r="Y63" s="33">
        <f>1500000/5</f>
        <v>300000</v>
      </c>
      <c r="Z63" s="33">
        <f>1500000/5</f>
        <v>300000</v>
      </c>
      <c r="AA63" s="33">
        <f>1500000/5</f>
        <v>300000</v>
      </c>
      <c r="AB63" s="33">
        <f>1500000/5</f>
        <v>300000</v>
      </c>
      <c r="AC63" s="33">
        <f>13000000/4</f>
        <v>3250000</v>
      </c>
      <c r="AD63" s="33">
        <f>13000000/4</f>
        <v>3250000</v>
      </c>
      <c r="AE63" s="33">
        <f>13000000/4</f>
        <v>3250000</v>
      </c>
      <c r="AF63" s="33">
        <f>13000000/4</f>
        <v>3250000</v>
      </c>
      <c r="AG63" s="33">
        <f>15000000/4</f>
        <v>3750000</v>
      </c>
      <c r="AH63" s="33">
        <f>15000000/4</f>
        <v>3750000</v>
      </c>
      <c r="AI63" s="33">
        <f>15000000/4</f>
        <v>3750000</v>
      </c>
      <c r="AJ63" s="33">
        <f>15000000/4</f>
        <v>3750000</v>
      </c>
      <c r="AK63" s="33">
        <f>P52/5</f>
        <v>0</v>
      </c>
      <c r="AL63" s="33">
        <v>4200000</v>
      </c>
      <c r="AM63" s="33">
        <v>4200000</v>
      </c>
      <c r="AN63" s="33">
        <v>4200000</v>
      </c>
      <c r="AO63" s="33">
        <v>4200000</v>
      </c>
      <c r="AP63" s="33">
        <f>Q52/4</f>
        <v>0</v>
      </c>
      <c r="AQ63" s="33">
        <v>6250000</v>
      </c>
      <c r="AR63" s="33">
        <v>6250000</v>
      </c>
      <c r="AS63" s="33">
        <v>6250000</v>
      </c>
      <c r="AT63" s="33">
        <f>R52/4</f>
        <v>0</v>
      </c>
      <c r="AU63" s="33">
        <v>6250000</v>
      </c>
      <c r="AV63" s="33">
        <v>6250000</v>
      </c>
      <c r="AW63" s="33">
        <v>6250000</v>
      </c>
      <c r="AX63" s="33">
        <f>S52/5</f>
        <v>0</v>
      </c>
      <c r="AY63" s="33">
        <v>5680000</v>
      </c>
      <c r="AZ63" s="33">
        <v>5680000</v>
      </c>
      <c r="BA63" s="33">
        <v>5680000</v>
      </c>
      <c r="BB63" s="33">
        <v>5680000</v>
      </c>
      <c r="BC63" s="33">
        <f>T52/4</f>
        <v>0</v>
      </c>
      <c r="BD63" s="33">
        <v>4000000</v>
      </c>
      <c r="BE63" s="33">
        <v>4000000</v>
      </c>
      <c r="BF63" s="33">
        <v>4000000</v>
      </c>
      <c r="BG63" s="33">
        <f>U52/4</f>
        <v>0</v>
      </c>
      <c r="BH63" s="33">
        <v>3250000</v>
      </c>
      <c r="BI63" s="33">
        <v>3250000</v>
      </c>
      <c r="BJ63" s="33">
        <v>3250000</v>
      </c>
      <c r="BK63" s="33">
        <f>V52/5</f>
        <v>0</v>
      </c>
      <c r="BL63" s="33">
        <v>2400000</v>
      </c>
      <c r="BM63" s="33">
        <v>2400000</v>
      </c>
      <c r="BN63" s="33">
        <v>2400000</v>
      </c>
      <c r="BO63" s="33">
        <v>2400000</v>
      </c>
      <c r="BP63" s="33">
        <f>W52/4</f>
        <v>0</v>
      </c>
      <c r="BQ63" s="33">
        <v>3000000</v>
      </c>
      <c r="BR63" s="33">
        <v>3000000</v>
      </c>
      <c r="BS63" s="33">
        <v>3000000</v>
      </c>
      <c r="BT63" s="33">
        <f>12000000/4</f>
        <v>3000000</v>
      </c>
      <c r="BU63" s="33">
        <f t="shared" ref="BU63:BW64" si="26">12000000/4</f>
        <v>3000000</v>
      </c>
      <c r="BV63" s="33">
        <f t="shared" si="26"/>
        <v>3000000</v>
      </c>
      <c r="BW63" s="33">
        <f t="shared" si="26"/>
        <v>3000000</v>
      </c>
      <c r="BX63" s="33">
        <f>11400000/5</f>
        <v>2280000</v>
      </c>
      <c r="BY63" s="33">
        <f t="shared" ref="BY63:CB64" si="27">11400000/5</f>
        <v>2280000</v>
      </c>
      <c r="BZ63" s="33">
        <f t="shared" si="27"/>
        <v>2280000</v>
      </c>
      <c r="CA63" s="33">
        <f t="shared" si="27"/>
        <v>2280000</v>
      </c>
      <c r="CB63" s="33">
        <f t="shared" si="27"/>
        <v>2280000</v>
      </c>
      <c r="CC63" s="33">
        <f>18400000/4</f>
        <v>4600000</v>
      </c>
      <c r="CD63" s="33">
        <f>18400000/4</f>
        <v>4600000</v>
      </c>
      <c r="CE63" s="33">
        <f>18400000/4</f>
        <v>4600000</v>
      </c>
      <c r="CF63" s="33">
        <f>18400000/4</f>
        <v>4600000</v>
      </c>
      <c r="CG63" s="33">
        <f>20000000/4</f>
        <v>5000000</v>
      </c>
      <c r="CH63" s="33">
        <f>20000000/4</f>
        <v>5000000</v>
      </c>
      <c r="CI63" s="33">
        <f>20000000/4</f>
        <v>5000000</v>
      </c>
      <c r="CJ63" s="33">
        <f>20000000/4</f>
        <v>5000000</v>
      </c>
    </row>
    <row r="64" spans="1:88" x14ac:dyDescent="0.35">
      <c r="B64" s="12" t="s">
        <v>36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>
        <v>0</v>
      </c>
      <c r="W64" s="12">
        <v>0</v>
      </c>
      <c r="X64" s="32">
        <f>M53/5</f>
        <v>0</v>
      </c>
      <c r="Y64" s="32">
        <f>M53/5</f>
        <v>0</v>
      </c>
      <c r="Z64" s="32">
        <f>M53/5</f>
        <v>0</v>
      </c>
      <c r="AA64" s="32">
        <f>M53/5</f>
        <v>0</v>
      </c>
      <c r="AB64" s="32">
        <f>M53/5</f>
        <v>0</v>
      </c>
      <c r="AC64" s="33">
        <f>N53/4</f>
        <v>0</v>
      </c>
      <c r="AD64" s="33">
        <v>3500000</v>
      </c>
      <c r="AE64" s="33">
        <v>3500000</v>
      </c>
      <c r="AF64" s="33">
        <v>3500000</v>
      </c>
      <c r="AG64" s="33">
        <f>O53/4</f>
        <v>0</v>
      </c>
      <c r="AH64" s="33">
        <v>3750000</v>
      </c>
      <c r="AI64" s="33">
        <v>3750000</v>
      </c>
      <c r="AJ64" s="33">
        <v>3750000</v>
      </c>
      <c r="AK64" s="33">
        <f>P53/5</f>
        <v>0</v>
      </c>
      <c r="AL64" s="33">
        <f>P53/5</f>
        <v>0</v>
      </c>
      <c r="AM64" s="33">
        <f>P53/5</f>
        <v>0</v>
      </c>
      <c r="AN64" s="33">
        <f>P53/5</f>
        <v>0</v>
      </c>
      <c r="AO64" s="33">
        <f>P53/5</f>
        <v>0</v>
      </c>
      <c r="AP64" s="33">
        <f>Q53/4</f>
        <v>0</v>
      </c>
      <c r="AQ64" s="33">
        <v>6250000</v>
      </c>
      <c r="AR64" s="33">
        <v>6250000</v>
      </c>
      <c r="AS64" s="33">
        <v>6250000</v>
      </c>
      <c r="AT64" s="33">
        <f>R53/4</f>
        <v>0</v>
      </c>
      <c r="AU64" s="33">
        <v>6250000</v>
      </c>
      <c r="AV64" s="33">
        <v>6250000</v>
      </c>
      <c r="AW64" s="33">
        <v>6250000</v>
      </c>
      <c r="AX64" s="33">
        <f>S53/5</f>
        <v>0</v>
      </c>
      <c r="AY64" s="33">
        <v>5680000</v>
      </c>
      <c r="AZ64" s="33">
        <v>5680000</v>
      </c>
      <c r="BA64" s="33">
        <v>5680000</v>
      </c>
      <c r="BB64" s="33">
        <v>5680000</v>
      </c>
      <c r="BC64" s="33">
        <f>T53/4</f>
        <v>0</v>
      </c>
      <c r="BD64" s="33">
        <v>4000000</v>
      </c>
      <c r="BE64" s="33">
        <v>4000000</v>
      </c>
      <c r="BF64" s="33">
        <v>4000000</v>
      </c>
      <c r="BG64" s="33">
        <f>U53/4</f>
        <v>0</v>
      </c>
      <c r="BH64" s="33">
        <v>3250000</v>
      </c>
      <c r="BI64" s="33">
        <v>3250000</v>
      </c>
      <c r="BJ64" s="33">
        <v>3250000</v>
      </c>
      <c r="BK64" s="33">
        <f>V53/5</f>
        <v>0</v>
      </c>
      <c r="BL64" s="33">
        <v>2400000</v>
      </c>
      <c r="BM64" s="33">
        <v>2400000</v>
      </c>
      <c r="BN64" s="33">
        <v>2400000</v>
      </c>
      <c r="BO64" s="33">
        <v>2400000</v>
      </c>
      <c r="BP64" s="33">
        <f>W53/4</f>
        <v>0</v>
      </c>
      <c r="BQ64" s="33">
        <v>3000000</v>
      </c>
      <c r="BR64" s="33">
        <v>3000000</v>
      </c>
      <c r="BS64" s="33">
        <v>3000000</v>
      </c>
      <c r="BT64" s="33">
        <f>12000000/4</f>
        <v>3000000</v>
      </c>
      <c r="BU64" s="33">
        <f t="shared" si="26"/>
        <v>3000000</v>
      </c>
      <c r="BV64" s="33">
        <f t="shared" si="26"/>
        <v>3000000</v>
      </c>
      <c r="BW64" s="33">
        <f t="shared" si="26"/>
        <v>3000000</v>
      </c>
      <c r="BX64" s="33">
        <f>11400000/5</f>
        <v>2280000</v>
      </c>
      <c r="BY64" s="33">
        <f t="shared" si="27"/>
        <v>2280000</v>
      </c>
      <c r="BZ64" s="33">
        <f t="shared" si="27"/>
        <v>2280000</v>
      </c>
      <c r="CA64" s="33">
        <f t="shared" si="27"/>
        <v>2280000</v>
      </c>
      <c r="CB64" s="33">
        <f t="shared" si="27"/>
        <v>2280000</v>
      </c>
      <c r="CC64" s="33">
        <f t="shared" ref="CC64:CJ64" si="28">8000000/4</f>
        <v>2000000</v>
      </c>
      <c r="CD64" s="33">
        <f t="shared" si="28"/>
        <v>2000000</v>
      </c>
      <c r="CE64" s="33">
        <f t="shared" si="28"/>
        <v>2000000</v>
      </c>
      <c r="CF64" s="33">
        <f t="shared" si="28"/>
        <v>2000000</v>
      </c>
      <c r="CG64" s="33">
        <f t="shared" si="28"/>
        <v>2000000</v>
      </c>
      <c r="CH64" s="33">
        <f t="shared" si="28"/>
        <v>2000000</v>
      </c>
      <c r="CI64" s="33">
        <f t="shared" si="28"/>
        <v>2000000</v>
      </c>
      <c r="CJ64" s="33">
        <f t="shared" si="28"/>
        <v>2000000</v>
      </c>
    </row>
    <row r="65" spans="1:95" hidden="1" x14ac:dyDescent="0.35">
      <c r="B65" t="s">
        <v>8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</row>
    <row r="66" spans="1:95" hidden="1" x14ac:dyDescent="0.35">
      <c r="B66" t="s">
        <v>7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</row>
    <row r="68" spans="1:95" x14ac:dyDescent="0.35">
      <c r="B68" s="31" t="s">
        <v>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T68" s="35"/>
      <c r="U68" s="35"/>
      <c r="V68" s="35"/>
      <c r="W68" s="35"/>
    </row>
    <row r="69" spans="1:95" x14ac:dyDescent="0.35">
      <c r="A69" t="s">
        <v>35</v>
      </c>
      <c r="B69" t="s">
        <v>51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Q69" s="35">
        <v>4701375</v>
      </c>
      <c r="R69" s="35">
        <v>4701375</v>
      </c>
      <c r="S69" s="35">
        <v>4701375</v>
      </c>
      <c r="T69" s="35">
        <v>4701375</v>
      </c>
      <c r="U69" s="35">
        <v>4701375</v>
      </c>
      <c r="V69" s="35">
        <v>4701375</v>
      </c>
      <c r="W69" s="35">
        <v>4701375</v>
      </c>
      <c r="X69" s="35">
        <v>4701375</v>
      </c>
      <c r="Y69" s="35">
        <v>4701375</v>
      </c>
      <c r="Z69" s="35">
        <v>4701375</v>
      </c>
      <c r="AA69" s="35">
        <v>4701375</v>
      </c>
      <c r="AB69" s="35">
        <v>4701375</v>
      </c>
      <c r="AC69" s="35">
        <v>4701375</v>
      </c>
      <c r="AD69" s="35">
        <v>4701375</v>
      </c>
      <c r="AE69" s="35">
        <v>4701375</v>
      </c>
      <c r="AF69" s="35">
        <v>4701375</v>
      </c>
      <c r="AG69" s="35">
        <v>4701375</v>
      </c>
      <c r="AH69" s="35">
        <v>4701375</v>
      </c>
      <c r="AI69" s="35">
        <v>4701375</v>
      </c>
      <c r="AJ69" s="35">
        <v>4701375</v>
      </c>
      <c r="AK69" s="35">
        <v>4701375</v>
      </c>
      <c r="AL69" s="35">
        <v>4701375</v>
      </c>
      <c r="AM69" s="35">
        <v>4701375</v>
      </c>
      <c r="AN69" s="35">
        <v>4701375</v>
      </c>
      <c r="AO69" s="35">
        <v>4701375</v>
      </c>
      <c r="AP69" s="35">
        <v>4701375</v>
      </c>
      <c r="AQ69" s="35">
        <v>4701375</v>
      </c>
      <c r="AR69" s="35">
        <v>4701375</v>
      </c>
      <c r="AS69" s="35">
        <v>4701375</v>
      </c>
      <c r="AT69" s="35">
        <v>4701375</v>
      </c>
      <c r="AU69" s="35">
        <v>4701375</v>
      </c>
      <c r="AV69" s="35">
        <v>4701375</v>
      </c>
      <c r="AW69" s="35">
        <v>4701375</v>
      </c>
      <c r="AX69" s="35">
        <v>4701375</v>
      </c>
      <c r="AY69" s="35">
        <v>4701375</v>
      </c>
      <c r="AZ69" s="35">
        <v>4701375</v>
      </c>
      <c r="BA69" s="35">
        <v>4701375</v>
      </c>
      <c r="BB69" s="35">
        <v>4701375</v>
      </c>
      <c r="BC69" s="35">
        <v>4701375</v>
      </c>
      <c r="BD69" s="35">
        <v>4701375</v>
      </c>
      <c r="BE69" s="35">
        <v>4701375</v>
      </c>
      <c r="BF69" s="35">
        <v>4701375</v>
      </c>
      <c r="BG69" s="35">
        <v>4701375</v>
      </c>
      <c r="BH69" s="35">
        <v>4701375</v>
      </c>
      <c r="BI69" s="50">
        <v>4701375</v>
      </c>
      <c r="BJ69" s="35">
        <v>4701375</v>
      </c>
      <c r="BK69" s="35">
        <v>4701375</v>
      </c>
      <c r="BL69" s="35">
        <v>4701375</v>
      </c>
      <c r="BM69" s="35">
        <v>2686500</v>
      </c>
      <c r="BN69" s="35">
        <v>2686500</v>
      </c>
      <c r="BO69" s="35">
        <v>2686500</v>
      </c>
      <c r="BP69" s="35">
        <v>2686500</v>
      </c>
      <c r="BQ69" s="35">
        <v>2686500</v>
      </c>
      <c r="BR69" s="35">
        <v>2686500</v>
      </c>
      <c r="BS69" s="35">
        <v>2686500</v>
      </c>
      <c r="BT69" s="35">
        <v>2686500</v>
      </c>
      <c r="BU69" s="35">
        <v>2686500</v>
      </c>
      <c r="BV69" s="35">
        <v>2686500</v>
      </c>
      <c r="BW69" s="35">
        <v>2686500</v>
      </c>
      <c r="BX69" s="35">
        <v>2686500</v>
      </c>
      <c r="BY69" s="35">
        <v>2686500</v>
      </c>
      <c r="BZ69" s="35">
        <v>2686500</v>
      </c>
      <c r="CA69" s="35">
        <v>2686500</v>
      </c>
      <c r="CB69" s="35">
        <v>2686500</v>
      </c>
      <c r="CC69" s="35">
        <v>2686500</v>
      </c>
      <c r="CD69" s="35">
        <v>2686500</v>
      </c>
      <c r="CE69" s="35">
        <v>2686500</v>
      </c>
      <c r="CF69" s="35" t="e">
        <f>#REF!</f>
        <v>#REF!</v>
      </c>
      <c r="CG69" s="35" t="e">
        <f>#REF!</f>
        <v>#REF!</v>
      </c>
      <c r="CH69" s="35" t="e">
        <f>#REF!</f>
        <v>#REF!</v>
      </c>
      <c r="CI69" s="35" t="e">
        <f>#REF!</f>
        <v>#REF!</v>
      </c>
      <c r="CJ69" s="35" t="e">
        <f>#REF!</f>
        <v>#REF!</v>
      </c>
    </row>
    <row r="70" spans="1:95" x14ac:dyDescent="0.35">
      <c r="A70" t="s">
        <v>36</v>
      </c>
      <c r="B70" t="s">
        <v>51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Q70" s="35">
        <v>4928235</v>
      </c>
      <c r="R70" s="35">
        <v>4928235</v>
      </c>
      <c r="S70" s="35">
        <v>4928235</v>
      </c>
      <c r="T70" s="35">
        <v>4928235</v>
      </c>
      <c r="U70" s="35">
        <v>4928235</v>
      </c>
      <c r="V70" s="35">
        <v>4928235</v>
      </c>
      <c r="W70" s="35">
        <v>4928235</v>
      </c>
      <c r="X70" s="35">
        <v>4928235</v>
      </c>
      <c r="Y70" s="35">
        <v>4928235</v>
      </c>
      <c r="Z70" s="35">
        <v>4928235</v>
      </c>
      <c r="AA70" s="35">
        <v>4928235</v>
      </c>
      <c r="AB70" s="35">
        <v>4928235</v>
      </c>
      <c r="AC70" s="35">
        <v>4928235</v>
      </c>
      <c r="AD70" s="35">
        <v>4928235</v>
      </c>
      <c r="AE70" s="35">
        <v>4928235</v>
      </c>
      <c r="AF70" s="35">
        <v>4928235</v>
      </c>
      <c r="AG70" s="35">
        <v>4928235</v>
      </c>
      <c r="AH70" s="35">
        <v>4928235</v>
      </c>
      <c r="AI70" s="35">
        <v>4928235</v>
      </c>
      <c r="AJ70" s="35">
        <v>4928235</v>
      </c>
      <c r="AK70" s="35">
        <v>4928235</v>
      </c>
      <c r="AL70" s="35">
        <v>4928235</v>
      </c>
      <c r="AM70" s="35">
        <v>4928235</v>
      </c>
      <c r="AN70" s="35">
        <v>4928235</v>
      </c>
      <c r="AO70" s="35">
        <v>4928235</v>
      </c>
      <c r="AP70" s="35">
        <v>4928235</v>
      </c>
      <c r="AQ70" s="35">
        <v>3790950</v>
      </c>
      <c r="AR70" s="35">
        <v>3790950</v>
      </c>
      <c r="AS70" s="35">
        <v>3790950</v>
      </c>
      <c r="AT70" s="35">
        <v>3790950</v>
      </c>
      <c r="AU70" s="35">
        <v>3790950</v>
      </c>
      <c r="AV70" s="35">
        <v>3790950</v>
      </c>
      <c r="AW70" s="35">
        <v>3790950</v>
      </c>
      <c r="AX70" s="35">
        <v>3790950</v>
      </c>
      <c r="AY70" s="35">
        <v>3790950</v>
      </c>
      <c r="AZ70" s="35">
        <v>3790950</v>
      </c>
      <c r="BA70" s="35">
        <v>3790950</v>
      </c>
      <c r="BB70" s="35">
        <v>3790950</v>
      </c>
      <c r="BC70" s="35">
        <v>3790950</v>
      </c>
      <c r="BD70" s="35">
        <v>3790950</v>
      </c>
      <c r="BE70" s="35">
        <v>3790950</v>
      </c>
      <c r="BF70" s="35">
        <v>2274570</v>
      </c>
      <c r="BG70" s="35">
        <v>2274570</v>
      </c>
      <c r="BH70" s="35">
        <v>2274570</v>
      </c>
      <c r="BI70" s="50">
        <v>2274570</v>
      </c>
      <c r="BJ70" s="35">
        <v>2274570</v>
      </c>
      <c r="BK70" s="35">
        <v>2274570</v>
      </c>
      <c r="BL70" s="35">
        <v>2274570</v>
      </c>
      <c r="BM70" s="35">
        <v>2274570</v>
      </c>
      <c r="BN70" s="35">
        <v>2274570</v>
      </c>
      <c r="BO70" s="35">
        <v>2274570</v>
      </c>
      <c r="BP70" s="35">
        <v>2274570</v>
      </c>
      <c r="BQ70" s="35">
        <v>2274570</v>
      </c>
      <c r="BR70" s="35">
        <v>2274570</v>
      </c>
      <c r="BS70" s="35">
        <v>2274570</v>
      </c>
      <c r="BT70" s="35">
        <v>2274570</v>
      </c>
      <c r="BU70" s="35">
        <v>2274570</v>
      </c>
      <c r="BV70" s="35">
        <v>2274570</v>
      </c>
      <c r="BW70" s="35">
        <v>2274570</v>
      </c>
      <c r="BX70" s="35">
        <v>2274570</v>
      </c>
      <c r="BY70" s="35">
        <v>2274570</v>
      </c>
      <c r="BZ70" s="35">
        <v>2274570</v>
      </c>
      <c r="CA70" s="35">
        <v>2274570</v>
      </c>
      <c r="CB70" s="35">
        <v>2274570</v>
      </c>
      <c r="CC70" s="35">
        <v>2274570</v>
      </c>
      <c r="CD70" s="35">
        <v>2274570</v>
      </c>
      <c r="CE70" s="35">
        <v>2274570</v>
      </c>
      <c r="CF70" s="35" t="e">
        <f>#REF!</f>
        <v>#REF!</v>
      </c>
      <c r="CG70" s="35" t="e">
        <f>#REF!</f>
        <v>#REF!</v>
      </c>
      <c r="CH70" s="35" t="e">
        <f>#REF!</f>
        <v>#REF!</v>
      </c>
      <c r="CI70" s="35" t="e">
        <f>#REF!</f>
        <v>#REF!</v>
      </c>
      <c r="CJ70" s="35" t="e">
        <f>#REF!</f>
        <v>#REF!</v>
      </c>
    </row>
    <row r="71" spans="1:95" x14ac:dyDescent="0.35">
      <c r="A71" s="27"/>
      <c r="B71" s="27" t="s">
        <v>58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45">
        <v>9629610</v>
      </c>
      <c r="R71" s="45">
        <v>9629610</v>
      </c>
      <c r="S71" s="45">
        <v>9629610</v>
      </c>
      <c r="T71" s="45">
        <v>9629610</v>
      </c>
      <c r="U71" s="45">
        <v>9629610</v>
      </c>
      <c r="V71" s="45">
        <v>9629610</v>
      </c>
      <c r="W71" s="45">
        <v>9629610</v>
      </c>
      <c r="X71" s="45">
        <v>9629610</v>
      </c>
      <c r="Y71" s="45">
        <v>9629610</v>
      </c>
      <c r="Z71" s="45">
        <v>9629610</v>
      </c>
      <c r="AA71" s="45">
        <v>9629610</v>
      </c>
      <c r="AB71" s="45">
        <v>9629610</v>
      </c>
      <c r="AC71" s="45">
        <v>9629610</v>
      </c>
      <c r="AD71" s="45">
        <v>9629610</v>
      </c>
      <c r="AE71" s="45">
        <v>9629610</v>
      </c>
      <c r="AF71" s="45">
        <v>9629610</v>
      </c>
      <c r="AG71" s="45">
        <v>9629610</v>
      </c>
      <c r="AH71" s="45">
        <v>9629610</v>
      </c>
      <c r="AI71" s="45">
        <v>9629610</v>
      </c>
      <c r="AJ71" s="45">
        <v>9629610</v>
      </c>
      <c r="AK71" s="48">
        <v>9629610</v>
      </c>
      <c r="AL71" s="45">
        <v>9629610</v>
      </c>
      <c r="AM71" s="45">
        <v>9629610</v>
      </c>
      <c r="AN71" s="45">
        <v>9629610</v>
      </c>
      <c r="AO71" s="45">
        <v>9629610</v>
      </c>
      <c r="AP71" s="45">
        <v>9629610</v>
      </c>
      <c r="AQ71" s="45">
        <v>8492325</v>
      </c>
      <c r="AR71" s="45">
        <v>8492325</v>
      </c>
      <c r="AS71" s="45">
        <v>8492325</v>
      </c>
      <c r="AT71" s="45">
        <v>8492325</v>
      </c>
      <c r="AU71" s="45">
        <v>8492325</v>
      </c>
      <c r="AV71" s="45">
        <v>8492325</v>
      </c>
      <c r="AW71" s="45">
        <v>8492325</v>
      </c>
      <c r="AX71" s="45">
        <v>8492325</v>
      </c>
      <c r="AY71" s="45">
        <v>8492325</v>
      </c>
      <c r="AZ71" s="45">
        <v>8492325</v>
      </c>
      <c r="BA71" s="45">
        <v>8492325</v>
      </c>
      <c r="BB71" s="45">
        <v>8492325</v>
      </c>
      <c r="BC71" s="45">
        <v>8492325</v>
      </c>
      <c r="BD71" s="45">
        <v>8492325</v>
      </c>
      <c r="BE71" s="45">
        <v>8492325</v>
      </c>
      <c r="BF71" s="45">
        <v>6975945</v>
      </c>
      <c r="BG71" s="45">
        <v>6975945</v>
      </c>
      <c r="BH71" s="45">
        <v>6975945</v>
      </c>
      <c r="BI71" s="51">
        <v>6975945</v>
      </c>
      <c r="BJ71" s="45">
        <v>6975945</v>
      </c>
      <c r="BK71" s="45">
        <v>6975945</v>
      </c>
      <c r="BL71" s="45">
        <v>6975945</v>
      </c>
      <c r="BM71" s="45">
        <v>4961070</v>
      </c>
      <c r="BN71" s="45">
        <v>4961070</v>
      </c>
      <c r="BO71" s="45">
        <v>4961070</v>
      </c>
      <c r="BP71" s="45">
        <v>4961070</v>
      </c>
      <c r="BQ71" s="45">
        <v>4961070</v>
      </c>
      <c r="BR71" s="45">
        <v>4961070</v>
      </c>
      <c r="BS71" s="45">
        <v>4961070</v>
      </c>
      <c r="BT71" s="45">
        <v>4961070</v>
      </c>
      <c r="BU71" s="45">
        <v>4961070</v>
      </c>
      <c r="BV71" s="45">
        <v>4961070</v>
      </c>
      <c r="BW71" s="45">
        <v>4961070</v>
      </c>
      <c r="BX71" s="45">
        <v>4961070</v>
      </c>
      <c r="BY71" s="45">
        <v>4961070</v>
      </c>
      <c r="BZ71" s="45">
        <v>4961070</v>
      </c>
      <c r="CA71" s="45">
        <v>4961070</v>
      </c>
      <c r="CB71" s="45">
        <v>4961070</v>
      </c>
      <c r="CC71" s="45">
        <v>4961070</v>
      </c>
      <c r="CD71" s="45">
        <v>4961070</v>
      </c>
      <c r="CE71" s="45">
        <v>4961070</v>
      </c>
      <c r="CF71" s="35" t="e">
        <f t="shared" ref="CF71:CJ71" si="29">SUM(CF69:CF70)</f>
        <v>#REF!</v>
      </c>
      <c r="CG71" s="35" t="e">
        <f t="shared" si="29"/>
        <v>#REF!</v>
      </c>
      <c r="CH71" s="35" t="e">
        <f t="shared" si="29"/>
        <v>#REF!</v>
      </c>
      <c r="CI71" s="35" t="e">
        <f t="shared" si="29"/>
        <v>#REF!</v>
      </c>
      <c r="CJ71" s="35" t="e">
        <f t="shared" si="29"/>
        <v>#REF!</v>
      </c>
    </row>
    <row r="72" spans="1:95" x14ac:dyDescent="0.35">
      <c r="A72" t="s">
        <v>35</v>
      </c>
      <c r="B72" t="s">
        <v>56</v>
      </c>
      <c r="T72" s="35">
        <f>Q69*0.99</f>
        <v>4654361.25</v>
      </c>
      <c r="U72" s="35">
        <f>R69*0.99</f>
        <v>4654361.25</v>
      </c>
      <c r="V72" s="35">
        <f t="shared" ref="V72:CG73" si="30">S69*0.99</f>
        <v>4654361.25</v>
      </c>
      <c r="W72" s="35">
        <f t="shared" si="30"/>
        <v>4654361.25</v>
      </c>
      <c r="X72" s="35">
        <f t="shared" si="30"/>
        <v>4654361.25</v>
      </c>
      <c r="Y72" s="35">
        <f t="shared" si="30"/>
        <v>4654361.25</v>
      </c>
      <c r="Z72" s="35">
        <f t="shared" si="30"/>
        <v>4654361.25</v>
      </c>
      <c r="AA72" s="35">
        <f t="shared" si="30"/>
        <v>4654361.25</v>
      </c>
      <c r="AB72" s="35">
        <f t="shared" si="30"/>
        <v>4654361.25</v>
      </c>
      <c r="AC72" s="35">
        <f t="shared" si="30"/>
        <v>4654361.25</v>
      </c>
      <c r="AD72" s="35">
        <f t="shared" si="30"/>
        <v>4654361.25</v>
      </c>
      <c r="AE72" s="35">
        <f t="shared" si="30"/>
        <v>4654361.25</v>
      </c>
      <c r="AF72" s="35">
        <f t="shared" si="30"/>
        <v>4654361.25</v>
      </c>
      <c r="AG72" s="35">
        <f t="shared" si="30"/>
        <v>4654361.25</v>
      </c>
      <c r="AH72" s="35">
        <f t="shared" si="30"/>
        <v>4654361.25</v>
      </c>
      <c r="AI72" s="35">
        <f t="shared" si="30"/>
        <v>4654361.25</v>
      </c>
      <c r="AJ72" s="35">
        <f t="shared" si="30"/>
        <v>4654361.25</v>
      </c>
      <c r="AK72" s="35">
        <f t="shared" si="30"/>
        <v>4654361.25</v>
      </c>
      <c r="AL72" s="35">
        <f t="shared" si="30"/>
        <v>4654361.25</v>
      </c>
      <c r="AM72" s="35">
        <f t="shared" si="30"/>
        <v>4654361.25</v>
      </c>
      <c r="AN72" s="35">
        <f t="shared" si="30"/>
        <v>4654361.25</v>
      </c>
      <c r="AO72" s="35">
        <f t="shared" si="30"/>
        <v>4654361.25</v>
      </c>
      <c r="AP72" s="35">
        <f t="shared" si="30"/>
        <v>4654361.25</v>
      </c>
      <c r="AQ72" s="35">
        <f t="shared" si="30"/>
        <v>4654361.25</v>
      </c>
      <c r="AR72" s="35">
        <f t="shared" si="30"/>
        <v>4654361.25</v>
      </c>
      <c r="AS72" s="35">
        <f t="shared" si="30"/>
        <v>4654361.25</v>
      </c>
      <c r="AT72" s="35">
        <f t="shared" si="30"/>
        <v>4654361.25</v>
      </c>
      <c r="AU72" s="35">
        <f t="shared" si="30"/>
        <v>4654361.25</v>
      </c>
      <c r="AV72" s="35">
        <f t="shared" si="30"/>
        <v>4654361.25</v>
      </c>
      <c r="AW72" s="35">
        <f t="shared" si="30"/>
        <v>4654361.25</v>
      </c>
      <c r="AX72" s="35">
        <f t="shared" si="30"/>
        <v>4654361.25</v>
      </c>
      <c r="AY72" s="35">
        <f t="shared" si="30"/>
        <v>4654361.25</v>
      </c>
      <c r="AZ72" s="35">
        <f t="shared" si="30"/>
        <v>4654361.25</v>
      </c>
      <c r="BA72" s="35">
        <f t="shared" si="30"/>
        <v>4654361.25</v>
      </c>
      <c r="BB72" s="35">
        <f t="shared" si="30"/>
        <v>4654361.25</v>
      </c>
      <c r="BC72" s="35">
        <f t="shared" si="30"/>
        <v>4654361.25</v>
      </c>
      <c r="BD72" s="35">
        <f t="shared" si="30"/>
        <v>4654361.25</v>
      </c>
      <c r="BE72" s="35">
        <f t="shared" si="30"/>
        <v>4654361.25</v>
      </c>
      <c r="BF72" s="35">
        <f t="shared" si="30"/>
        <v>4654361.25</v>
      </c>
      <c r="BG72" s="35">
        <f t="shared" si="30"/>
        <v>4654361.25</v>
      </c>
      <c r="BH72" s="35">
        <f t="shared" si="30"/>
        <v>4654361.25</v>
      </c>
      <c r="BI72" s="35">
        <f t="shared" si="30"/>
        <v>4654361.25</v>
      </c>
      <c r="BJ72" s="35">
        <f t="shared" si="30"/>
        <v>4654361.25</v>
      </c>
      <c r="BK72" s="35">
        <f t="shared" si="30"/>
        <v>4654361.25</v>
      </c>
      <c r="BL72" s="35">
        <f t="shared" si="30"/>
        <v>4654361.25</v>
      </c>
      <c r="BM72" s="35">
        <f t="shared" si="30"/>
        <v>4654361.25</v>
      </c>
      <c r="BN72" s="35">
        <f t="shared" si="30"/>
        <v>4654361.25</v>
      </c>
      <c r="BO72" s="35">
        <f t="shared" si="30"/>
        <v>4654361.25</v>
      </c>
      <c r="BP72" s="35">
        <f t="shared" si="30"/>
        <v>2659635</v>
      </c>
      <c r="BQ72" s="35">
        <f t="shared" si="30"/>
        <v>2659635</v>
      </c>
      <c r="BR72" s="35">
        <f t="shared" si="30"/>
        <v>2659635</v>
      </c>
      <c r="BS72" s="35">
        <f t="shared" si="30"/>
        <v>2659635</v>
      </c>
      <c r="BT72" s="35">
        <f t="shared" si="30"/>
        <v>2659635</v>
      </c>
      <c r="BU72" s="35">
        <f t="shared" si="30"/>
        <v>2659635</v>
      </c>
      <c r="BV72" s="35">
        <f t="shared" si="30"/>
        <v>2659635</v>
      </c>
      <c r="BW72" s="35">
        <f t="shared" si="30"/>
        <v>2659635</v>
      </c>
      <c r="BX72" s="35">
        <f t="shared" si="30"/>
        <v>2659635</v>
      </c>
      <c r="BY72" s="35">
        <f t="shared" si="30"/>
        <v>2659635</v>
      </c>
      <c r="BZ72" s="35">
        <f t="shared" si="30"/>
        <v>2659635</v>
      </c>
      <c r="CA72" s="35">
        <f t="shared" si="30"/>
        <v>2659635</v>
      </c>
      <c r="CB72" s="35">
        <f t="shared" si="30"/>
        <v>2659635</v>
      </c>
      <c r="CC72" s="35">
        <f t="shared" si="30"/>
        <v>2659635</v>
      </c>
      <c r="CD72" s="35">
        <f t="shared" si="30"/>
        <v>2659635</v>
      </c>
      <c r="CE72" s="35">
        <f t="shared" si="30"/>
        <v>2659635</v>
      </c>
      <c r="CF72" s="35">
        <f t="shared" si="30"/>
        <v>2659635</v>
      </c>
      <c r="CG72" s="35">
        <f t="shared" si="30"/>
        <v>2659635</v>
      </c>
      <c r="CH72" s="35">
        <f t="shared" ref="CH72:CJ73" si="31">CE69*0.99</f>
        <v>2659635</v>
      </c>
      <c r="CI72" s="35" t="e">
        <f t="shared" si="31"/>
        <v>#REF!</v>
      </c>
      <c r="CJ72" s="35" t="e">
        <f t="shared" si="31"/>
        <v>#REF!</v>
      </c>
    </row>
    <row r="73" spans="1:95" x14ac:dyDescent="0.35">
      <c r="A73" t="s">
        <v>36</v>
      </c>
      <c r="B73" t="s">
        <v>56</v>
      </c>
      <c r="T73" s="35">
        <f>Q70*0.99</f>
        <v>4878952.6500000004</v>
      </c>
      <c r="U73" s="35">
        <f>R70*0.99</f>
        <v>4878952.6500000004</v>
      </c>
      <c r="V73" s="35">
        <f t="shared" si="30"/>
        <v>4878952.6500000004</v>
      </c>
      <c r="W73" s="35">
        <f t="shared" si="30"/>
        <v>4878952.6500000004</v>
      </c>
      <c r="X73" s="35">
        <f t="shared" si="30"/>
        <v>4878952.6500000004</v>
      </c>
      <c r="Y73" s="35">
        <f t="shared" si="30"/>
        <v>4878952.6500000004</v>
      </c>
      <c r="Z73" s="35">
        <f t="shared" si="30"/>
        <v>4878952.6500000004</v>
      </c>
      <c r="AA73" s="35">
        <f t="shared" si="30"/>
        <v>4878952.6500000004</v>
      </c>
      <c r="AB73" s="35">
        <f t="shared" si="30"/>
        <v>4878952.6500000004</v>
      </c>
      <c r="AC73" s="35">
        <f t="shared" si="30"/>
        <v>4878952.6500000004</v>
      </c>
      <c r="AD73" s="35">
        <f t="shared" si="30"/>
        <v>4878952.6500000004</v>
      </c>
      <c r="AE73" s="35">
        <f t="shared" si="30"/>
        <v>4878952.6500000004</v>
      </c>
      <c r="AF73" s="35">
        <f t="shared" si="30"/>
        <v>4878952.6500000004</v>
      </c>
      <c r="AG73" s="35">
        <f t="shared" si="30"/>
        <v>4878952.6500000004</v>
      </c>
      <c r="AH73" s="35">
        <f t="shared" si="30"/>
        <v>4878952.6500000004</v>
      </c>
      <c r="AI73" s="35">
        <f t="shared" si="30"/>
        <v>4878952.6500000004</v>
      </c>
      <c r="AJ73" s="35">
        <f t="shared" si="30"/>
        <v>4878952.6500000004</v>
      </c>
      <c r="AK73" s="35">
        <f t="shared" si="30"/>
        <v>4878952.6500000004</v>
      </c>
      <c r="AL73" s="35">
        <f t="shared" si="30"/>
        <v>4878952.6500000004</v>
      </c>
      <c r="AM73" s="35">
        <f t="shared" si="30"/>
        <v>4878952.6500000004</v>
      </c>
      <c r="AN73" s="35">
        <f t="shared" si="30"/>
        <v>4878952.6500000004</v>
      </c>
      <c r="AO73" s="35">
        <f t="shared" si="30"/>
        <v>4878952.6500000004</v>
      </c>
      <c r="AP73" s="35">
        <f t="shared" si="30"/>
        <v>4878952.6500000004</v>
      </c>
      <c r="AQ73" s="35">
        <f t="shared" si="30"/>
        <v>4878952.6500000004</v>
      </c>
      <c r="AR73" s="35">
        <f t="shared" si="30"/>
        <v>4878952.6500000004</v>
      </c>
      <c r="AS73" s="35">
        <f t="shared" si="30"/>
        <v>4878952.6500000004</v>
      </c>
      <c r="AT73" s="35">
        <f t="shared" si="30"/>
        <v>3753040.5</v>
      </c>
      <c r="AU73" s="35">
        <f t="shared" si="30"/>
        <v>3753040.5</v>
      </c>
      <c r="AV73" s="35">
        <f t="shared" si="30"/>
        <v>3753040.5</v>
      </c>
      <c r="AW73" s="35">
        <f t="shared" si="30"/>
        <v>3753040.5</v>
      </c>
      <c r="AX73" s="35">
        <f t="shared" si="30"/>
        <v>3753040.5</v>
      </c>
      <c r="AY73" s="35">
        <f t="shared" si="30"/>
        <v>3753040.5</v>
      </c>
      <c r="AZ73" s="35">
        <f t="shared" si="30"/>
        <v>3753040.5</v>
      </c>
      <c r="BA73" s="35">
        <f t="shared" si="30"/>
        <v>3753040.5</v>
      </c>
      <c r="BB73" s="35">
        <f t="shared" si="30"/>
        <v>3753040.5</v>
      </c>
      <c r="BC73" s="35">
        <f t="shared" si="30"/>
        <v>3753040.5</v>
      </c>
      <c r="BD73" s="35">
        <f t="shared" si="30"/>
        <v>3753040.5</v>
      </c>
      <c r="BE73" s="35">
        <f t="shared" si="30"/>
        <v>3753040.5</v>
      </c>
      <c r="BF73" s="35">
        <f t="shared" si="30"/>
        <v>3753040.5</v>
      </c>
      <c r="BG73" s="35">
        <f t="shared" si="30"/>
        <v>3753040.5</v>
      </c>
      <c r="BH73" s="35">
        <f t="shared" si="30"/>
        <v>3753040.5</v>
      </c>
      <c r="BI73" s="35">
        <f t="shared" si="30"/>
        <v>2251824.2999999998</v>
      </c>
      <c r="BJ73" s="35">
        <f t="shared" si="30"/>
        <v>2251824.2999999998</v>
      </c>
      <c r="BK73" s="35">
        <f t="shared" si="30"/>
        <v>2251824.2999999998</v>
      </c>
      <c r="BL73" s="35">
        <f t="shared" si="30"/>
        <v>2251824.2999999998</v>
      </c>
      <c r="BM73" s="35">
        <f t="shared" si="30"/>
        <v>2251824.2999999998</v>
      </c>
      <c r="BN73" s="35">
        <f t="shared" si="30"/>
        <v>2251824.2999999998</v>
      </c>
      <c r="BO73" s="35">
        <f t="shared" si="30"/>
        <v>2251824.2999999998</v>
      </c>
      <c r="BP73" s="35">
        <f t="shared" si="30"/>
        <v>2251824.2999999998</v>
      </c>
      <c r="BQ73" s="35">
        <f t="shared" si="30"/>
        <v>2251824.2999999998</v>
      </c>
      <c r="BR73" s="35">
        <f t="shared" si="30"/>
        <v>2251824.2999999998</v>
      </c>
      <c r="BS73" s="35">
        <f t="shared" si="30"/>
        <v>2251824.2999999998</v>
      </c>
      <c r="BT73" s="35">
        <f t="shared" si="30"/>
        <v>2251824.2999999998</v>
      </c>
      <c r="BU73" s="35">
        <f t="shared" si="30"/>
        <v>2251824.2999999998</v>
      </c>
      <c r="BV73" s="35">
        <f t="shared" si="30"/>
        <v>2251824.2999999998</v>
      </c>
      <c r="BW73" s="35">
        <f t="shared" si="30"/>
        <v>2251824.2999999998</v>
      </c>
      <c r="BX73" s="35">
        <f t="shared" si="30"/>
        <v>2251824.2999999998</v>
      </c>
      <c r="BY73" s="35">
        <f t="shared" si="30"/>
        <v>2251824.2999999998</v>
      </c>
      <c r="BZ73" s="35">
        <f t="shared" si="30"/>
        <v>2251824.2999999998</v>
      </c>
      <c r="CA73" s="35">
        <f t="shared" si="30"/>
        <v>2251824.2999999998</v>
      </c>
      <c r="CB73" s="35">
        <f t="shared" si="30"/>
        <v>2251824.2999999998</v>
      </c>
      <c r="CC73" s="35">
        <f t="shared" si="30"/>
        <v>2251824.2999999998</v>
      </c>
      <c r="CD73" s="35">
        <f t="shared" si="30"/>
        <v>2251824.2999999998</v>
      </c>
      <c r="CE73" s="35">
        <f t="shared" si="30"/>
        <v>2251824.2999999998</v>
      </c>
      <c r="CF73" s="35">
        <f t="shared" si="30"/>
        <v>2251824.2999999998</v>
      </c>
      <c r="CG73" s="35">
        <f t="shared" si="30"/>
        <v>2251824.2999999998</v>
      </c>
      <c r="CH73" s="35">
        <f t="shared" si="31"/>
        <v>2251824.2999999998</v>
      </c>
      <c r="CI73" s="35" t="e">
        <f t="shared" si="31"/>
        <v>#REF!</v>
      </c>
      <c r="CJ73" s="35" t="e">
        <f t="shared" si="31"/>
        <v>#REF!</v>
      </c>
    </row>
    <row r="75" spans="1:95" x14ac:dyDescent="0.35">
      <c r="A75" t="s">
        <v>35</v>
      </c>
      <c r="B75" t="s">
        <v>77</v>
      </c>
      <c r="Q75" s="6">
        <f>Q69/$F$41</f>
        <v>9.0823668384879728</v>
      </c>
      <c r="R75" s="6">
        <f t="shared" ref="R75:CC75" si="32">R69/$F$41</f>
        <v>9.0823668384879728</v>
      </c>
      <c r="S75" s="6">
        <f t="shared" si="32"/>
        <v>9.0823668384879728</v>
      </c>
      <c r="T75" s="6">
        <f t="shared" si="32"/>
        <v>9.0823668384879728</v>
      </c>
      <c r="U75" s="6">
        <f t="shared" si="32"/>
        <v>9.0823668384879728</v>
      </c>
      <c r="V75" s="6">
        <f t="shared" si="32"/>
        <v>9.0823668384879728</v>
      </c>
      <c r="W75" s="6">
        <f t="shared" si="32"/>
        <v>9.0823668384879728</v>
      </c>
      <c r="X75" s="6">
        <f t="shared" si="32"/>
        <v>9.0823668384879728</v>
      </c>
      <c r="Y75" s="6">
        <f t="shared" si="32"/>
        <v>9.0823668384879728</v>
      </c>
      <c r="Z75" s="6">
        <f t="shared" si="32"/>
        <v>9.0823668384879728</v>
      </c>
      <c r="AA75" s="6">
        <f t="shared" si="32"/>
        <v>9.0823668384879728</v>
      </c>
      <c r="AB75" s="6">
        <f t="shared" si="32"/>
        <v>9.0823668384879728</v>
      </c>
      <c r="AC75" s="6">
        <f t="shared" si="32"/>
        <v>9.0823668384879728</v>
      </c>
      <c r="AD75" s="6">
        <f t="shared" si="32"/>
        <v>9.0823668384879728</v>
      </c>
      <c r="AE75" s="6">
        <f t="shared" si="32"/>
        <v>9.0823668384879728</v>
      </c>
      <c r="AF75" s="6">
        <f t="shared" si="32"/>
        <v>9.0823668384879728</v>
      </c>
      <c r="AG75" s="6">
        <f t="shared" si="32"/>
        <v>9.0823668384879728</v>
      </c>
      <c r="AH75" s="6">
        <f t="shared" si="32"/>
        <v>9.0823668384879728</v>
      </c>
      <c r="AI75" s="6">
        <f t="shared" si="32"/>
        <v>9.0823668384879728</v>
      </c>
      <c r="AJ75" s="6">
        <f t="shared" si="32"/>
        <v>9.0823668384879728</v>
      </c>
      <c r="AK75" s="6">
        <f t="shared" si="32"/>
        <v>9.0823668384879728</v>
      </c>
      <c r="AL75" s="6">
        <f t="shared" si="32"/>
        <v>9.0823668384879728</v>
      </c>
      <c r="AM75" s="6">
        <f t="shared" si="32"/>
        <v>9.0823668384879728</v>
      </c>
      <c r="AN75" s="6">
        <f t="shared" si="32"/>
        <v>9.0823668384879728</v>
      </c>
      <c r="AO75" s="6">
        <f t="shared" si="32"/>
        <v>9.0823668384879728</v>
      </c>
      <c r="AP75" s="6">
        <f t="shared" si="32"/>
        <v>9.0823668384879728</v>
      </c>
      <c r="AQ75" s="6">
        <f t="shared" si="32"/>
        <v>9.0823668384879728</v>
      </c>
      <c r="AR75" s="6">
        <f t="shared" si="32"/>
        <v>9.0823668384879728</v>
      </c>
      <c r="AS75" s="6">
        <f t="shared" si="32"/>
        <v>9.0823668384879728</v>
      </c>
      <c r="AT75" s="6">
        <f t="shared" si="32"/>
        <v>9.0823668384879728</v>
      </c>
      <c r="AU75" s="6">
        <f t="shared" si="32"/>
        <v>9.0823668384879728</v>
      </c>
      <c r="AV75" s="6">
        <f t="shared" si="32"/>
        <v>9.0823668384879728</v>
      </c>
      <c r="AW75" s="6">
        <f t="shared" si="32"/>
        <v>9.0823668384879728</v>
      </c>
      <c r="AX75" s="6">
        <f t="shared" si="32"/>
        <v>9.0823668384879728</v>
      </c>
      <c r="AY75" s="6">
        <f t="shared" si="32"/>
        <v>9.0823668384879728</v>
      </c>
      <c r="AZ75" s="6">
        <f t="shared" si="32"/>
        <v>9.0823668384879728</v>
      </c>
      <c r="BA75" s="6">
        <f t="shared" si="32"/>
        <v>9.0823668384879728</v>
      </c>
      <c r="BB75" s="6">
        <f t="shared" si="32"/>
        <v>9.0823668384879728</v>
      </c>
      <c r="BC75" s="6">
        <f t="shared" si="32"/>
        <v>9.0823668384879728</v>
      </c>
      <c r="BD75" s="6">
        <f t="shared" si="32"/>
        <v>9.0823668384879728</v>
      </c>
      <c r="BE75" s="6">
        <f t="shared" si="32"/>
        <v>9.0823668384879728</v>
      </c>
      <c r="BF75" s="6">
        <f t="shared" si="32"/>
        <v>9.0823668384879728</v>
      </c>
      <c r="BG75" s="6">
        <f t="shared" si="32"/>
        <v>9.0823668384879728</v>
      </c>
      <c r="BH75" s="6">
        <f t="shared" si="32"/>
        <v>9.0823668384879728</v>
      </c>
      <c r="BI75" s="6">
        <f t="shared" si="32"/>
        <v>9.0823668384879728</v>
      </c>
      <c r="BJ75" s="6">
        <f t="shared" si="32"/>
        <v>9.0823668384879728</v>
      </c>
      <c r="BK75" s="6">
        <f t="shared" si="32"/>
        <v>9.0823668384879728</v>
      </c>
      <c r="BL75" s="6">
        <f t="shared" si="32"/>
        <v>9.0823668384879728</v>
      </c>
      <c r="BM75" s="6">
        <f t="shared" si="32"/>
        <v>5.1899239077074135</v>
      </c>
      <c r="BN75" s="6">
        <f t="shared" si="32"/>
        <v>5.1899239077074135</v>
      </c>
      <c r="BO75" s="6">
        <f t="shared" si="32"/>
        <v>5.1899239077074135</v>
      </c>
      <c r="BP75" s="6">
        <f t="shared" si="32"/>
        <v>5.1899239077074135</v>
      </c>
      <c r="BQ75" s="6">
        <f t="shared" si="32"/>
        <v>5.1899239077074135</v>
      </c>
      <c r="BR75" s="6">
        <f t="shared" si="32"/>
        <v>5.1899239077074135</v>
      </c>
      <c r="BS75" s="6">
        <f t="shared" si="32"/>
        <v>5.1899239077074135</v>
      </c>
      <c r="BT75" s="6">
        <f t="shared" si="32"/>
        <v>5.1899239077074135</v>
      </c>
      <c r="BU75" s="6">
        <f t="shared" si="32"/>
        <v>5.1899239077074135</v>
      </c>
      <c r="BV75" s="6">
        <f t="shared" si="32"/>
        <v>5.1899239077074135</v>
      </c>
      <c r="BW75" s="6">
        <f t="shared" si="32"/>
        <v>5.1899239077074135</v>
      </c>
      <c r="BX75" s="6">
        <f t="shared" si="32"/>
        <v>5.1899239077074135</v>
      </c>
      <c r="BY75" s="6">
        <f t="shared" si="32"/>
        <v>5.1899239077074135</v>
      </c>
      <c r="BZ75" s="6">
        <f t="shared" si="32"/>
        <v>5.1899239077074135</v>
      </c>
      <c r="CA75" s="6">
        <f t="shared" si="32"/>
        <v>5.1899239077074135</v>
      </c>
      <c r="CB75" s="6">
        <f t="shared" si="32"/>
        <v>5.1899239077074135</v>
      </c>
      <c r="CC75" s="6">
        <f t="shared" si="32"/>
        <v>5.1899239077074135</v>
      </c>
      <c r="CD75" s="6">
        <f t="shared" ref="CD75:CE75" si="33">CD69/$F$41</f>
        <v>5.1899239077074135</v>
      </c>
      <c r="CE75" s="6">
        <f t="shared" si="33"/>
        <v>5.1899239077074135</v>
      </c>
      <c r="CN75">
        <f t="shared" ref="CN75:CQ75" si="34">CN71/$F$41</f>
        <v>0</v>
      </c>
      <c r="CO75">
        <f t="shared" si="34"/>
        <v>0</v>
      </c>
      <c r="CP75">
        <f t="shared" si="34"/>
        <v>0</v>
      </c>
      <c r="CQ75">
        <f t="shared" si="34"/>
        <v>0</v>
      </c>
    </row>
    <row r="76" spans="1:95" x14ac:dyDescent="0.35">
      <c r="B76" t="s">
        <v>78</v>
      </c>
      <c r="Q76" s="6">
        <f>Q69/$G$41</f>
        <v>5.3425687285223367</v>
      </c>
      <c r="R76" s="6">
        <f t="shared" ref="R76:CC76" si="35">R69/$G$41</f>
        <v>5.3425687285223367</v>
      </c>
      <c r="S76" s="6">
        <f t="shared" si="35"/>
        <v>5.3425687285223367</v>
      </c>
      <c r="T76" s="6">
        <f t="shared" si="35"/>
        <v>5.3425687285223367</v>
      </c>
      <c r="U76" s="6">
        <f t="shared" si="35"/>
        <v>5.3425687285223367</v>
      </c>
      <c r="V76" s="6">
        <f t="shared" si="35"/>
        <v>5.3425687285223367</v>
      </c>
      <c r="W76" s="6">
        <f t="shared" si="35"/>
        <v>5.3425687285223367</v>
      </c>
      <c r="X76" s="6">
        <f t="shared" si="35"/>
        <v>5.3425687285223367</v>
      </c>
      <c r="Y76" s="6">
        <f t="shared" si="35"/>
        <v>5.3425687285223367</v>
      </c>
      <c r="Z76" s="6">
        <f t="shared" si="35"/>
        <v>5.3425687285223367</v>
      </c>
      <c r="AA76" s="6">
        <f t="shared" si="35"/>
        <v>5.3425687285223367</v>
      </c>
      <c r="AB76" s="6">
        <f t="shared" si="35"/>
        <v>5.3425687285223367</v>
      </c>
      <c r="AC76" s="6">
        <f t="shared" si="35"/>
        <v>5.3425687285223367</v>
      </c>
      <c r="AD76" s="6">
        <f t="shared" si="35"/>
        <v>5.3425687285223367</v>
      </c>
      <c r="AE76" s="6">
        <f t="shared" si="35"/>
        <v>5.3425687285223367</v>
      </c>
      <c r="AF76" s="6">
        <f t="shared" si="35"/>
        <v>5.3425687285223367</v>
      </c>
      <c r="AG76" s="6">
        <f t="shared" si="35"/>
        <v>5.3425687285223367</v>
      </c>
      <c r="AH76" s="6">
        <f t="shared" si="35"/>
        <v>5.3425687285223367</v>
      </c>
      <c r="AI76" s="6">
        <f t="shared" si="35"/>
        <v>5.3425687285223367</v>
      </c>
      <c r="AJ76" s="6">
        <f t="shared" si="35"/>
        <v>5.3425687285223367</v>
      </c>
      <c r="AK76" s="6">
        <f t="shared" si="35"/>
        <v>5.3425687285223367</v>
      </c>
      <c r="AL76" s="6">
        <f t="shared" si="35"/>
        <v>5.3425687285223367</v>
      </c>
      <c r="AM76" s="6">
        <f t="shared" si="35"/>
        <v>5.3425687285223367</v>
      </c>
      <c r="AN76" s="6">
        <f t="shared" si="35"/>
        <v>5.3425687285223367</v>
      </c>
      <c r="AO76" s="6">
        <f t="shared" si="35"/>
        <v>5.3425687285223367</v>
      </c>
      <c r="AP76" s="6">
        <f t="shared" si="35"/>
        <v>5.3425687285223367</v>
      </c>
      <c r="AQ76" s="6">
        <f t="shared" si="35"/>
        <v>5.3425687285223367</v>
      </c>
      <c r="AR76" s="6">
        <f t="shared" si="35"/>
        <v>5.3425687285223367</v>
      </c>
      <c r="AS76" s="6">
        <f t="shared" si="35"/>
        <v>5.3425687285223367</v>
      </c>
      <c r="AT76" s="6">
        <f t="shared" si="35"/>
        <v>5.3425687285223367</v>
      </c>
      <c r="AU76" s="6">
        <f t="shared" si="35"/>
        <v>5.3425687285223367</v>
      </c>
      <c r="AV76" s="6">
        <f t="shared" si="35"/>
        <v>5.3425687285223367</v>
      </c>
      <c r="AW76" s="6">
        <f t="shared" si="35"/>
        <v>5.3425687285223367</v>
      </c>
      <c r="AX76" s="6">
        <f t="shared" si="35"/>
        <v>5.3425687285223367</v>
      </c>
      <c r="AY76" s="6">
        <f t="shared" si="35"/>
        <v>5.3425687285223367</v>
      </c>
      <c r="AZ76" s="6">
        <f t="shared" si="35"/>
        <v>5.3425687285223367</v>
      </c>
      <c r="BA76" s="6">
        <f t="shared" si="35"/>
        <v>5.3425687285223367</v>
      </c>
      <c r="BB76" s="6">
        <f t="shared" si="35"/>
        <v>5.3425687285223367</v>
      </c>
      <c r="BC76" s="6">
        <f t="shared" si="35"/>
        <v>5.3425687285223367</v>
      </c>
      <c r="BD76" s="6">
        <f t="shared" si="35"/>
        <v>5.3425687285223367</v>
      </c>
      <c r="BE76" s="6">
        <f t="shared" si="35"/>
        <v>5.3425687285223367</v>
      </c>
      <c r="BF76" s="6">
        <f t="shared" si="35"/>
        <v>5.3425687285223367</v>
      </c>
      <c r="BG76" s="6">
        <f t="shared" si="35"/>
        <v>5.3425687285223367</v>
      </c>
      <c r="BH76" s="6">
        <f t="shared" si="35"/>
        <v>5.3425687285223367</v>
      </c>
      <c r="BI76" s="6">
        <f t="shared" si="35"/>
        <v>5.3425687285223367</v>
      </c>
      <c r="BJ76" s="6">
        <f t="shared" si="35"/>
        <v>5.3425687285223367</v>
      </c>
      <c r="BK76" s="6">
        <f t="shared" si="35"/>
        <v>5.3425687285223367</v>
      </c>
      <c r="BL76" s="6">
        <f t="shared" si="35"/>
        <v>5.3425687285223367</v>
      </c>
      <c r="BM76" s="6">
        <f t="shared" si="35"/>
        <v>3.052896416298478</v>
      </c>
      <c r="BN76" s="6">
        <f t="shared" si="35"/>
        <v>3.052896416298478</v>
      </c>
      <c r="BO76" s="6">
        <f t="shared" si="35"/>
        <v>3.052896416298478</v>
      </c>
      <c r="BP76" s="6">
        <f t="shared" si="35"/>
        <v>3.052896416298478</v>
      </c>
      <c r="BQ76" s="6">
        <f t="shared" si="35"/>
        <v>3.052896416298478</v>
      </c>
      <c r="BR76" s="6">
        <f t="shared" si="35"/>
        <v>3.052896416298478</v>
      </c>
      <c r="BS76" s="6">
        <f t="shared" si="35"/>
        <v>3.052896416298478</v>
      </c>
      <c r="BT76" s="6">
        <f t="shared" si="35"/>
        <v>3.052896416298478</v>
      </c>
      <c r="BU76" s="6">
        <f t="shared" si="35"/>
        <v>3.052896416298478</v>
      </c>
      <c r="BV76" s="6">
        <f t="shared" si="35"/>
        <v>3.052896416298478</v>
      </c>
      <c r="BW76" s="6">
        <f t="shared" si="35"/>
        <v>3.052896416298478</v>
      </c>
      <c r="BX76" s="6">
        <f t="shared" si="35"/>
        <v>3.052896416298478</v>
      </c>
      <c r="BY76" s="6">
        <f t="shared" si="35"/>
        <v>3.052896416298478</v>
      </c>
      <c r="BZ76" s="6">
        <f t="shared" si="35"/>
        <v>3.052896416298478</v>
      </c>
      <c r="CA76" s="6">
        <f t="shared" si="35"/>
        <v>3.052896416298478</v>
      </c>
      <c r="CB76" s="6">
        <f t="shared" si="35"/>
        <v>3.052896416298478</v>
      </c>
      <c r="CC76" s="6">
        <f t="shared" si="35"/>
        <v>3.052896416298478</v>
      </c>
      <c r="CD76" s="6">
        <f t="shared" ref="CD76:CE76" si="36">CD69/$G$41</f>
        <v>3.052896416298478</v>
      </c>
      <c r="CE76" s="6">
        <f t="shared" si="36"/>
        <v>3.052896416298478</v>
      </c>
      <c r="CN76">
        <f t="shared" ref="CN76:CQ76" si="37">CN71/$G$41</f>
        <v>0</v>
      </c>
      <c r="CO76">
        <f t="shared" si="37"/>
        <v>0</v>
      </c>
      <c r="CP76">
        <f t="shared" si="37"/>
        <v>0</v>
      </c>
      <c r="CQ76">
        <f t="shared" si="37"/>
        <v>0</v>
      </c>
    </row>
    <row r="77" spans="1:95" x14ac:dyDescent="0.35">
      <c r="B77" t="s">
        <v>79</v>
      </c>
      <c r="Q77" s="6">
        <f>Q69/$H$41</f>
        <v>3.4726696735395195</v>
      </c>
      <c r="R77" s="6">
        <f t="shared" ref="R77:CC77" si="38">R69/$H$41</f>
        <v>3.4726696735395195</v>
      </c>
      <c r="S77" s="6">
        <f t="shared" si="38"/>
        <v>3.4726696735395195</v>
      </c>
      <c r="T77" s="6">
        <f t="shared" si="38"/>
        <v>3.4726696735395195</v>
      </c>
      <c r="U77" s="6">
        <f t="shared" si="38"/>
        <v>3.4726696735395195</v>
      </c>
      <c r="V77" s="6">
        <f t="shared" si="38"/>
        <v>3.4726696735395195</v>
      </c>
      <c r="W77" s="6">
        <f t="shared" si="38"/>
        <v>3.4726696735395195</v>
      </c>
      <c r="X77" s="6">
        <f t="shared" si="38"/>
        <v>3.4726696735395195</v>
      </c>
      <c r="Y77" s="6">
        <f t="shared" si="38"/>
        <v>3.4726696735395195</v>
      </c>
      <c r="Z77" s="6">
        <f t="shared" si="38"/>
        <v>3.4726696735395195</v>
      </c>
      <c r="AA77" s="6">
        <f t="shared" si="38"/>
        <v>3.4726696735395195</v>
      </c>
      <c r="AB77" s="6">
        <f t="shared" si="38"/>
        <v>3.4726696735395195</v>
      </c>
      <c r="AC77" s="6">
        <f t="shared" si="38"/>
        <v>3.4726696735395195</v>
      </c>
      <c r="AD77" s="6">
        <f t="shared" si="38"/>
        <v>3.4726696735395195</v>
      </c>
      <c r="AE77" s="6">
        <f t="shared" si="38"/>
        <v>3.4726696735395195</v>
      </c>
      <c r="AF77" s="6">
        <f t="shared" si="38"/>
        <v>3.4726696735395195</v>
      </c>
      <c r="AG77" s="6">
        <f t="shared" si="38"/>
        <v>3.4726696735395195</v>
      </c>
      <c r="AH77" s="6">
        <f t="shared" si="38"/>
        <v>3.4726696735395195</v>
      </c>
      <c r="AI77" s="6">
        <f t="shared" si="38"/>
        <v>3.4726696735395195</v>
      </c>
      <c r="AJ77" s="6">
        <f t="shared" si="38"/>
        <v>3.4726696735395195</v>
      </c>
      <c r="AK77" s="6">
        <f t="shared" si="38"/>
        <v>3.4726696735395195</v>
      </c>
      <c r="AL77" s="6">
        <f t="shared" si="38"/>
        <v>3.4726696735395195</v>
      </c>
      <c r="AM77" s="6">
        <f t="shared" si="38"/>
        <v>3.4726696735395195</v>
      </c>
      <c r="AN77" s="6">
        <f t="shared" si="38"/>
        <v>3.4726696735395195</v>
      </c>
      <c r="AO77" s="6">
        <f t="shared" si="38"/>
        <v>3.4726696735395195</v>
      </c>
      <c r="AP77" s="6">
        <f t="shared" si="38"/>
        <v>3.4726696735395195</v>
      </c>
      <c r="AQ77" s="6">
        <f t="shared" si="38"/>
        <v>3.4726696735395195</v>
      </c>
      <c r="AR77" s="6">
        <f t="shared" si="38"/>
        <v>3.4726696735395195</v>
      </c>
      <c r="AS77" s="6">
        <f t="shared" si="38"/>
        <v>3.4726696735395195</v>
      </c>
      <c r="AT77" s="6">
        <f t="shared" si="38"/>
        <v>3.4726696735395195</v>
      </c>
      <c r="AU77" s="6">
        <f t="shared" si="38"/>
        <v>3.4726696735395195</v>
      </c>
      <c r="AV77" s="6">
        <f t="shared" si="38"/>
        <v>3.4726696735395195</v>
      </c>
      <c r="AW77" s="6">
        <f t="shared" si="38"/>
        <v>3.4726696735395195</v>
      </c>
      <c r="AX77" s="6">
        <f t="shared" si="38"/>
        <v>3.4726696735395195</v>
      </c>
      <c r="AY77" s="6">
        <f t="shared" si="38"/>
        <v>3.4726696735395195</v>
      </c>
      <c r="AZ77" s="6">
        <f t="shared" si="38"/>
        <v>3.4726696735395195</v>
      </c>
      <c r="BA77" s="6">
        <f t="shared" si="38"/>
        <v>3.4726696735395195</v>
      </c>
      <c r="BB77" s="6">
        <f t="shared" si="38"/>
        <v>3.4726696735395195</v>
      </c>
      <c r="BC77" s="6">
        <f t="shared" si="38"/>
        <v>3.4726696735395195</v>
      </c>
      <c r="BD77" s="6">
        <f t="shared" si="38"/>
        <v>3.4726696735395195</v>
      </c>
      <c r="BE77" s="6">
        <f t="shared" si="38"/>
        <v>3.4726696735395195</v>
      </c>
      <c r="BF77" s="6">
        <f t="shared" si="38"/>
        <v>3.4726696735395195</v>
      </c>
      <c r="BG77" s="6">
        <f t="shared" si="38"/>
        <v>3.4726696735395195</v>
      </c>
      <c r="BH77" s="6">
        <f t="shared" si="38"/>
        <v>3.4726696735395195</v>
      </c>
      <c r="BI77" s="6">
        <f t="shared" si="38"/>
        <v>3.4726696735395195</v>
      </c>
      <c r="BJ77" s="6">
        <f t="shared" si="38"/>
        <v>3.4726696735395195</v>
      </c>
      <c r="BK77" s="6">
        <f t="shared" si="38"/>
        <v>3.4726696735395195</v>
      </c>
      <c r="BL77" s="6">
        <f t="shared" si="38"/>
        <v>3.4726696735395195</v>
      </c>
      <c r="BM77" s="6">
        <f t="shared" si="38"/>
        <v>1.9843826705940111</v>
      </c>
      <c r="BN77" s="6">
        <f t="shared" si="38"/>
        <v>1.9843826705940111</v>
      </c>
      <c r="BO77" s="6">
        <f t="shared" si="38"/>
        <v>1.9843826705940111</v>
      </c>
      <c r="BP77" s="6">
        <f t="shared" si="38"/>
        <v>1.9843826705940111</v>
      </c>
      <c r="BQ77" s="6">
        <f t="shared" si="38"/>
        <v>1.9843826705940111</v>
      </c>
      <c r="BR77" s="6">
        <f t="shared" si="38"/>
        <v>1.9843826705940111</v>
      </c>
      <c r="BS77" s="6">
        <f t="shared" si="38"/>
        <v>1.9843826705940111</v>
      </c>
      <c r="BT77" s="6">
        <f t="shared" si="38"/>
        <v>1.9843826705940111</v>
      </c>
      <c r="BU77" s="6">
        <f t="shared" si="38"/>
        <v>1.9843826705940111</v>
      </c>
      <c r="BV77" s="6">
        <f t="shared" si="38"/>
        <v>1.9843826705940111</v>
      </c>
      <c r="BW77" s="6">
        <f t="shared" si="38"/>
        <v>1.9843826705940111</v>
      </c>
      <c r="BX77" s="6">
        <f t="shared" si="38"/>
        <v>1.9843826705940111</v>
      </c>
      <c r="BY77" s="6">
        <f t="shared" si="38"/>
        <v>1.9843826705940111</v>
      </c>
      <c r="BZ77" s="6">
        <f t="shared" si="38"/>
        <v>1.9843826705940111</v>
      </c>
      <c r="CA77" s="6">
        <f t="shared" si="38"/>
        <v>1.9843826705940111</v>
      </c>
      <c r="CB77" s="6">
        <f t="shared" si="38"/>
        <v>1.9843826705940111</v>
      </c>
      <c r="CC77" s="6">
        <f t="shared" si="38"/>
        <v>1.9843826705940111</v>
      </c>
      <c r="CD77" s="6">
        <f t="shared" ref="CD77:CE77" si="39">CD69/$H$41</f>
        <v>1.9843826705940111</v>
      </c>
      <c r="CE77" s="6">
        <f t="shared" si="39"/>
        <v>1.9843826705940111</v>
      </c>
      <c r="CN77">
        <f t="shared" ref="CN77:CQ77" si="40">CN71/$H$41</f>
        <v>0</v>
      </c>
      <c r="CO77">
        <f t="shared" si="40"/>
        <v>0</v>
      </c>
      <c r="CP77">
        <f t="shared" si="40"/>
        <v>0</v>
      </c>
      <c r="CQ77">
        <f t="shared" si="40"/>
        <v>0</v>
      </c>
    </row>
    <row r="78" spans="1:95" x14ac:dyDescent="0.35">
      <c r="A78" t="s">
        <v>36</v>
      </c>
      <c r="B78" t="s">
        <v>77</v>
      </c>
      <c r="Q78" s="6">
        <f>Q70/$F$42</f>
        <v>12.320811514754816</v>
      </c>
      <c r="R78" s="6">
        <f t="shared" ref="R78:CC78" si="41">R70/$F$42</f>
        <v>12.320811514754816</v>
      </c>
      <c r="S78" s="6">
        <f t="shared" si="41"/>
        <v>12.320811514754816</v>
      </c>
      <c r="T78" s="6">
        <f t="shared" si="41"/>
        <v>12.320811514754816</v>
      </c>
      <c r="U78" s="6">
        <f t="shared" si="41"/>
        <v>12.320811514754816</v>
      </c>
      <c r="V78" s="6">
        <f t="shared" si="41"/>
        <v>12.320811514754816</v>
      </c>
      <c r="W78" s="6">
        <f t="shared" si="41"/>
        <v>12.320811514754816</v>
      </c>
      <c r="X78" s="6">
        <f t="shared" si="41"/>
        <v>12.320811514754816</v>
      </c>
      <c r="Y78" s="6">
        <f t="shared" si="41"/>
        <v>12.320811514754816</v>
      </c>
      <c r="Z78" s="6">
        <f t="shared" si="41"/>
        <v>12.320811514754816</v>
      </c>
      <c r="AA78" s="6">
        <f t="shared" si="41"/>
        <v>12.320811514754816</v>
      </c>
      <c r="AB78" s="6">
        <f t="shared" si="41"/>
        <v>12.320811514754816</v>
      </c>
      <c r="AC78" s="6">
        <f t="shared" si="41"/>
        <v>12.320811514754816</v>
      </c>
      <c r="AD78" s="6">
        <f t="shared" si="41"/>
        <v>12.320811514754816</v>
      </c>
      <c r="AE78" s="6">
        <f t="shared" si="41"/>
        <v>12.320811514754816</v>
      </c>
      <c r="AF78" s="6">
        <f t="shared" si="41"/>
        <v>12.320811514754816</v>
      </c>
      <c r="AG78" s="6">
        <f t="shared" si="41"/>
        <v>12.320811514754816</v>
      </c>
      <c r="AH78" s="6">
        <f t="shared" si="41"/>
        <v>12.320811514754816</v>
      </c>
      <c r="AI78" s="6">
        <f t="shared" si="41"/>
        <v>12.320811514754816</v>
      </c>
      <c r="AJ78" s="6">
        <f t="shared" si="41"/>
        <v>12.320811514754816</v>
      </c>
      <c r="AK78" s="6">
        <f t="shared" si="41"/>
        <v>12.320811514754816</v>
      </c>
      <c r="AL78" s="6">
        <f t="shared" si="41"/>
        <v>12.320811514754816</v>
      </c>
      <c r="AM78" s="6">
        <f t="shared" si="41"/>
        <v>12.320811514754816</v>
      </c>
      <c r="AN78" s="6">
        <f t="shared" si="41"/>
        <v>12.320811514754816</v>
      </c>
      <c r="AO78" s="6">
        <f t="shared" si="41"/>
        <v>12.320811514754816</v>
      </c>
      <c r="AP78" s="6">
        <f t="shared" si="41"/>
        <v>12.320811514754816</v>
      </c>
      <c r="AQ78" s="6">
        <f t="shared" si="41"/>
        <v>9.4775473190421646</v>
      </c>
      <c r="AR78" s="6">
        <f t="shared" si="41"/>
        <v>9.4775473190421646</v>
      </c>
      <c r="AS78" s="6">
        <f t="shared" si="41"/>
        <v>9.4775473190421646</v>
      </c>
      <c r="AT78" s="6">
        <f t="shared" si="41"/>
        <v>9.4775473190421646</v>
      </c>
      <c r="AU78" s="6">
        <f t="shared" si="41"/>
        <v>9.4775473190421646</v>
      </c>
      <c r="AV78" s="6">
        <f t="shared" si="41"/>
        <v>9.4775473190421646</v>
      </c>
      <c r="AW78" s="6">
        <f t="shared" si="41"/>
        <v>9.4775473190421646</v>
      </c>
      <c r="AX78" s="6">
        <f t="shared" si="41"/>
        <v>9.4775473190421646</v>
      </c>
      <c r="AY78" s="6">
        <f t="shared" si="41"/>
        <v>9.4775473190421646</v>
      </c>
      <c r="AZ78" s="6">
        <f t="shared" si="41"/>
        <v>9.4775473190421646</v>
      </c>
      <c r="BA78" s="6">
        <f t="shared" si="41"/>
        <v>9.4775473190421646</v>
      </c>
      <c r="BB78" s="6">
        <f t="shared" si="41"/>
        <v>9.4775473190421646</v>
      </c>
      <c r="BC78" s="6">
        <f t="shared" si="41"/>
        <v>9.4775473190421646</v>
      </c>
      <c r="BD78" s="6">
        <f t="shared" si="41"/>
        <v>9.4775473190421646</v>
      </c>
      <c r="BE78" s="6">
        <f t="shared" si="41"/>
        <v>9.4775473190421646</v>
      </c>
      <c r="BF78" s="6">
        <f t="shared" si="41"/>
        <v>5.6865283914252993</v>
      </c>
      <c r="BG78" s="6">
        <f t="shared" si="41"/>
        <v>5.6865283914252993</v>
      </c>
      <c r="BH78" s="6">
        <f t="shared" si="41"/>
        <v>5.6865283914252993</v>
      </c>
      <c r="BI78" s="6">
        <f t="shared" si="41"/>
        <v>5.6865283914252993</v>
      </c>
      <c r="BJ78" s="6">
        <f t="shared" si="41"/>
        <v>5.6865283914252993</v>
      </c>
      <c r="BK78" s="6">
        <f t="shared" si="41"/>
        <v>5.6865283914252993</v>
      </c>
      <c r="BL78" s="6">
        <f t="shared" si="41"/>
        <v>5.6865283914252993</v>
      </c>
      <c r="BM78" s="6">
        <f t="shared" si="41"/>
        <v>5.6865283914252993</v>
      </c>
      <c r="BN78" s="6">
        <f t="shared" si="41"/>
        <v>5.6865283914252993</v>
      </c>
      <c r="BO78" s="6">
        <f t="shared" si="41"/>
        <v>5.6865283914252993</v>
      </c>
      <c r="BP78" s="6">
        <f t="shared" si="41"/>
        <v>5.6865283914252993</v>
      </c>
      <c r="BQ78" s="6">
        <f t="shared" si="41"/>
        <v>5.6865283914252993</v>
      </c>
      <c r="BR78" s="6">
        <f t="shared" si="41"/>
        <v>5.6865283914252993</v>
      </c>
      <c r="BS78" s="6">
        <f t="shared" si="41"/>
        <v>5.6865283914252993</v>
      </c>
      <c r="BT78" s="6">
        <f t="shared" si="41"/>
        <v>5.6865283914252993</v>
      </c>
      <c r="BU78" s="6">
        <f t="shared" si="41"/>
        <v>5.6865283914252993</v>
      </c>
      <c r="BV78" s="6">
        <f t="shared" si="41"/>
        <v>5.6865283914252993</v>
      </c>
      <c r="BW78" s="6">
        <f t="shared" si="41"/>
        <v>5.6865283914252993</v>
      </c>
      <c r="BX78" s="6">
        <f t="shared" si="41"/>
        <v>5.6865283914252993</v>
      </c>
      <c r="BY78" s="6">
        <f t="shared" si="41"/>
        <v>5.6865283914252993</v>
      </c>
      <c r="BZ78" s="6">
        <f t="shared" si="41"/>
        <v>5.6865283914252993</v>
      </c>
      <c r="CA78" s="6">
        <f t="shared" si="41"/>
        <v>5.6865283914252993</v>
      </c>
      <c r="CB78" s="6">
        <f t="shared" si="41"/>
        <v>5.6865283914252993</v>
      </c>
      <c r="CC78" s="6">
        <f t="shared" si="41"/>
        <v>5.6865283914252993</v>
      </c>
      <c r="CD78" s="6">
        <f t="shared" ref="CD78:CE78" si="42">CD70/$F$42</f>
        <v>5.6865283914252993</v>
      </c>
      <c r="CE78" s="6">
        <f t="shared" si="42"/>
        <v>5.6865283914252993</v>
      </c>
      <c r="CN78">
        <f t="shared" ref="CN78:CQ78" si="43">CN72/$F$42</f>
        <v>0</v>
      </c>
      <c r="CO78">
        <f t="shared" si="43"/>
        <v>0</v>
      </c>
      <c r="CP78">
        <f t="shared" si="43"/>
        <v>0</v>
      </c>
      <c r="CQ78">
        <f t="shared" si="43"/>
        <v>0</v>
      </c>
    </row>
    <row r="79" spans="1:95" x14ac:dyDescent="0.35">
      <c r="B79" t="s">
        <v>78</v>
      </c>
      <c r="Q79" s="6">
        <f>Q70/$G$42</f>
        <v>7.0004610879288718</v>
      </c>
      <c r="R79" s="6">
        <f t="shared" ref="R79:CC79" si="44">R70/$G$42</f>
        <v>7.0004610879288718</v>
      </c>
      <c r="S79" s="6">
        <f t="shared" si="44"/>
        <v>7.0004610879288718</v>
      </c>
      <c r="T79" s="6">
        <f t="shared" si="44"/>
        <v>7.0004610879288718</v>
      </c>
      <c r="U79" s="6">
        <f t="shared" si="44"/>
        <v>7.0004610879288718</v>
      </c>
      <c r="V79" s="6">
        <f t="shared" si="44"/>
        <v>7.0004610879288718</v>
      </c>
      <c r="W79" s="6">
        <f t="shared" si="44"/>
        <v>7.0004610879288718</v>
      </c>
      <c r="X79" s="6">
        <f t="shared" si="44"/>
        <v>7.0004610879288718</v>
      </c>
      <c r="Y79" s="6">
        <f t="shared" si="44"/>
        <v>7.0004610879288718</v>
      </c>
      <c r="Z79" s="6">
        <f t="shared" si="44"/>
        <v>7.0004610879288718</v>
      </c>
      <c r="AA79" s="6">
        <f t="shared" si="44"/>
        <v>7.0004610879288718</v>
      </c>
      <c r="AB79" s="6">
        <f t="shared" si="44"/>
        <v>7.0004610879288718</v>
      </c>
      <c r="AC79" s="6">
        <f t="shared" si="44"/>
        <v>7.0004610879288718</v>
      </c>
      <c r="AD79" s="6">
        <f t="shared" si="44"/>
        <v>7.0004610879288718</v>
      </c>
      <c r="AE79" s="6">
        <f t="shared" si="44"/>
        <v>7.0004610879288718</v>
      </c>
      <c r="AF79" s="6">
        <f t="shared" si="44"/>
        <v>7.0004610879288718</v>
      </c>
      <c r="AG79" s="6">
        <f t="shared" si="44"/>
        <v>7.0004610879288718</v>
      </c>
      <c r="AH79" s="6">
        <f t="shared" si="44"/>
        <v>7.0004610879288718</v>
      </c>
      <c r="AI79" s="6">
        <f t="shared" si="44"/>
        <v>7.0004610879288718</v>
      </c>
      <c r="AJ79" s="6">
        <f t="shared" si="44"/>
        <v>7.0004610879288718</v>
      </c>
      <c r="AK79" s="6">
        <f t="shared" si="44"/>
        <v>7.0004610879288718</v>
      </c>
      <c r="AL79" s="6">
        <f t="shared" si="44"/>
        <v>7.0004610879288718</v>
      </c>
      <c r="AM79" s="6">
        <f t="shared" si="44"/>
        <v>7.0004610879288718</v>
      </c>
      <c r="AN79" s="6">
        <f t="shared" si="44"/>
        <v>7.0004610879288718</v>
      </c>
      <c r="AO79" s="6">
        <f t="shared" si="44"/>
        <v>7.0004610879288718</v>
      </c>
      <c r="AP79" s="6">
        <f t="shared" si="44"/>
        <v>7.0004610879288718</v>
      </c>
      <c r="AQ79" s="6">
        <f t="shared" si="44"/>
        <v>5.3849700676375933</v>
      </c>
      <c r="AR79" s="6">
        <f t="shared" si="44"/>
        <v>5.3849700676375933</v>
      </c>
      <c r="AS79" s="6">
        <f t="shared" si="44"/>
        <v>5.3849700676375933</v>
      </c>
      <c r="AT79" s="6">
        <f t="shared" si="44"/>
        <v>5.3849700676375933</v>
      </c>
      <c r="AU79" s="6">
        <f t="shared" si="44"/>
        <v>5.3849700676375933</v>
      </c>
      <c r="AV79" s="6">
        <f t="shared" si="44"/>
        <v>5.3849700676375933</v>
      </c>
      <c r="AW79" s="6">
        <f t="shared" si="44"/>
        <v>5.3849700676375933</v>
      </c>
      <c r="AX79" s="6">
        <f t="shared" si="44"/>
        <v>5.3849700676375933</v>
      </c>
      <c r="AY79" s="6">
        <f t="shared" si="44"/>
        <v>5.3849700676375933</v>
      </c>
      <c r="AZ79" s="6">
        <f t="shared" si="44"/>
        <v>5.3849700676375933</v>
      </c>
      <c r="BA79" s="6">
        <f t="shared" si="44"/>
        <v>5.3849700676375933</v>
      </c>
      <c r="BB79" s="6">
        <f t="shared" si="44"/>
        <v>5.3849700676375933</v>
      </c>
      <c r="BC79" s="6">
        <f t="shared" si="44"/>
        <v>5.3849700676375933</v>
      </c>
      <c r="BD79" s="6">
        <f t="shared" si="44"/>
        <v>5.3849700676375933</v>
      </c>
      <c r="BE79" s="6">
        <f t="shared" si="44"/>
        <v>5.3849700676375933</v>
      </c>
      <c r="BF79" s="6">
        <f t="shared" si="44"/>
        <v>3.2309820405825564</v>
      </c>
      <c r="BG79" s="6">
        <f t="shared" si="44"/>
        <v>3.2309820405825564</v>
      </c>
      <c r="BH79" s="6">
        <f t="shared" si="44"/>
        <v>3.2309820405825564</v>
      </c>
      <c r="BI79" s="6">
        <f t="shared" si="44"/>
        <v>3.2309820405825564</v>
      </c>
      <c r="BJ79" s="6">
        <f t="shared" si="44"/>
        <v>3.2309820405825564</v>
      </c>
      <c r="BK79" s="6">
        <f t="shared" si="44"/>
        <v>3.2309820405825564</v>
      </c>
      <c r="BL79" s="6">
        <f t="shared" si="44"/>
        <v>3.2309820405825564</v>
      </c>
      <c r="BM79" s="6">
        <f t="shared" si="44"/>
        <v>3.2309820405825564</v>
      </c>
      <c r="BN79" s="6">
        <f t="shared" si="44"/>
        <v>3.2309820405825564</v>
      </c>
      <c r="BO79" s="6">
        <f t="shared" si="44"/>
        <v>3.2309820405825564</v>
      </c>
      <c r="BP79" s="6">
        <f t="shared" si="44"/>
        <v>3.2309820405825564</v>
      </c>
      <c r="BQ79" s="6">
        <f t="shared" si="44"/>
        <v>3.2309820405825564</v>
      </c>
      <c r="BR79" s="6">
        <f t="shared" si="44"/>
        <v>3.2309820405825564</v>
      </c>
      <c r="BS79" s="6">
        <f t="shared" si="44"/>
        <v>3.2309820405825564</v>
      </c>
      <c r="BT79" s="6">
        <f t="shared" si="44"/>
        <v>3.2309820405825564</v>
      </c>
      <c r="BU79" s="6">
        <f t="shared" si="44"/>
        <v>3.2309820405825564</v>
      </c>
      <c r="BV79" s="6">
        <f t="shared" si="44"/>
        <v>3.2309820405825564</v>
      </c>
      <c r="BW79" s="6">
        <f t="shared" si="44"/>
        <v>3.2309820405825564</v>
      </c>
      <c r="BX79" s="6">
        <f t="shared" si="44"/>
        <v>3.2309820405825564</v>
      </c>
      <c r="BY79" s="6">
        <f t="shared" si="44"/>
        <v>3.2309820405825564</v>
      </c>
      <c r="BZ79" s="6">
        <f t="shared" si="44"/>
        <v>3.2309820405825564</v>
      </c>
      <c r="CA79" s="6">
        <f t="shared" si="44"/>
        <v>3.2309820405825564</v>
      </c>
      <c r="CB79" s="6">
        <f t="shared" si="44"/>
        <v>3.2309820405825564</v>
      </c>
      <c r="CC79" s="6">
        <f t="shared" si="44"/>
        <v>3.2309820405825564</v>
      </c>
      <c r="CD79" s="6">
        <f t="shared" ref="CD79:CE79" si="45">CD70/$G$42</f>
        <v>3.2309820405825564</v>
      </c>
      <c r="CE79" s="6">
        <f t="shared" si="45"/>
        <v>3.2309820405825564</v>
      </c>
      <c r="CN79">
        <f t="shared" ref="CN79:CQ79" si="46">CN72/$G$42</f>
        <v>0</v>
      </c>
      <c r="CO79">
        <f t="shared" si="46"/>
        <v>0</v>
      </c>
      <c r="CP79">
        <f t="shared" si="46"/>
        <v>0</v>
      </c>
      <c r="CQ79">
        <f t="shared" si="46"/>
        <v>0</v>
      </c>
    </row>
    <row r="80" spans="1:95" x14ac:dyDescent="0.35">
      <c r="B80" t="s">
        <v>79</v>
      </c>
      <c r="Q80" s="6">
        <f>Q70/$H$42</f>
        <v>4.3458862433862446</v>
      </c>
      <c r="R80" s="6">
        <f t="shared" ref="R80:CC80" si="47">R70/$H$42</f>
        <v>4.3458862433862446</v>
      </c>
      <c r="S80" s="6">
        <f t="shared" si="47"/>
        <v>4.3458862433862446</v>
      </c>
      <c r="T80" s="6">
        <f t="shared" si="47"/>
        <v>4.3458862433862446</v>
      </c>
      <c r="U80" s="6">
        <f t="shared" si="47"/>
        <v>4.3458862433862446</v>
      </c>
      <c r="V80" s="6">
        <f t="shared" si="47"/>
        <v>4.3458862433862446</v>
      </c>
      <c r="W80" s="6">
        <f t="shared" si="47"/>
        <v>4.3458862433862446</v>
      </c>
      <c r="X80" s="6">
        <f t="shared" si="47"/>
        <v>4.3458862433862446</v>
      </c>
      <c r="Y80" s="6">
        <f t="shared" si="47"/>
        <v>4.3458862433862446</v>
      </c>
      <c r="Z80" s="6">
        <f t="shared" si="47"/>
        <v>4.3458862433862446</v>
      </c>
      <c r="AA80" s="6">
        <f t="shared" si="47"/>
        <v>4.3458862433862446</v>
      </c>
      <c r="AB80" s="6">
        <f t="shared" si="47"/>
        <v>4.3458862433862446</v>
      </c>
      <c r="AC80" s="6">
        <f t="shared" si="47"/>
        <v>4.3458862433862446</v>
      </c>
      <c r="AD80" s="6">
        <f t="shared" si="47"/>
        <v>4.3458862433862446</v>
      </c>
      <c r="AE80" s="6">
        <f t="shared" si="47"/>
        <v>4.3458862433862446</v>
      </c>
      <c r="AF80" s="6">
        <f t="shared" si="47"/>
        <v>4.3458862433862446</v>
      </c>
      <c r="AG80" s="6">
        <f t="shared" si="47"/>
        <v>4.3458862433862446</v>
      </c>
      <c r="AH80" s="6">
        <f t="shared" si="47"/>
        <v>4.3458862433862446</v>
      </c>
      <c r="AI80" s="6">
        <f t="shared" si="47"/>
        <v>4.3458862433862446</v>
      </c>
      <c r="AJ80" s="6">
        <f t="shared" si="47"/>
        <v>4.3458862433862446</v>
      </c>
      <c r="AK80" s="6">
        <f t="shared" si="47"/>
        <v>4.3458862433862446</v>
      </c>
      <c r="AL80" s="6">
        <f t="shared" si="47"/>
        <v>4.3458862433862446</v>
      </c>
      <c r="AM80" s="6">
        <f t="shared" si="47"/>
        <v>4.3458862433862446</v>
      </c>
      <c r="AN80" s="6">
        <f t="shared" si="47"/>
        <v>4.3458862433862446</v>
      </c>
      <c r="AO80" s="6">
        <f t="shared" si="47"/>
        <v>4.3458862433862446</v>
      </c>
      <c r="AP80" s="6">
        <f t="shared" si="47"/>
        <v>4.3458862433862446</v>
      </c>
      <c r="AQ80" s="6">
        <f t="shared" si="47"/>
        <v>3.3429894179894188</v>
      </c>
      <c r="AR80" s="6">
        <f t="shared" si="47"/>
        <v>3.3429894179894188</v>
      </c>
      <c r="AS80" s="6">
        <f t="shared" si="47"/>
        <v>3.3429894179894188</v>
      </c>
      <c r="AT80" s="6">
        <f t="shared" si="47"/>
        <v>3.3429894179894188</v>
      </c>
      <c r="AU80" s="6">
        <f t="shared" si="47"/>
        <v>3.3429894179894188</v>
      </c>
      <c r="AV80" s="6">
        <f t="shared" si="47"/>
        <v>3.3429894179894188</v>
      </c>
      <c r="AW80" s="6">
        <f t="shared" si="47"/>
        <v>3.3429894179894188</v>
      </c>
      <c r="AX80" s="6">
        <f t="shared" si="47"/>
        <v>3.3429894179894188</v>
      </c>
      <c r="AY80" s="6">
        <f t="shared" si="47"/>
        <v>3.3429894179894188</v>
      </c>
      <c r="AZ80" s="6">
        <f t="shared" si="47"/>
        <v>3.3429894179894188</v>
      </c>
      <c r="BA80" s="6">
        <f t="shared" si="47"/>
        <v>3.3429894179894188</v>
      </c>
      <c r="BB80" s="6">
        <f t="shared" si="47"/>
        <v>3.3429894179894188</v>
      </c>
      <c r="BC80" s="6">
        <f t="shared" si="47"/>
        <v>3.3429894179894188</v>
      </c>
      <c r="BD80" s="6">
        <f t="shared" si="47"/>
        <v>3.3429894179894188</v>
      </c>
      <c r="BE80" s="6">
        <f t="shared" si="47"/>
        <v>3.3429894179894188</v>
      </c>
      <c r="BF80" s="6">
        <f t="shared" si="47"/>
        <v>2.0057936507936511</v>
      </c>
      <c r="BG80" s="6">
        <f t="shared" si="47"/>
        <v>2.0057936507936511</v>
      </c>
      <c r="BH80" s="6">
        <f t="shared" si="47"/>
        <v>2.0057936507936511</v>
      </c>
      <c r="BI80" s="6">
        <f t="shared" si="47"/>
        <v>2.0057936507936511</v>
      </c>
      <c r="BJ80" s="6">
        <f t="shared" si="47"/>
        <v>2.0057936507936511</v>
      </c>
      <c r="BK80" s="6">
        <f t="shared" si="47"/>
        <v>2.0057936507936511</v>
      </c>
      <c r="BL80" s="6">
        <f t="shared" si="47"/>
        <v>2.0057936507936511</v>
      </c>
      <c r="BM80" s="6">
        <f t="shared" si="47"/>
        <v>2.0057936507936511</v>
      </c>
      <c r="BN80" s="6">
        <f t="shared" si="47"/>
        <v>2.0057936507936511</v>
      </c>
      <c r="BO80" s="6">
        <f t="shared" si="47"/>
        <v>2.0057936507936511</v>
      </c>
      <c r="BP80" s="6">
        <f t="shared" si="47"/>
        <v>2.0057936507936511</v>
      </c>
      <c r="BQ80" s="6">
        <f t="shared" si="47"/>
        <v>2.0057936507936511</v>
      </c>
      <c r="BR80" s="6">
        <f t="shared" si="47"/>
        <v>2.0057936507936511</v>
      </c>
      <c r="BS80" s="6">
        <f t="shared" si="47"/>
        <v>2.0057936507936511</v>
      </c>
      <c r="BT80" s="6">
        <f t="shared" si="47"/>
        <v>2.0057936507936511</v>
      </c>
      <c r="BU80" s="6">
        <f t="shared" si="47"/>
        <v>2.0057936507936511</v>
      </c>
      <c r="BV80" s="6">
        <f t="shared" si="47"/>
        <v>2.0057936507936511</v>
      </c>
      <c r="BW80" s="6">
        <f t="shared" si="47"/>
        <v>2.0057936507936511</v>
      </c>
      <c r="BX80" s="6">
        <f t="shared" si="47"/>
        <v>2.0057936507936511</v>
      </c>
      <c r="BY80" s="6">
        <f t="shared" si="47"/>
        <v>2.0057936507936511</v>
      </c>
      <c r="BZ80" s="6">
        <f t="shared" si="47"/>
        <v>2.0057936507936511</v>
      </c>
      <c r="CA80" s="6">
        <f t="shared" si="47"/>
        <v>2.0057936507936511</v>
      </c>
      <c r="CB80" s="6">
        <f t="shared" si="47"/>
        <v>2.0057936507936511</v>
      </c>
      <c r="CC80" s="6">
        <f t="shared" si="47"/>
        <v>2.0057936507936511</v>
      </c>
      <c r="CD80" s="6">
        <f t="shared" ref="CD80:CE80" si="48">CD70/$H$42</f>
        <v>2.0057936507936511</v>
      </c>
      <c r="CE80" s="6">
        <f t="shared" si="48"/>
        <v>2.0057936507936511</v>
      </c>
      <c r="CN80">
        <f t="shared" ref="CN80:CQ80" si="49">CN72/$H$42</f>
        <v>0</v>
      </c>
      <c r="CO80">
        <f t="shared" si="49"/>
        <v>0</v>
      </c>
      <c r="CP80">
        <f t="shared" si="49"/>
        <v>0</v>
      </c>
      <c r="CQ80">
        <f t="shared" si="49"/>
        <v>0</v>
      </c>
    </row>
    <row r="81" spans="2:95" x14ac:dyDescent="0.35">
      <c r="P81" s="59" t="s">
        <v>20</v>
      </c>
      <c r="Q81" s="58">
        <v>15</v>
      </c>
      <c r="R81" s="58">
        <v>16</v>
      </c>
      <c r="S81" s="58">
        <v>17</v>
      </c>
      <c r="T81" s="58">
        <v>18</v>
      </c>
      <c r="U81" s="58">
        <v>19</v>
      </c>
      <c r="V81" s="58">
        <v>20</v>
      </c>
      <c r="W81" s="58">
        <v>21</v>
      </c>
      <c r="X81" s="58">
        <v>22</v>
      </c>
      <c r="Y81" s="58">
        <v>23</v>
      </c>
      <c r="Z81" s="58">
        <v>24</v>
      </c>
      <c r="AA81" s="58">
        <v>25</v>
      </c>
      <c r="AB81" s="58">
        <v>26</v>
      </c>
      <c r="AC81" s="58">
        <v>27</v>
      </c>
      <c r="AD81" s="58">
        <v>28</v>
      </c>
      <c r="AE81" s="58">
        <v>29</v>
      </c>
      <c r="AF81" s="58">
        <v>30</v>
      </c>
      <c r="AG81" s="58">
        <v>31</v>
      </c>
      <c r="AH81" s="58">
        <v>32</v>
      </c>
      <c r="AI81" s="58">
        <v>33</v>
      </c>
      <c r="AJ81" s="58">
        <v>34</v>
      </c>
      <c r="AK81" s="58">
        <v>35</v>
      </c>
      <c r="AL81" s="58">
        <v>36</v>
      </c>
      <c r="AM81" s="58">
        <v>37</v>
      </c>
      <c r="AN81" s="58">
        <v>38</v>
      </c>
      <c r="AO81" s="58">
        <v>39</v>
      </c>
      <c r="AP81" s="58">
        <v>40</v>
      </c>
      <c r="AQ81" s="58">
        <v>41</v>
      </c>
      <c r="AR81" s="58">
        <v>42</v>
      </c>
      <c r="AS81" s="58">
        <v>43</v>
      </c>
      <c r="AT81" s="58">
        <v>44</v>
      </c>
      <c r="AU81" s="58">
        <v>45</v>
      </c>
      <c r="AV81" s="58">
        <v>46</v>
      </c>
      <c r="AW81" s="58">
        <v>47</v>
      </c>
      <c r="AX81" s="58">
        <v>48</v>
      </c>
      <c r="AY81" s="58">
        <v>49</v>
      </c>
      <c r="AZ81" s="58">
        <v>50</v>
      </c>
      <c r="BA81" s="58">
        <v>51</v>
      </c>
      <c r="BB81" s="58">
        <v>52</v>
      </c>
      <c r="BC81" s="58">
        <v>1</v>
      </c>
      <c r="BD81" s="58">
        <v>2</v>
      </c>
      <c r="BE81" s="58">
        <v>3</v>
      </c>
      <c r="BF81" s="58">
        <v>4</v>
      </c>
      <c r="BG81" s="58">
        <v>5</v>
      </c>
      <c r="BH81" s="58">
        <v>6</v>
      </c>
      <c r="BI81" s="58">
        <v>7</v>
      </c>
      <c r="BJ81" s="58">
        <v>8</v>
      </c>
      <c r="BK81" s="58">
        <v>9</v>
      </c>
      <c r="BL81" s="58">
        <v>10</v>
      </c>
      <c r="BM81" s="58">
        <v>11</v>
      </c>
      <c r="BN81" s="58">
        <v>12</v>
      </c>
      <c r="BO81" s="58">
        <v>13</v>
      </c>
      <c r="BP81" s="58">
        <v>14</v>
      </c>
      <c r="BQ81" s="58">
        <v>15</v>
      </c>
      <c r="BR81" s="58">
        <v>16</v>
      </c>
      <c r="BS81" s="58">
        <v>17</v>
      </c>
      <c r="BT81" s="58">
        <v>18</v>
      </c>
      <c r="BU81" s="58">
        <v>19</v>
      </c>
      <c r="BV81" s="58">
        <v>20</v>
      </c>
      <c r="BW81" s="58">
        <v>21</v>
      </c>
      <c r="BX81" s="58">
        <v>22</v>
      </c>
      <c r="BY81" s="58">
        <v>23</v>
      </c>
      <c r="BZ81" s="58">
        <v>24</v>
      </c>
      <c r="CA81" s="58">
        <v>25</v>
      </c>
      <c r="CB81" s="58">
        <v>26</v>
      </c>
      <c r="CC81" s="58">
        <v>27</v>
      </c>
      <c r="CD81" s="58">
        <v>28</v>
      </c>
      <c r="CE81" s="58">
        <v>29</v>
      </c>
      <c r="CN81">
        <v>26</v>
      </c>
      <c r="CO81">
        <v>27</v>
      </c>
      <c r="CP81">
        <v>28</v>
      </c>
      <c r="CQ81">
        <v>29</v>
      </c>
    </row>
    <row r="82" spans="2:95" x14ac:dyDescent="0.35">
      <c r="P82" s="31" t="s">
        <v>93</v>
      </c>
      <c r="Q82" s="6">
        <f>Q75+Q79</f>
        <v>16.082827926416844</v>
      </c>
      <c r="R82" s="6">
        <f t="shared" ref="R82:CC82" si="50">R75+R79</f>
        <v>16.082827926416844</v>
      </c>
      <c r="S82" s="6">
        <f t="shared" si="50"/>
        <v>16.082827926416844</v>
      </c>
      <c r="T82" s="6">
        <f t="shared" si="50"/>
        <v>16.082827926416844</v>
      </c>
      <c r="U82" s="6">
        <f t="shared" si="50"/>
        <v>16.082827926416844</v>
      </c>
      <c r="V82" s="6">
        <f t="shared" si="50"/>
        <v>16.082827926416844</v>
      </c>
      <c r="W82" s="6">
        <f t="shared" si="50"/>
        <v>16.082827926416844</v>
      </c>
      <c r="X82" s="6">
        <f t="shared" si="50"/>
        <v>16.082827926416844</v>
      </c>
      <c r="Y82" s="6">
        <f t="shared" si="50"/>
        <v>16.082827926416844</v>
      </c>
      <c r="Z82" s="6">
        <f t="shared" si="50"/>
        <v>16.082827926416844</v>
      </c>
      <c r="AA82" s="6">
        <f t="shared" si="50"/>
        <v>16.082827926416844</v>
      </c>
      <c r="AB82" s="6">
        <f t="shared" si="50"/>
        <v>16.082827926416844</v>
      </c>
      <c r="AC82" s="6">
        <f t="shared" si="50"/>
        <v>16.082827926416844</v>
      </c>
      <c r="AD82" s="6">
        <f t="shared" si="50"/>
        <v>16.082827926416844</v>
      </c>
      <c r="AE82" s="6">
        <f t="shared" si="50"/>
        <v>16.082827926416844</v>
      </c>
      <c r="AF82" s="6">
        <f t="shared" si="50"/>
        <v>16.082827926416844</v>
      </c>
      <c r="AG82" s="6">
        <f t="shared" si="50"/>
        <v>16.082827926416844</v>
      </c>
      <c r="AH82" s="6">
        <f t="shared" si="50"/>
        <v>16.082827926416844</v>
      </c>
      <c r="AI82" s="6">
        <f t="shared" si="50"/>
        <v>16.082827926416844</v>
      </c>
      <c r="AJ82" s="6">
        <f t="shared" si="50"/>
        <v>16.082827926416844</v>
      </c>
      <c r="AK82" s="6">
        <f t="shared" si="50"/>
        <v>16.082827926416844</v>
      </c>
      <c r="AL82" s="6">
        <f t="shared" si="50"/>
        <v>16.082827926416844</v>
      </c>
      <c r="AM82" s="6">
        <f t="shared" si="50"/>
        <v>16.082827926416844</v>
      </c>
      <c r="AN82" s="6">
        <f t="shared" si="50"/>
        <v>16.082827926416844</v>
      </c>
      <c r="AO82" s="6">
        <f t="shared" si="50"/>
        <v>16.082827926416844</v>
      </c>
      <c r="AP82" s="6">
        <f t="shared" si="50"/>
        <v>16.082827926416844</v>
      </c>
      <c r="AQ82" s="6">
        <f t="shared" si="50"/>
        <v>14.467336906125567</v>
      </c>
      <c r="AR82" s="6">
        <f t="shared" si="50"/>
        <v>14.467336906125567</v>
      </c>
      <c r="AS82" s="6">
        <f t="shared" si="50"/>
        <v>14.467336906125567</v>
      </c>
      <c r="AT82" s="6">
        <f t="shared" si="50"/>
        <v>14.467336906125567</v>
      </c>
      <c r="AU82" s="6">
        <f t="shared" si="50"/>
        <v>14.467336906125567</v>
      </c>
      <c r="AV82" s="6">
        <f t="shared" si="50"/>
        <v>14.467336906125567</v>
      </c>
      <c r="AW82" s="6">
        <f t="shared" si="50"/>
        <v>14.467336906125567</v>
      </c>
      <c r="AX82" s="6">
        <f t="shared" si="50"/>
        <v>14.467336906125567</v>
      </c>
      <c r="AY82" s="6">
        <f t="shared" si="50"/>
        <v>14.467336906125567</v>
      </c>
      <c r="AZ82" s="6">
        <f t="shared" si="50"/>
        <v>14.467336906125567</v>
      </c>
      <c r="BA82" s="6">
        <f t="shared" si="50"/>
        <v>14.467336906125567</v>
      </c>
      <c r="BB82" s="6">
        <f t="shared" si="50"/>
        <v>14.467336906125567</v>
      </c>
      <c r="BC82" s="6">
        <f t="shared" si="50"/>
        <v>14.467336906125567</v>
      </c>
      <c r="BD82" s="6">
        <f t="shared" si="50"/>
        <v>14.467336906125567</v>
      </c>
      <c r="BE82" s="6">
        <f t="shared" si="50"/>
        <v>14.467336906125567</v>
      </c>
      <c r="BF82" s="6">
        <f t="shared" si="50"/>
        <v>12.31334887907053</v>
      </c>
      <c r="BG82" s="6">
        <f t="shared" si="50"/>
        <v>12.31334887907053</v>
      </c>
      <c r="BH82" s="6">
        <f t="shared" si="50"/>
        <v>12.31334887907053</v>
      </c>
      <c r="BI82" s="6">
        <f t="shared" si="50"/>
        <v>12.31334887907053</v>
      </c>
      <c r="BJ82" s="6">
        <f t="shared" si="50"/>
        <v>12.31334887907053</v>
      </c>
      <c r="BK82" s="6">
        <f t="shared" si="50"/>
        <v>12.31334887907053</v>
      </c>
      <c r="BL82" s="6">
        <f t="shared" si="50"/>
        <v>12.31334887907053</v>
      </c>
      <c r="BM82" s="6">
        <f t="shared" si="50"/>
        <v>8.4209059482899704</v>
      </c>
      <c r="BN82" s="6">
        <f t="shared" si="50"/>
        <v>8.4209059482899704</v>
      </c>
      <c r="BO82" s="6">
        <f t="shared" si="50"/>
        <v>8.4209059482899704</v>
      </c>
      <c r="BP82" s="6">
        <f t="shared" si="50"/>
        <v>8.4209059482899704</v>
      </c>
      <c r="BQ82" s="6">
        <f t="shared" si="50"/>
        <v>8.4209059482899704</v>
      </c>
      <c r="BR82" s="6">
        <f t="shared" si="50"/>
        <v>8.4209059482899704</v>
      </c>
      <c r="BS82" s="6">
        <f t="shared" si="50"/>
        <v>8.4209059482899704</v>
      </c>
      <c r="BT82" s="6">
        <f t="shared" si="50"/>
        <v>8.4209059482899704</v>
      </c>
      <c r="BU82" s="6">
        <f t="shared" si="50"/>
        <v>8.4209059482899704</v>
      </c>
      <c r="BV82" s="6">
        <f t="shared" si="50"/>
        <v>8.4209059482899704</v>
      </c>
      <c r="BW82" s="6">
        <f t="shared" si="50"/>
        <v>8.4209059482899704</v>
      </c>
      <c r="BX82" s="6">
        <f t="shared" si="50"/>
        <v>8.4209059482899704</v>
      </c>
      <c r="BY82" s="6">
        <f t="shared" si="50"/>
        <v>8.4209059482899704</v>
      </c>
      <c r="BZ82" s="6">
        <f t="shared" si="50"/>
        <v>8.4209059482899704</v>
      </c>
      <c r="CA82" s="6">
        <f t="shared" si="50"/>
        <v>8.4209059482899704</v>
      </c>
      <c r="CB82" s="6">
        <f t="shared" si="50"/>
        <v>8.4209059482899704</v>
      </c>
      <c r="CC82" s="6">
        <f t="shared" si="50"/>
        <v>8.4209059482899704</v>
      </c>
      <c r="CD82" s="6">
        <f t="shared" ref="CD82:CE82" si="51">CD75+CD79</f>
        <v>8.4209059482899704</v>
      </c>
      <c r="CE82" s="6">
        <f t="shared" si="51"/>
        <v>8.4209059482899704</v>
      </c>
      <c r="CN82">
        <f t="shared" ref="CN82:CQ82" si="52">CN75+CN79</f>
        <v>0</v>
      </c>
      <c r="CO82">
        <f t="shared" si="52"/>
        <v>0</v>
      </c>
      <c r="CP82">
        <f t="shared" si="52"/>
        <v>0</v>
      </c>
      <c r="CQ82">
        <f t="shared" si="52"/>
        <v>0</v>
      </c>
    </row>
    <row r="83" spans="2:95" x14ac:dyDescent="0.35">
      <c r="P83" s="31" t="s">
        <v>94</v>
      </c>
      <c r="Q83" s="6">
        <f>Q76+Q80</f>
        <v>9.6884549719085804</v>
      </c>
      <c r="R83" s="6">
        <f t="shared" ref="R83:CC83" si="53">R76+R80</f>
        <v>9.6884549719085804</v>
      </c>
      <c r="S83" s="6">
        <f t="shared" si="53"/>
        <v>9.6884549719085804</v>
      </c>
      <c r="T83" s="6">
        <f t="shared" si="53"/>
        <v>9.6884549719085804</v>
      </c>
      <c r="U83" s="6">
        <f t="shared" si="53"/>
        <v>9.6884549719085804</v>
      </c>
      <c r="V83" s="6">
        <f t="shared" si="53"/>
        <v>9.6884549719085804</v>
      </c>
      <c r="W83" s="6">
        <f t="shared" si="53"/>
        <v>9.6884549719085804</v>
      </c>
      <c r="X83" s="6">
        <f t="shared" si="53"/>
        <v>9.6884549719085804</v>
      </c>
      <c r="Y83" s="6">
        <f t="shared" si="53"/>
        <v>9.6884549719085804</v>
      </c>
      <c r="Z83" s="6">
        <f t="shared" si="53"/>
        <v>9.6884549719085804</v>
      </c>
      <c r="AA83" s="6">
        <f t="shared" si="53"/>
        <v>9.6884549719085804</v>
      </c>
      <c r="AB83" s="6">
        <f t="shared" si="53"/>
        <v>9.6884549719085804</v>
      </c>
      <c r="AC83" s="6">
        <f t="shared" si="53"/>
        <v>9.6884549719085804</v>
      </c>
      <c r="AD83" s="6">
        <f t="shared" si="53"/>
        <v>9.6884549719085804</v>
      </c>
      <c r="AE83" s="6">
        <f t="shared" si="53"/>
        <v>9.6884549719085804</v>
      </c>
      <c r="AF83" s="6">
        <f t="shared" si="53"/>
        <v>9.6884549719085804</v>
      </c>
      <c r="AG83" s="6">
        <f t="shared" si="53"/>
        <v>9.6884549719085804</v>
      </c>
      <c r="AH83" s="6">
        <f t="shared" si="53"/>
        <v>9.6884549719085804</v>
      </c>
      <c r="AI83" s="6">
        <f t="shared" si="53"/>
        <v>9.6884549719085804</v>
      </c>
      <c r="AJ83" s="6">
        <f t="shared" si="53"/>
        <v>9.6884549719085804</v>
      </c>
      <c r="AK83" s="6">
        <f t="shared" si="53"/>
        <v>9.6884549719085804</v>
      </c>
      <c r="AL83" s="6">
        <f t="shared" si="53"/>
        <v>9.6884549719085804</v>
      </c>
      <c r="AM83" s="6">
        <f t="shared" si="53"/>
        <v>9.6884549719085804</v>
      </c>
      <c r="AN83" s="6">
        <f t="shared" si="53"/>
        <v>9.6884549719085804</v>
      </c>
      <c r="AO83" s="6">
        <f t="shared" si="53"/>
        <v>9.6884549719085804</v>
      </c>
      <c r="AP83" s="6">
        <f t="shared" si="53"/>
        <v>9.6884549719085804</v>
      </c>
      <c r="AQ83" s="6">
        <f t="shared" si="53"/>
        <v>8.685558146511756</v>
      </c>
      <c r="AR83" s="6">
        <f t="shared" si="53"/>
        <v>8.685558146511756</v>
      </c>
      <c r="AS83" s="6">
        <f t="shared" si="53"/>
        <v>8.685558146511756</v>
      </c>
      <c r="AT83" s="6">
        <f t="shared" si="53"/>
        <v>8.685558146511756</v>
      </c>
      <c r="AU83" s="6">
        <f t="shared" si="53"/>
        <v>8.685558146511756</v>
      </c>
      <c r="AV83" s="6">
        <f t="shared" si="53"/>
        <v>8.685558146511756</v>
      </c>
      <c r="AW83" s="6">
        <f t="shared" si="53"/>
        <v>8.685558146511756</v>
      </c>
      <c r="AX83" s="6">
        <f t="shared" si="53"/>
        <v>8.685558146511756</v>
      </c>
      <c r="AY83" s="6">
        <f t="shared" si="53"/>
        <v>8.685558146511756</v>
      </c>
      <c r="AZ83" s="6">
        <f t="shared" si="53"/>
        <v>8.685558146511756</v>
      </c>
      <c r="BA83" s="6">
        <f t="shared" si="53"/>
        <v>8.685558146511756</v>
      </c>
      <c r="BB83" s="6">
        <f t="shared" si="53"/>
        <v>8.685558146511756</v>
      </c>
      <c r="BC83" s="6">
        <f t="shared" si="53"/>
        <v>8.685558146511756</v>
      </c>
      <c r="BD83" s="6">
        <f t="shared" si="53"/>
        <v>8.685558146511756</v>
      </c>
      <c r="BE83" s="6">
        <f t="shared" si="53"/>
        <v>8.685558146511756</v>
      </c>
      <c r="BF83" s="6">
        <f t="shared" si="53"/>
        <v>7.3483623793159882</v>
      </c>
      <c r="BG83" s="6">
        <f t="shared" si="53"/>
        <v>7.3483623793159882</v>
      </c>
      <c r="BH83" s="6">
        <f t="shared" si="53"/>
        <v>7.3483623793159882</v>
      </c>
      <c r="BI83" s="6">
        <f t="shared" si="53"/>
        <v>7.3483623793159882</v>
      </c>
      <c r="BJ83" s="6">
        <f t="shared" si="53"/>
        <v>7.3483623793159882</v>
      </c>
      <c r="BK83" s="6">
        <f t="shared" si="53"/>
        <v>7.3483623793159882</v>
      </c>
      <c r="BL83" s="6">
        <f t="shared" si="53"/>
        <v>7.3483623793159882</v>
      </c>
      <c r="BM83" s="6">
        <f t="shared" si="53"/>
        <v>5.0586900670921295</v>
      </c>
      <c r="BN83" s="6">
        <f t="shared" si="53"/>
        <v>5.0586900670921295</v>
      </c>
      <c r="BO83" s="6">
        <f t="shared" si="53"/>
        <v>5.0586900670921295</v>
      </c>
      <c r="BP83" s="6">
        <f t="shared" si="53"/>
        <v>5.0586900670921295</v>
      </c>
      <c r="BQ83" s="6">
        <f t="shared" si="53"/>
        <v>5.0586900670921295</v>
      </c>
      <c r="BR83" s="6">
        <f t="shared" si="53"/>
        <v>5.0586900670921295</v>
      </c>
      <c r="BS83" s="6">
        <f t="shared" si="53"/>
        <v>5.0586900670921295</v>
      </c>
      <c r="BT83" s="6">
        <f t="shared" si="53"/>
        <v>5.0586900670921295</v>
      </c>
      <c r="BU83" s="6">
        <f t="shared" si="53"/>
        <v>5.0586900670921295</v>
      </c>
      <c r="BV83" s="6">
        <f t="shared" si="53"/>
        <v>5.0586900670921295</v>
      </c>
      <c r="BW83" s="6">
        <f t="shared" si="53"/>
        <v>5.0586900670921295</v>
      </c>
      <c r="BX83" s="6">
        <f t="shared" si="53"/>
        <v>5.0586900670921295</v>
      </c>
      <c r="BY83" s="6">
        <f t="shared" si="53"/>
        <v>5.0586900670921295</v>
      </c>
      <c r="BZ83" s="6">
        <f t="shared" si="53"/>
        <v>5.0586900670921295</v>
      </c>
      <c r="CA83" s="6">
        <f t="shared" si="53"/>
        <v>5.0586900670921295</v>
      </c>
      <c r="CB83" s="6">
        <f t="shared" si="53"/>
        <v>5.0586900670921295</v>
      </c>
      <c r="CC83" s="6">
        <f t="shared" si="53"/>
        <v>5.0586900670921295</v>
      </c>
      <c r="CD83" s="6">
        <f t="shared" ref="CD83:CE83" si="54">CD76+CD80</f>
        <v>5.0586900670921295</v>
      </c>
      <c r="CE83" s="6">
        <f t="shared" si="54"/>
        <v>5.0586900670921295</v>
      </c>
      <c r="CN83">
        <f t="shared" ref="CN83:CQ83" si="55">CN76+CN80</f>
        <v>0</v>
      </c>
      <c r="CO83">
        <f t="shared" si="55"/>
        <v>0</v>
      </c>
      <c r="CP83">
        <f t="shared" si="55"/>
        <v>0</v>
      </c>
      <c r="CQ83">
        <f t="shared" si="55"/>
        <v>0</v>
      </c>
    </row>
    <row r="84" spans="2:95" x14ac:dyDescent="0.35">
      <c r="P84" s="31" t="s">
        <v>95</v>
      </c>
      <c r="Q84" s="6">
        <f>Q77+Q80</f>
        <v>7.8185559169257637</v>
      </c>
      <c r="R84" s="6">
        <f t="shared" ref="R84:CC84" si="56">R77+R80</f>
        <v>7.8185559169257637</v>
      </c>
      <c r="S84" s="6">
        <f t="shared" si="56"/>
        <v>7.8185559169257637</v>
      </c>
      <c r="T84" s="6">
        <f t="shared" si="56"/>
        <v>7.8185559169257637</v>
      </c>
      <c r="U84" s="6">
        <f t="shared" si="56"/>
        <v>7.8185559169257637</v>
      </c>
      <c r="V84" s="6">
        <f t="shared" si="56"/>
        <v>7.8185559169257637</v>
      </c>
      <c r="W84" s="6">
        <f t="shared" si="56"/>
        <v>7.8185559169257637</v>
      </c>
      <c r="X84" s="6">
        <f t="shared" si="56"/>
        <v>7.8185559169257637</v>
      </c>
      <c r="Y84" s="6">
        <f t="shared" si="56"/>
        <v>7.8185559169257637</v>
      </c>
      <c r="Z84" s="6">
        <f t="shared" si="56"/>
        <v>7.8185559169257637</v>
      </c>
      <c r="AA84" s="6">
        <f t="shared" si="56"/>
        <v>7.8185559169257637</v>
      </c>
      <c r="AB84" s="6">
        <f t="shared" si="56"/>
        <v>7.8185559169257637</v>
      </c>
      <c r="AC84" s="6">
        <f t="shared" si="56"/>
        <v>7.8185559169257637</v>
      </c>
      <c r="AD84" s="6">
        <f t="shared" si="56"/>
        <v>7.8185559169257637</v>
      </c>
      <c r="AE84" s="6">
        <f t="shared" si="56"/>
        <v>7.8185559169257637</v>
      </c>
      <c r="AF84" s="6">
        <f t="shared" si="56"/>
        <v>7.8185559169257637</v>
      </c>
      <c r="AG84" s="6">
        <f t="shared" si="56"/>
        <v>7.8185559169257637</v>
      </c>
      <c r="AH84" s="6">
        <f t="shared" si="56"/>
        <v>7.8185559169257637</v>
      </c>
      <c r="AI84" s="6">
        <f t="shared" si="56"/>
        <v>7.8185559169257637</v>
      </c>
      <c r="AJ84" s="6">
        <f t="shared" si="56"/>
        <v>7.8185559169257637</v>
      </c>
      <c r="AK84" s="6">
        <f t="shared" si="56"/>
        <v>7.8185559169257637</v>
      </c>
      <c r="AL84" s="6">
        <f t="shared" si="56"/>
        <v>7.8185559169257637</v>
      </c>
      <c r="AM84" s="6">
        <f t="shared" si="56"/>
        <v>7.8185559169257637</v>
      </c>
      <c r="AN84" s="6">
        <f t="shared" si="56"/>
        <v>7.8185559169257637</v>
      </c>
      <c r="AO84" s="6">
        <f t="shared" si="56"/>
        <v>7.8185559169257637</v>
      </c>
      <c r="AP84" s="6">
        <f t="shared" si="56"/>
        <v>7.8185559169257637</v>
      </c>
      <c r="AQ84" s="6">
        <f t="shared" si="56"/>
        <v>6.8156590915289383</v>
      </c>
      <c r="AR84" s="6">
        <f t="shared" si="56"/>
        <v>6.8156590915289383</v>
      </c>
      <c r="AS84" s="6">
        <f t="shared" si="56"/>
        <v>6.8156590915289383</v>
      </c>
      <c r="AT84" s="6">
        <f t="shared" si="56"/>
        <v>6.8156590915289383</v>
      </c>
      <c r="AU84" s="6">
        <f t="shared" si="56"/>
        <v>6.8156590915289383</v>
      </c>
      <c r="AV84" s="6">
        <f t="shared" si="56"/>
        <v>6.8156590915289383</v>
      </c>
      <c r="AW84" s="6">
        <f t="shared" si="56"/>
        <v>6.8156590915289383</v>
      </c>
      <c r="AX84" s="6">
        <f t="shared" si="56"/>
        <v>6.8156590915289383</v>
      </c>
      <c r="AY84" s="6">
        <f t="shared" si="56"/>
        <v>6.8156590915289383</v>
      </c>
      <c r="AZ84" s="6">
        <f t="shared" si="56"/>
        <v>6.8156590915289383</v>
      </c>
      <c r="BA84" s="6">
        <f t="shared" si="56"/>
        <v>6.8156590915289383</v>
      </c>
      <c r="BB84" s="6">
        <f t="shared" si="56"/>
        <v>6.8156590915289383</v>
      </c>
      <c r="BC84" s="6">
        <f t="shared" si="56"/>
        <v>6.8156590915289383</v>
      </c>
      <c r="BD84" s="6">
        <f t="shared" si="56"/>
        <v>6.8156590915289383</v>
      </c>
      <c r="BE84" s="6">
        <f t="shared" si="56"/>
        <v>6.8156590915289383</v>
      </c>
      <c r="BF84" s="6">
        <f t="shared" si="56"/>
        <v>5.4784633243331706</v>
      </c>
      <c r="BG84" s="6">
        <f t="shared" si="56"/>
        <v>5.4784633243331706</v>
      </c>
      <c r="BH84" s="6">
        <f t="shared" si="56"/>
        <v>5.4784633243331706</v>
      </c>
      <c r="BI84" s="6">
        <f t="shared" si="56"/>
        <v>5.4784633243331706</v>
      </c>
      <c r="BJ84" s="6">
        <f t="shared" si="56"/>
        <v>5.4784633243331706</v>
      </c>
      <c r="BK84" s="6">
        <f t="shared" si="56"/>
        <v>5.4784633243331706</v>
      </c>
      <c r="BL84" s="6">
        <f t="shared" si="56"/>
        <v>5.4784633243331706</v>
      </c>
      <c r="BM84" s="6">
        <f t="shared" si="56"/>
        <v>3.9901763213876622</v>
      </c>
      <c r="BN84" s="6">
        <f t="shared" si="56"/>
        <v>3.9901763213876622</v>
      </c>
      <c r="BO84" s="6">
        <f t="shared" si="56"/>
        <v>3.9901763213876622</v>
      </c>
      <c r="BP84" s="6">
        <f t="shared" si="56"/>
        <v>3.9901763213876622</v>
      </c>
      <c r="BQ84" s="6">
        <f t="shared" si="56"/>
        <v>3.9901763213876622</v>
      </c>
      <c r="BR84" s="6">
        <f t="shared" si="56"/>
        <v>3.9901763213876622</v>
      </c>
      <c r="BS84" s="6">
        <f t="shared" si="56"/>
        <v>3.9901763213876622</v>
      </c>
      <c r="BT84" s="6">
        <f t="shared" si="56"/>
        <v>3.9901763213876622</v>
      </c>
      <c r="BU84" s="6">
        <f t="shared" si="56"/>
        <v>3.9901763213876622</v>
      </c>
      <c r="BV84" s="6">
        <f t="shared" si="56"/>
        <v>3.9901763213876622</v>
      </c>
      <c r="BW84" s="6">
        <f t="shared" si="56"/>
        <v>3.9901763213876622</v>
      </c>
      <c r="BX84" s="6">
        <f t="shared" si="56"/>
        <v>3.9901763213876622</v>
      </c>
      <c r="BY84" s="6">
        <f t="shared" si="56"/>
        <v>3.9901763213876622</v>
      </c>
      <c r="BZ84" s="6">
        <f t="shared" si="56"/>
        <v>3.9901763213876622</v>
      </c>
      <c r="CA84" s="6">
        <f t="shared" si="56"/>
        <v>3.9901763213876622</v>
      </c>
      <c r="CB84" s="6">
        <f t="shared" si="56"/>
        <v>3.9901763213876622</v>
      </c>
      <c r="CC84" s="6">
        <f t="shared" si="56"/>
        <v>3.9901763213876622</v>
      </c>
      <c r="CD84" s="6">
        <f t="shared" ref="CD84:CE84" si="57">CD77+CD80</f>
        <v>3.9901763213876622</v>
      </c>
      <c r="CE84" s="6">
        <f t="shared" si="57"/>
        <v>3.9901763213876622</v>
      </c>
      <c r="CN84">
        <f t="shared" ref="CN84:CQ84" si="58">CN77+CN80</f>
        <v>0</v>
      </c>
      <c r="CO84">
        <f t="shared" si="58"/>
        <v>0</v>
      </c>
      <c r="CP84">
        <f t="shared" si="58"/>
        <v>0</v>
      </c>
      <c r="CQ84">
        <f t="shared" si="58"/>
        <v>0</v>
      </c>
    </row>
    <row r="85" spans="2:95" x14ac:dyDescent="0.35">
      <c r="P85" s="59" t="s">
        <v>20</v>
      </c>
      <c r="Q85" s="58">
        <v>15</v>
      </c>
      <c r="R85" s="58">
        <v>16</v>
      </c>
      <c r="S85" s="58">
        <v>17</v>
      </c>
      <c r="T85" s="58">
        <v>18</v>
      </c>
      <c r="U85" s="58">
        <v>19</v>
      </c>
      <c r="V85" s="58">
        <v>20</v>
      </c>
      <c r="W85" s="58">
        <v>21</v>
      </c>
      <c r="X85" s="58">
        <v>22</v>
      </c>
      <c r="Y85" s="58">
        <v>23</v>
      </c>
      <c r="Z85" s="58">
        <v>24</v>
      </c>
      <c r="AA85" s="58">
        <v>25</v>
      </c>
      <c r="AB85" s="58">
        <v>26</v>
      </c>
      <c r="AC85" s="58">
        <v>27</v>
      </c>
      <c r="AD85" s="58">
        <v>28</v>
      </c>
      <c r="AE85" s="58">
        <v>29</v>
      </c>
      <c r="AF85" s="58">
        <v>30</v>
      </c>
      <c r="AG85" s="58">
        <v>31</v>
      </c>
      <c r="AH85" s="58">
        <v>32</v>
      </c>
      <c r="AI85" s="58">
        <v>33</v>
      </c>
      <c r="AJ85" s="58">
        <v>34</v>
      </c>
      <c r="AK85" s="58">
        <v>35</v>
      </c>
      <c r="AL85" s="58">
        <v>36</v>
      </c>
      <c r="AM85" s="58">
        <v>37</v>
      </c>
      <c r="AN85" s="58">
        <v>38</v>
      </c>
      <c r="AO85" s="58">
        <v>39</v>
      </c>
      <c r="AP85" s="58">
        <v>40</v>
      </c>
      <c r="AQ85" s="58">
        <v>41</v>
      </c>
      <c r="AR85" s="58">
        <v>42</v>
      </c>
      <c r="AS85" s="58">
        <v>43</v>
      </c>
      <c r="AT85" s="58">
        <v>44</v>
      </c>
      <c r="AU85" s="58">
        <v>45</v>
      </c>
      <c r="AV85" s="58">
        <v>46</v>
      </c>
      <c r="AW85" s="58">
        <v>47</v>
      </c>
      <c r="AX85" s="58">
        <v>48</v>
      </c>
      <c r="AY85" s="58">
        <v>49</v>
      </c>
      <c r="AZ85" s="58">
        <v>50</v>
      </c>
      <c r="BA85" s="58">
        <v>51</v>
      </c>
      <c r="BB85" s="58">
        <v>52</v>
      </c>
      <c r="BC85" s="58">
        <v>1</v>
      </c>
      <c r="BD85" s="58">
        <v>2</v>
      </c>
      <c r="BE85" s="58">
        <v>3</v>
      </c>
      <c r="BF85" s="58">
        <v>4</v>
      </c>
      <c r="BG85" s="58">
        <v>5</v>
      </c>
      <c r="BH85" s="58">
        <v>6</v>
      </c>
      <c r="BI85" s="58">
        <v>7</v>
      </c>
      <c r="BJ85" s="58">
        <v>8</v>
      </c>
      <c r="BK85" s="58">
        <v>9</v>
      </c>
      <c r="BL85" s="58">
        <v>10</v>
      </c>
      <c r="BM85" s="58">
        <v>11</v>
      </c>
      <c r="BN85" s="58">
        <v>12</v>
      </c>
      <c r="BO85" s="58">
        <v>13</v>
      </c>
      <c r="BP85" s="58">
        <v>14</v>
      </c>
      <c r="BQ85" s="58">
        <v>15</v>
      </c>
      <c r="BR85" s="58">
        <v>16</v>
      </c>
      <c r="BS85" s="58">
        <v>17</v>
      </c>
      <c r="BT85" s="58">
        <v>18</v>
      </c>
      <c r="BU85" s="58">
        <v>19</v>
      </c>
      <c r="BV85" s="58">
        <v>20</v>
      </c>
      <c r="BW85" s="58">
        <v>21</v>
      </c>
      <c r="BX85" s="58">
        <v>22</v>
      </c>
      <c r="BY85" s="58">
        <v>23</v>
      </c>
      <c r="BZ85" s="58">
        <v>24</v>
      </c>
      <c r="CA85" s="58">
        <v>25</v>
      </c>
      <c r="CB85" s="58">
        <v>26</v>
      </c>
      <c r="CC85" s="58">
        <v>27</v>
      </c>
      <c r="CD85" s="58">
        <v>28</v>
      </c>
      <c r="CE85" s="58">
        <v>29</v>
      </c>
    </row>
    <row r="86" spans="2:95" x14ac:dyDescent="0.35">
      <c r="P86" s="31" t="s">
        <v>93</v>
      </c>
      <c r="Q86" s="6">
        <v>16</v>
      </c>
      <c r="R86" s="6">
        <v>16</v>
      </c>
      <c r="S86" s="6">
        <v>16</v>
      </c>
      <c r="T86" s="6">
        <v>16</v>
      </c>
      <c r="U86" s="6">
        <v>16</v>
      </c>
      <c r="V86" s="6">
        <v>16</v>
      </c>
      <c r="W86" s="6">
        <v>16</v>
      </c>
      <c r="X86" s="6">
        <v>16</v>
      </c>
      <c r="Y86" s="6">
        <v>16</v>
      </c>
      <c r="Z86" s="6">
        <v>16</v>
      </c>
      <c r="AA86" s="6">
        <v>16</v>
      </c>
      <c r="AB86" s="6">
        <v>16</v>
      </c>
      <c r="AC86" s="6">
        <v>16</v>
      </c>
      <c r="AD86" s="6">
        <v>16</v>
      </c>
      <c r="AE86" s="6">
        <v>16</v>
      </c>
      <c r="AF86" s="6">
        <v>16</v>
      </c>
      <c r="AG86" s="6">
        <v>16</v>
      </c>
      <c r="AH86" s="6">
        <v>16</v>
      </c>
      <c r="AI86" s="6">
        <v>16</v>
      </c>
      <c r="AJ86" s="6">
        <v>16</v>
      </c>
      <c r="AK86" s="6">
        <v>16</v>
      </c>
      <c r="AL86" s="6">
        <v>16</v>
      </c>
      <c r="AM86" s="6">
        <v>16</v>
      </c>
      <c r="AN86" s="6">
        <v>16</v>
      </c>
      <c r="AO86" s="6">
        <v>16</v>
      </c>
      <c r="AP86" s="6">
        <v>16</v>
      </c>
      <c r="AQ86" s="6">
        <f t="shared" ref="AG86:CC87" si="59">ROUNDUP(AQ82,0)</f>
        <v>15</v>
      </c>
      <c r="AR86" s="6">
        <f t="shared" si="59"/>
        <v>15</v>
      </c>
      <c r="AS86" s="6">
        <f t="shared" si="59"/>
        <v>15</v>
      </c>
      <c r="AT86" s="6">
        <f t="shared" si="59"/>
        <v>15</v>
      </c>
      <c r="AU86" s="6">
        <f t="shared" si="59"/>
        <v>15</v>
      </c>
      <c r="AV86" s="6">
        <f t="shared" si="59"/>
        <v>15</v>
      </c>
      <c r="AW86" s="6">
        <f t="shared" si="59"/>
        <v>15</v>
      </c>
      <c r="AX86" s="6">
        <f t="shared" si="59"/>
        <v>15</v>
      </c>
      <c r="AY86" s="6">
        <f t="shared" si="59"/>
        <v>15</v>
      </c>
      <c r="AZ86" s="6">
        <f t="shared" si="59"/>
        <v>15</v>
      </c>
      <c r="BA86" s="6">
        <f t="shared" si="59"/>
        <v>15</v>
      </c>
      <c r="BB86" s="6">
        <f t="shared" si="59"/>
        <v>15</v>
      </c>
      <c r="BC86" s="6">
        <f t="shared" si="59"/>
        <v>15</v>
      </c>
      <c r="BD86" s="6">
        <f t="shared" si="59"/>
        <v>15</v>
      </c>
      <c r="BE86" s="6">
        <f t="shared" si="59"/>
        <v>15</v>
      </c>
      <c r="BF86" s="6">
        <f t="shared" si="59"/>
        <v>13</v>
      </c>
      <c r="BG86" s="6">
        <f t="shared" si="59"/>
        <v>13</v>
      </c>
      <c r="BH86" s="6">
        <f t="shared" si="59"/>
        <v>13</v>
      </c>
      <c r="BI86" s="6">
        <f t="shared" si="59"/>
        <v>13</v>
      </c>
      <c r="BJ86" s="6">
        <f t="shared" si="59"/>
        <v>13</v>
      </c>
      <c r="BK86" s="6">
        <f t="shared" si="59"/>
        <v>13</v>
      </c>
      <c r="BL86" s="6">
        <f t="shared" si="59"/>
        <v>13</v>
      </c>
      <c r="BM86" s="6">
        <f t="shared" si="59"/>
        <v>9</v>
      </c>
      <c r="BN86" s="6">
        <f t="shared" si="59"/>
        <v>9</v>
      </c>
      <c r="BO86" s="6">
        <f t="shared" si="59"/>
        <v>9</v>
      </c>
      <c r="BP86" s="6">
        <f t="shared" si="59"/>
        <v>9</v>
      </c>
      <c r="BQ86" s="6">
        <f t="shared" si="59"/>
        <v>9</v>
      </c>
      <c r="BR86" s="6">
        <f t="shared" si="59"/>
        <v>9</v>
      </c>
      <c r="BS86" s="6">
        <f t="shared" si="59"/>
        <v>9</v>
      </c>
      <c r="BT86" s="6">
        <f t="shared" si="59"/>
        <v>9</v>
      </c>
      <c r="BU86" s="6">
        <f t="shared" si="59"/>
        <v>9</v>
      </c>
      <c r="BV86" s="6">
        <f t="shared" si="59"/>
        <v>9</v>
      </c>
      <c r="BW86" s="6">
        <f t="shared" si="59"/>
        <v>9</v>
      </c>
      <c r="BX86" s="6">
        <f t="shared" si="59"/>
        <v>9</v>
      </c>
      <c r="BY86" s="6">
        <f t="shared" si="59"/>
        <v>9</v>
      </c>
      <c r="BZ86" s="6">
        <f t="shared" si="59"/>
        <v>9</v>
      </c>
      <c r="CA86" s="6">
        <f t="shared" si="59"/>
        <v>9</v>
      </c>
      <c r="CB86" s="6">
        <f t="shared" si="59"/>
        <v>9</v>
      </c>
      <c r="CC86" s="6">
        <f t="shared" si="59"/>
        <v>9</v>
      </c>
      <c r="CD86" s="6">
        <f t="shared" ref="CD86:CE88" si="60">ROUNDUP(CD82,0)</f>
        <v>9</v>
      </c>
      <c r="CE86" s="6">
        <f t="shared" si="60"/>
        <v>9</v>
      </c>
    </row>
    <row r="87" spans="2:95" x14ac:dyDescent="0.35">
      <c r="P87" s="31" t="s">
        <v>94</v>
      </c>
      <c r="Q87" s="6">
        <f t="shared" ref="Q87:AF88" si="61">ROUNDUP(Q83,0)</f>
        <v>10</v>
      </c>
      <c r="R87" s="6">
        <f t="shared" si="61"/>
        <v>10</v>
      </c>
      <c r="S87" s="6">
        <f t="shared" si="61"/>
        <v>10</v>
      </c>
      <c r="T87" s="6">
        <f t="shared" si="61"/>
        <v>10</v>
      </c>
      <c r="U87" s="6">
        <f t="shared" si="61"/>
        <v>10</v>
      </c>
      <c r="V87" s="6">
        <f t="shared" si="61"/>
        <v>10</v>
      </c>
      <c r="W87" s="6">
        <f t="shared" si="61"/>
        <v>10</v>
      </c>
      <c r="X87" s="6">
        <f t="shared" si="61"/>
        <v>10</v>
      </c>
      <c r="Y87" s="6">
        <f t="shared" si="61"/>
        <v>10</v>
      </c>
      <c r="Z87" s="6">
        <f t="shared" si="61"/>
        <v>10</v>
      </c>
      <c r="AA87" s="6">
        <f t="shared" si="61"/>
        <v>10</v>
      </c>
      <c r="AB87" s="6">
        <f t="shared" si="61"/>
        <v>10</v>
      </c>
      <c r="AC87" s="6">
        <f t="shared" si="61"/>
        <v>10</v>
      </c>
      <c r="AD87" s="6">
        <f t="shared" si="61"/>
        <v>10</v>
      </c>
      <c r="AE87" s="6">
        <f t="shared" si="61"/>
        <v>10</v>
      </c>
      <c r="AF87" s="6">
        <f t="shared" si="61"/>
        <v>10</v>
      </c>
      <c r="AG87" s="6">
        <f t="shared" si="59"/>
        <v>10</v>
      </c>
      <c r="AH87" s="6">
        <f t="shared" si="59"/>
        <v>10</v>
      </c>
      <c r="AI87" s="6">
        <f t="shared" si="59"/>
        <v>10</v>
      </c>
      <c r="AJ87" s="6">
        <f t="shared" si="59"/>
        <v>10</v>
      </c>
      <c r="AK87" s="6">
        <f t="shared" si="59"/>
        <v>10</v>
      </c>
      <c r="AL87" s="6">
        <f t="shared" si="59"/>
        <v>10</v>
      </c>
      <c r="AM87" s="6">
        <f t="shared" si="59"/>
        <v>10</v>
      </c>
      <c r="AN87" s="6">
        <f t="shared" si="59"/>
        <v>10</v>
      </c>
      <c r="AO87" s="6">
        <f t="shared" si="59"/>
        <v>10</v>
      </c>
      <c r="AP87" s="6">
        <f t="shared" si="59"/>
        <v>10</v>
      </c>
      <c r="AQ87" s="6">
        <f t="shared" si="59"/>
        <v>9</v>
      </c>
      <c r="AR87" s="6">
        <f t="shared" si="59"/>
        <v>9</v>
      </c>
      <c r="AS87" s="6">
        <f t="shared" si="59"/>
        <v>9</v>
      </c>
      <c r="AT87" s="6">
        <f t="shared" si="59"/>
        <v>9</v>
      </c>
      <c r="AU87" s="6">
        <f t="shared" si="59"/>
        <v>9</v>
      </c>
      <c r="AV87" s="6">
        <f t="shared" si="59"/>
        <v>9</v>
      </c>
      <c r="AW87" s="6">
        <f t="shared" si="59"/>
        <v>9</v>
      </c>
      <c r="AX87" s="6">
        <f t="shared" si="59"/>
        <v>9</v>
      </c>
      <c r="AY87" s="6">
        <f t="shared" si="59"/>
        <v>9</v>
      </c>
      <c r="AZ87" s="6">
        <f t="shared" si="59"/>
        <v>9</v>
      </c>
      <c r="BA87" s="6">
        <f t="shared" si="59"/>
        <v>9</v>
      </c>
      <c r="BB87" s="6">
        <f t="shared" si="59"/>
        <v>9</v>
      </c>
      <c r="BC87" s="6">
        <f t="shared" si="59"/>
        <v>9</v>
      </c>
      <c r="BD87" s="6">
        <f t="shared" si="59"/>
        <v>9</v>
      </c>
      <c r="BE87" s="6">
        <f t="shared" si="59"/>
        <v>9</v>
      </c>
      <c r="BF87" s="6">
        <f t="shared" si="59"/>
        <v>8</v>
      </c>
      <c r="BG87" s="6">
        <f t="shared" si="59"/>
        <v>8</v>
      </c>
      <c r="BH87" s="6">
        <f t="shared" si="59"/>
        <v>8</v>
      </c>
      <c r="BI87" s="6">
        <f t="shared" si="59"/>
        <v>8</v>
      </c>
      <c r="BJ87" s="6">
        <f t="shared" si="59"/>
        <v>8</v>
      </c>
      <c r="BK87" s="6">
        <f t="shared" si="59"/>
        <v>8</v>
      </c>
      <c r="BL87" s="6">
        <f t="shared" si="59"/>
        <v>8</v>
      </c>
      <c r="BM87" s="6">
        <f t="shared" si="59"/>
        <v>6</v>
      </c>
      <c r="BN87" s="6">
        <f t="shared" si="59"/>
        <v>6</v>
      </c>
      <c r="BO87" s="6">
        <f t="shared" si="59"/>
        <v>6</v>
      </c>
      <c r="BP87" s="6">
        <f t="shared" si="59"/>
        <v>6</v>
      </c>
      <c r="BQ87" s="6">
        <f t="shared" si="59"/>
        <v>6</v>
      </c>
      <c r="BR87" s="6">
        <f t="shared" si="59"/>
        <v>6</v>
      </c>
      <c r="BS87" s="6">
        <f t="shared" si="59"/>
        <v>6</v>
      </c>
      <c r="BT87" s="6">
        <f t="shared" si="59"/>
        <v>6</v>
      </c>
      <c r="BU87" s="6">
        <f t="shared" si="59"/>
        <v>6</v>
      </c>
      <c r="BV87" s="6">
        <f t="shared" si="59"/>
        <v>6</v>
      </c>
      <c r="BW87" s="6">
        <f t="shared" si="59"/>
        <v>6</v>
      </c>
      <c r="BX87" s="6">
        <f t="shared" si="59"/>
        <v>6</v>
      </c>
      <c r="BY87" s="6">
        <f t="shared" si="59"/>
        <v>6</v>
      </c>
      <c r="BZ87" s="6">
        <f t="shared" si="59"/>
        <v>6</v>
      </c>
      <c r="CA87" s="6">
        <f t="shared" si="59"/>
        <v>6</v>
      </c>
      <c r="CB87" s="6">
        <f t="shared" si="59"/>
        <v>6</v>
      </c>
      <c r="CC87" s="6">
        <f t="shared" si="59"/>
        <v>6</v>
      </c>
      <c r="CD87" s="6">
        <f t="shared" si="60"/>
        <v>6</v>
      </c>
      <c r="CE87" s="6">
        <f t="shared" si="60"/>
        <v>6</v>
      </c>
    </row>
    <row r="88" spans="2:95" x14ac:dyDescent="0.35">
      <c r="P88" s="31" t="s">
        <v>95</v>
      </c>
      <c r="Q88" s="6">
        <f t="shared" si="61"/>
        <v>8</v>
      </c>
      <c r="R88" s="6">
        <f t="shared" ref="R88:CC88" si="62">ROUNDUP(R84,0)</f>
        <v>8</v>
      </c>
      <c r="S88" s="6">
        <f t="shared" si="62"/>
        <v>8</v>
      </c>
      <c r="T88" s="6">
        <f t="shared" si="62"/>
        <v>8</v>
      </c>
      <c r="U88" s="6">
        <f t="shared" si="62"/>
        <v>8</v>
      </c>
      <c r="V88" s="6">
        <f t="shared" si="62"/>
        <v>8</v>
      </c>
      <c r="W88" s="6">
        <f t="shared" si="62"/>
        <v>8</v>
      </c>
      <c r="X88" s="6">
        <f t="shared" si="62"/>
        <v>8</v>
      </c>
      <c r="Y88" s="6">
        <f t="shared" si="62"/>
        <v>8</v>
      </c>
      <c r="Z88" s="6">
        <f t="shared" si="62"/>
        <v>8</v>
      </c>
      <c r="AA88" s="6">
        <f t="shared" si="62"/>
        <v>8</v>
      </c>
      <c r="AB88" s="6">
        <f t="shared" si="62"/>
        <v>8</v>
      </c>
      <c r="AC88" s="6">
        <f t="shared" si="62"/>
        <v>8</v>
      </c>
      <c r="AD88" s="6">
        <f t="shared" si="62"/>
        <v>8</v>
      </c>
      <c r="AE88" s="6">
        <f t="shared" si="62"/>
        <v>8</v>
      </c>
      <c r="AF88" s="6">
        <f t="shared" si="62"/>
        <v>8</v>
      </c>
      <c r="AG88" s="6">
        <f t="shared" si="62"/>
        <v>8</v>
      </c>
      <c r="AH88" s="6">
        <f t="shared" si="62"/>
        <v>8</v>
      </c>
      <c r="AI88" s="6">
        <f t="shared" si="62"/>
        <v>8</v>
      </c>
      <c r="AJ88" s="6">
        <f t="shared" si="62"/>
        <v>8</v>
      </c>
      <c r="AK88" s="6">
        <f t="shared" si="62"/>
        <v>8</v>
      </c>
      <c r="AL88" s="6">
        <f t="shared" si="62"/>
        <v>8</v>
      </c>
      <c r="AM88" s="6">
        <f t="shared" si="62"/>
        <v>8</v>
      </c>
      <c r="AN88" s="6">
        <f t="shared" si="62"/>
        <v>8</v>
      </c>
      <c r="AO88" s="6">
        <f t="shared" si="62"/>
        <v>8</v>
      </c>
      <c r="AP88" s="6">
        <f t="shared" si="62"/>
        <v>8</v>
      </c>
      <c r="AQ88" s="6">
        <f t="shared" si="62"/>
        <v>7</v>
      </c>
      <c r="AR88" s="6">
        <f t="shared" si="62"/>
        <v>7</v>
      </c>
      <c r="AS88" s="6">
        <f t="shared" si="62"/>
        <v>7</v>
      </c>
      <c r="AT88" s="6">
        <f t="shared" si="62"/>
        <v>7</v>
      </c>
      <c r="AU88" s="6">
        <f t="shared" si="62"/>
        <v>7</v>
      </c>
      <c r="AV88" s="6">
        <f t="shared" si="62"/>
        <v>7</v>
      </c>
      <c r="AW88" s="6">
        <f t="shared" si="62"/>
        <v>7</v>
      </c>
      <c r="AX88" s="6">
        <f t="shared" si="62"/>
        <v>7</v>
      </c>
      <c r="AY88" s="6">
        <f t="shared" si="62"/>
        <v>7</v>
      </c>
      <c r="AZ88" s="6">
        <f t="shared" si="62"/>
        <v>7</v>
      </c>
      <c r="BA88" s="6">
        <f t="shared" si="62"/>
        <v>7</v>
      </c>
      <c r="BB88" s="6">
        <f t="shared" si="62"/>
        <v>7</v>
      </c>
      <c r="BC88" s="6">
        <f t="shared" si="62"/>
        <v>7</v>
      </c>
      <c r="BD88" s="6">
        <f t="shared" si="62"/>
        <v>7</v>
      </c>
      <c r="BE88" s="6">
        <f t="shared" si="62"/>
        <v>7</v>
      </c>
      <c r="BF88" s="6">
        <f t="shared" si="62"/>
        <v>6</v>
      </c>
      <c r="BG88" s="6">
        <f t="shared" si="62"/>
        <v>6</v>
      </c>
      <c r="BH88" s="6">
        <f t="shared" si="62"/>
        <v>6</v>
      </c>
      <c r="BI88" s="6">
        <f t="shared" si="62"/>
        <v>6</v>
      </c>
      <c r="BJ88" s="6">
        <f t="shared" si="62"/>
        <v>6</v>
      </c>
      <c r="BK88" s="6">
        <f t="shared" si="62"/>
        <v>6</v>
      </c>
      <c r="BL88" s="6">
        <f t="shared" si="62"/>
        <v>6</v>
      </c>
      <c r="BM88" s="6">
        <f t="shared" si="62"/>
        <v>4</v>
      </c>
      <c r="BN88" s="6">
        <f t="shared" si="62"/>
        <v>4</v>
      </c>
      <c r="BO88" s="6">
        <f t="shared" si="62"/>
        <v>4</v>
      </c>
      <c r="BP88" s="6">
        <f t="shared" si="62"/>
        <v>4</v>
      </c>
      <c r="BQ88" s="6">
        <f t="shared" si="62"/>
        <v>4</v>
      </c>
      <c r="BR88" s="6">
        <f t="shared" si="62"/>
        <v>4</v>
      </c>
      <c r="BS88" s="6">
        <f t="shared" si="62"/>
        <v>4</v>
      </c>
      <c r="BT88" s="6">
        <f t="shared" si="62"/>
        <v>4</v>
      </c>
      <c r="BU88" s="6">
        <f t="shared" si="62"/>
        <v>4</v>
      </c>
      <c r="BV88" s="6">
        <f t="shared" si="62"/>
        <v>4</v>
      </c>
      <c r="BW88" s="6">
        <f t="shared" si="62"/>
        <v>4</v>
      </c>
      <c r="BX88" s="6">
        <f t="shared" si="62"/>
        <v>4</v>
      </c>
      <c r="BY88" s="6">
        <f t="shared" si="62"/>
        <v>4</v>
      </c>
      <c r="BZ88" s="6">
        <f t="shared" si="62"/>
        <v>4</v>
      </c>
      <c r="CA88" s="6">
        <f t="shared" si="62"/>
        <v>4</v>
      </c>
      <c r="CB88" s="6">
        <f t="shared" si="62"/>
        <v>4</v>
      </c>
      <c r="CC88" s="6">
        <f t="shared" si="62"/>
        <v>4</v>
      </c>
      <c r="CD88" s="6">
        <f t="shared" si="60"/>
        <v>4</v>
      </c>
      <c r="CE88" s="6">
        <f t="shared" si="60"/>
        <v>4</v>
      </c>
    </row>
    <row r="96" spans="2:95" ht="23.5" x14ac:dyDescent="0.55000000000000004">
      <c r="B96" s="40" t="s">
        <v>109</v>
      </c>
    </row>
    <row r="97" spans="1:95" x14ac:dyDescent="0.35">
      <c r="B97" t="s">
        <v>107</v>
      </c>
      <c r="C97" s="114" t="s">
        <v>45</v>
      </c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6" t="s">
        <v>15</v>
      </c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7" t="s">
        <v>14</v>
      </c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8" t="s">
        <v>13</v>
      </c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 t="s">
        <v>32</v>
      </c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 t="s">
        <v>33</v>
      </c>
      <c r="BQ97" s="118"/>
      <c r="BR97" s="118"/>
      <c r="BS97" s="118"/>
      <c r="BT97" s="118"/>
      <c r="BU97" s="118"/>
      <c r="BV97" s="118"/>
      <c r="BW97" s="118"/>
      <c r="BX97" s="118"/>
      <c r="BY97" s="118"/>
      <c r="BZ97" s="118"/>
      <c r="CA97" s="118"/>
      <c r="CB97" s="118"/>
      <c r="CC97" s="118" t="s">
        <v>34</v>
      </c>
      <c r="CD97" s="118"/>
      <c r="CE97" s="118"/>
      <c r="CF97" s="118"/>
      <c r="CG97" s="118"/>
      <c r="CH97" s="118"/>
      <c r="CI97" s="118"/>
      <c r="CJ97" s="118"/>
    </row>
    <row r="98" spans="1:95" x14ac:dyDescent="0.3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9"/>
      <c r="Q98" s="29"/>
      <c r="R98" s="29"/>
      <c r="S98" s="29"/>
      <c r="T98" s="29"/>
      <c r="U98" s="29"/>
      <c r="V98" s="29"/>
      <c r="W98" s="29"/>
      <c r="X98" s="119">
        <v>45101</v>
      </c>
      <c r="Y98" s="120"/>
      <c r="Z98" s="120"/>
      <c r="AA98" s="120"/>
      <c r="AB98" s="121"/>
      <c r="AC98" s="122">
        <v>45474</v>
      </c>
      <c r="AD98" s="123"/>
      <c r="AE98" s="123"/>
      <c r="AF98" s="124"/>
      <c r="AG98" s="125" t="s">
        <v>31</v>
      </c>
      <c r="AH98" s="123"/>
      <c r="AI98" s="123"/>
      <c r="AJ98" s="124"/>
      <c r="AK98" s="126">
        <v>45193</v>
      </c>
      <c r="AL98" s="123"/>
      <c r="AM98" s="123"/>
      <c r="AN98" s="123"/>
      <c r="AO98" s="124"/>
      <c r="AP98" s="111">
        <v>45223</v>
      </c>
      <c r="AQ98" s="112"/>
      <c r="AR98" s="112"/>
      <c r="AS98" s="113"/>
      <c r="AT98" s="111">
        <v>45254</v>
      </c>
      <c r="AU98" s="112"/>
      <c r="AV98" s="112"/>
      <c r="AW98" s="113"/>
      <c r="AX98" s="111">
        <v>45284</v>
      </c>
      <c r="AY98" s="112"/>
      <c r="AZ98" s="112"/>
      <c r="BA98" s="112"/>
      <c r="BB98" s="113"/>
      <c r="BC98" s="111">
        <v>45682</v>
      </c>
      <c r="BD98" s="112"/>
      <c r="BE98" s="112"/>
      <c r="BF98" s="113"/>
      <c r="BG98" s="111">
        <v>45713</v>
      </c>
      <c r="BH98" s="112"/>
      <c r="BI98" s="112"/>
      <c r="BJ98" s="113"/>
      <c r="BK98" s="111">
        <v>45741</v>
      </c>
      <c r="BL98" s="112"/>
      <c r="BM98" s="112"/>
      <c r="BN98" s="112"/>
      <c r="BO98" s="113"/>
      <c r="BP98" s="111">
        <v>45407</v>
      </c>
      <c r="BQ98" s="112"/>
      <c r="BR98" s="112"/>
      <c r="BS98" s="113"/>
      <c r="BT98" s="111">
        <v>45802</v>
      </c>
      <c r="BU98" s="112"/>
      <c r="BV98" s="112"/>
      <c r="BW98" s="113"/>
      <c r="BX98" s="111">
        <v>45468</v>
      </c>
      <c r="BY98" s="112"/>
      <c r="BZ98" s="112"/>
      <c r="CA98" s="112"/>
      <c r="CB98" s="113"/>
      <c r="CC98" s="111">
        <v>45498</v>
      </c>
      <c r="CD98" s="112"/>
      <c r="CE98" s="112"/>
      <c r="CF98" s="113"/>
      <c r="CG98" s="111">
        <v>45529</v>
      </c>
      <c r="CH98" s="112"/>
      <c r="CI98" s="112"/>
      <c r="CJ98" s="113"/>
    </row>
    <row r="99" spans="1:95" s="22" customFormat="1" x14ac:dyDescent="0.35">
      <c r="B99" s="22" t="s">
        <v>20</v>
      </c>
      <c r="C99" s="17">
        <v>1</v>
      </c>
      <c r="D99" s="17">
        <v>2</v>
      </c>
      <c r="E99" s="17">
        <v>3</v>
      </c>
      <c r="F99" s="17">
        <v>4</v>
      </c>
      <c r="G99" s="17">
        <v>5</v>
      </c>
      <c r="H99" s="17">
        <v>6</v>
      </c>
      <c r="I99" s="17">
        <v>7</v>
      </c>
      <c r="J99" s="17">
        <v>8</v>
      </c>
      <c r="K99" s="17">
        <v>9</v>
      </c>
      <c r="L99" s="26">
        <v>10</v>
      </c>
      <c r="M99" s="26">
        <v>11</v>
      </c>
      <c r="N99" s="26">
        <v>12</v>
      </c>
      <c r="O99" s="26">
        <v>13</v>
      </c>
      <c r="P99" s="25">
        <v>14</v>
      </c>
      <c r="Q99" s="25">
        <v>15</v>
      </c>
      <c r="R99" s="25">
        <v>16</v>
      </c>
      <c r="S99" s="25">
        <v>17</v>
      </c>
      <c r="T99" s="25">
        <v>18</v>
      </c>
      <c r="U99" s="25">
        <v>19</v>
      </c>
      <c r="V99" s="25">
        <v>20</v>
      </c>
      <c r="W99" s="25">
        <v>21</v>
      </c>
      <c r="X99" s="25">
        <v>22</v>
      </c>
      <c r="Y99" s="25">
        <v>23</v>
      </c>
      <c r="Z99" s="25">
        <v>24</v>
      </c>
      <c r="AA99" s="25">
        <v>25</v>
      </c>
      <c r="AB99" s="25">
        <v>26</v>
      </c>
      <c r="AC99" s="24">
        <v>27</v>
      </c>
      <c r="AD99" s="24">
        <v>28</v>
      </c>
      <c r="AE99" s="24">
        <v>29</v>
      </c>
      <c r="AF99" s="24">
        <v>30</v>
      </c>
      <c r="AG99" s="24">
        <v>31</v>
      </c>
      <c r="AH99" s="24">
        <v>32</v>
      </c>
      <c r="AI99" s="24">
        <v>33</v>
      </c>
      <c r="AJ99" s="24">
        <v>34</v>
      </c>
      <c r="AK99" s="24">
        <v>35</v>
      </c>
      <c r="AL99" s="24">
        <v>36</v>
      </c>
      <c r="AM99" s="24">
        <v>37</v>
      </c>
      <c r="AN99" s="24">
        <v>38</v>
      </c>
      <c r="AO99" s="24">
        <v>39</v>
      </c>
      <c r="AP99" s="23">
        <v>40</v>
      </c>
      <c r="AQ99" s="23">
        <v>41</v>
      </c>
      <c r="AR99" s="23">
        <v>42</v>
      </c>
      <c r="AS99" s="23">
        <v>43</v>
      </c>
      <c r="AT99" s="23">
        <v>44</v>
      </c>
      <c r="AU99" s="23">
        <v>45</v>
      </c>
      <c r="AV99" s="23">
        <v>46</v>
      </c>
      <c r="AW99" s="23">
        <v>47</v>
      </c>
      <c r="AX99" s="23">
        <v>48</v>
      </c>
      <c r="AY99" s="23">
        <v>49</v>
      </c>
      <c r="AZ99" s="23">
        <v>50</v>
      </c>
      <c r="BA99" s="23">
        <v>51</v>
      </c>
      <c r="BB99" s="23">
        <v>52</v>
      </c>
      <c r="BC99" s="34">
        <v>1</v>
      </c>
      <c r="BD99" s="34">
        <v>2</v>
      </c>
      <c r="BE99" s="34">
        <v>3</v>
      </c>
      <c r="BF99" s="34">
        <v>4</v>
      </c>
      <c r="BG99" s="34">
        <v>5</v>
      </c>
      <c r="BH99" s="34">
        <v>6</v>
      </c>
      <c r="BI99" s="34">
        <v>7</v>
      </c>
      <c r="BJ99" s="34">
        <v>8</v>
      </c>
      <c r="BK99" s="34">
        <v>9</v>
      </c>
      <c r="BL99" s="34">
        <v>10</v>
      </c>
      <c r="BM99" s="34">
        <v>11</v>
      </c>
      <c r="BN99" s="34">
        <v>12</v>
      </c>
      <c r="BO99" s="34">
        <v>13</v>
      </c>
      <c r="BP99" s="34">
        <v>14</v>
      </c>
      <c r="BQ99" s="34">
        <v>15</v>
      </c>
      <c r="BR99" s="34">
        <v>16</v>
      </c>
      <c r="BS99" s="34">
        <v>17</v>
      </c>
      <c r="BT99" s="34">
        <v>18</v>
      </c>
      <c r="BU99" s="34">
        <v>19</v>
      </c>
      <c r="BV99" s="34">
        <v>20</v>
      </c>
      <c r="BW99" s="34">
        <v>21</v>
      </c>
      <c r="BX99" s="34">
        <v>22</v>
      </c>
      <c r="BY99" s="34">
        <v>23</v>
      </c>
      <c r="BZ99" s="34">
        <v>24</v>
      </c>
      <c r="CA99" s="34">
        <v>25</v>
      </c>
      <c r="CB99" s="34">
        <v>26</v>
      </c>
      <c r="CC99" s="34">
        <v>27</v>
      </c>
      <c r="CD99" s="34">
        <v>28</v>
      </c>
      <c r="CE99" s="34">
        <v>29</v>
      </c>
      <c r="CF99" s="34">
        <v>30</v>
      </c>
      <c r="CG99" s="34">
        <v>31</v>
      </c>
      <c r="CH99" s="34">
        <v>32</v>
      </c>
      <c r="CI99" s="34">
        <v>33</v>
      </c>
      <c r="CJ99" s="34">
        <v>34</v>
      </c>
    </row>
    <row r="100" spans="1:95" x14ac:dyDescent="0.35">
      <c r="B100" s="21" t="s">
        <v>35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12"/>
      <c r="Q100" s="12"/>
      <c r="R100" s="12"/>
      <c r="S100" s="12"/>
      <c r="T100" s="12"/>
      <c r="U100" s="12"/>
      <c r="V100" s="12">
        <v>0</v>
      </c>
      <c r="W100" s="12">
        <v>0</v>
      </c>
      <c r="X100" s="33">
        <f>$M$17/5</f>
        <v>0</v>
      </c>
      <c r="Y100" s="33">
        <f t="shared" ref="Y100:AB100" si="63">$M$17/5</f>
        <v>0</v>
      </c>
      <c r="Z100" s="33">
        <f t="shared" si="63"/>
        <v>0</v>
      </c>
      <c r="AA100" s="33">
        <f t="shared" si="63"/>
        <v>0</v>
      </c>
      <c r="AB100" s="33">
        <f t="shared" si="63"/>
        <v>0</v>
      </c>
      <c r="AC100" s="33">
        <f>$N$17/4</f>
        <v>0</v>
      </c>
      <c r="AD100" s="33">
        <f t="shared" ref="AD100:AF100" si="64">$N$17/4</f>
        <v>0</v>
      </c>
      <c r="AE100" s="33">
        <f t="shared" si="64"/>
        <v>0</v>
      </c>
      <c r="AF100" s="33">
        <f t="shared" si="64"/>
        <v>0</v>
      </c>
      <c r="AG100" s="33">
        <f>$O$17/4</f>
        <v>0</v>
      </c>
      <c r="AH100" s="33">
        <f t="shared" ref="AH100:AJ100" si="65">$O$17/4</f>
        <v>0</v>
      </c>
      <c r="AI100" s="33">
        <f t="shared" si="65"/>
        <v>0</v>
      </c>
      <c r="AJ100" s="33">
        <f t="shared" si="65"/>
        <v>0</v>
      </c>
      <c r="AK100" s="33">
        <f>$P$17/5</f>
        <v>0</v>
      </c>
      <c r="AL100" s="33">
        <f t="shared" ref="AL100:AO100" si="66">$P$17/5</f>
        <v>0</v>
      </c>
      <c r="AM100" s="33">
        <f t="shared" si="66"/>
        <v>0</v>
      </c>
      <c r="AN100" s="33">
        <f t="shared" si="66"/>
        <v>0</v>
      </c>
      <c r="AO100" s="33">
        <f t="shared" si="66"/>
        <v>0</v>
      </c>
      <c r="AP100" s="67">
        <f>$Q$17/4</f>
        <v>0</v>
      </c>
      <c r="AQ100" s="67">
        <f t="shared" ref="AQ100:AS100" si="67">$Q$17/4</f>
        <v>0</v>
      </c>
      <c r="AR100" s="67">
        <f t="shared" si="67"/>
        <v>0</v>
      </c>
      <c r="AS100" s="67">
        <f t="shared" si="67"/>
        <v>0</v>
      </c>
      <c r="AT100" s="67">
        <f>$R$17/4</f>
        <v>0</v>
      </c>
      <c r="AU100" s="67">
        <f t="shared" ref="AU100:AW100" si="68">$R$17/4</f>
        <v>0</v>
      </c>
      <c r="AV100" s="67">
        <f t="shared" si="68"/>
        <v>0</v>
      </c>
      <c r="AW100" s="67">
        <f t="shared" si="68"/>
        <v>0</v>
      </c>
      <c r="AX100" s="67">
        <f>$S$17/5</f>
        <v>0</v>
      </c>
      <c r="AY100" s="67">
        <f t="shared" ref="AY100:BB100" si="69">$S$17/5</f>
        <v>0</v>
      </c>
      <c r="AZ100" s="67">
        <f t="shared" si="69"/>
        <v>0</v>
      </c>
      <c r="BA100" s="67">
        <f t="shared" si="69"/>
        <v>0</v>
      </c>
      <c r="BB100" s="67">
        <f t="shared" si="69"/>
        <v>0</v>
      </c>
      <c r="BC100" s="67">
        <f>$T$17/4</f>
        <v>0</v>
      </c>
      <c r="BD100" s="67">
        <f t="shared" ref="BD100:BF100" si="70">$T$17/4</f>
        <v>0</v>
      </c>
      <c r="BE100" s="67">
        <f t="shared" si="70"/>
        <v>0</v>
      </c>
      <c r="BF100" s="67">
        <f t="shared" si="70"/>
        <v>0</v>
      </c>
      <c r="BG100" s="67">
        <f>$U$17/4</f>
        <v>0.74414350147275421</v>
      </c>
      <c r="BH100" s="67">
        <f t="shared" ref="BH100:BJ100" si="71">$U$17/4</f>
        <v>0.74414350147275421</v>
      </c>
      <c r="BI100" s="67">
        <f t="shared" si="71"/>
        <v>0.74414350147275421</v>
      </c>
      <c r="BJ100" s="67">
        <f t="shared" si="71"/>
        <v>0.74414350147275421</v>
      </c>
      <c r="BK100" s="67">
        <f>$V$17/5</f>
        <v>0.59531480117820335</v>
      </c>
      <c r="BL100" s="67">
        <f t="shared" ref="BL100:BO100" si="72">$V$17/5</f>
        <v>0.59531480117820335</v>
      </c>
      <c r="BM100" s="67">
        <f t="shared" si="72"/>
        <v>0.59531480117820335</v>
      </c>
      <c r="BN100" s="67">
        <f t="shared" si="72"/>
        <v>0.59531480117820335</v>
      </c>
      <c r="BO100" s="67">
        <f t="shared" si="72"/>
        <v>0.59531480117820335</v>
      </c>
      <c r="BP100" s="67">
        <f>$W$17/4</f>
        <v>0.74414350147275421</v>
      </c>
      <c r="BQ100" s="67">
        <f t="shared" ref="BQ100:BS100" si="73">$W$17/4</f>
        <v>0.74414350147275421</v>
      </c>
      <c r="BR100" s="67">
        <f t="shared" si="73"/>
        <v>0.74414350147275421</v>
      </c>
      <c r="BS100" s="67">
        <f t="shared" si="73"/>
        <v>0.74414350147275421</v>
      </c>
      <c r="BT100" s="67">
        <f>$X$17/4</f>
        <v>0.74414350147275421</v>
      </c>
      <c r="BU100" s="67">
        <f t="shared" ref="BU100:BW100" si="74">$X$17/4</f>
        <v>0.74414350147275421</v>
      </c>
      <c r="BV100" s="67">
        <f t="shared" si="74"/>
        <v>0.74414350147275421</v>
      </c>
      <c r="BW100" s="67">
        <f t="shared" si="74"/>
        <v>0.74414350147275421</v>
      </c>
      <c r="BX100" s="67">
        <f>$Y$17/5</f>
        <v>0.59531480117820335</v>
      </c>
      <c r="BY100" s="67">
        <f t="shared" ref="BY100:CB100" si="75">$Y$17/5</f>
        <v>0.59531480117820335</v>
      </c>
      <c r="BZ100" s="67">
        <f t="shared" si="75"/>
        <v>0.59531480117820335</v>
      </c>
      <c r="CA100" s="67">
        <f t="shared" si="75"/>
        <v>0.59531480117820335</v>
      </c>
      <c r="CB100" s="67">
        <f t="shared" si="75"/>
        <v>0.59531480117820335</v>
      </c>
      <c r="CC100" s="67">
        <f>$Z$17/4</f>
        <v>0.74414350147275421</v>
      </c>
      <c r="CD100" s="67">
        <f t="shared" ref="CD100:CF100" si="76">$Z$17/4</f>
        <v>0.74414350147275421</v>
      </c>
      <c r="CE100" s="67">
        <f t="shared" si="76"/>
        <v>0.74414350147275421</v>
      </c>
      <c r="CF100" s="67">
        <f t="shared" si="76"/>
        <v>0.74414350147275421</v>
      </c>
      <c r="CG100" s="67">
        <f>$AA$17/4</f>
        <v>0.74414350147275421</v>
      </c>
      <c r="CH100" s="67">
        <f t="shared" ref="CH100:CJ100" si="77">$AA$17/4</f>
        <v>0.74414350147275421</v>
      </c>
      <c r="CI100" s="67">
        <f t="shared" si="77"/>
        <v>0.74414350147275421</v>
      </c>
      <c r="CJ100" s="67">
        <f t="shared" si="77"/>
        <v>0.74414350147275421</v>
      </c>
    </row>
    <row r="102" spans="1:95" x14ac:dyDescent="0.35">
      <c r="A102" s="27"/>
      <c r="B102" s="27" t="s">
        <v>58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45">
        <v>0</v>
      </c>
      <c r="Q102" s="45">
        <v>5037187.5</v>
      </c>
      <c r="R102" s="45">
        <v>5037187.5</v>
      </c>
      <c r="S102" s="45">
        <v>5037187.5</v>
      </c>
      <c r="T102" s="45">
        <v>5037187.5</v>
      </c>
      <c r="U102" s="45">
        <v>5037187.5</v>
      </c>
      <c r="V102" s="45">
        <v>5037187.5</v>
      </c>
      <c r="W102" s="45">
        <v>5037187.5</v>
      </c>
      <c r="X102" s="45">
        <v>5037187.5</v>
      </c>
      <c r="Y102" s="45">
        <v>5037187.5</v>
      </c>
      <c r="Z102" s="45">
        <v>5037187.5</v>
      </c>
      <c r="AA102" s="45">
        <v>5037187.5</v>
      </c>
      <c r="AB102" s="45">
        <v>5037187.5</v>
      </c>
      <c r="AC102" s="45">
        <v>5037187.5</v>
      </c>
      <c r="AD102" s="45">
        <v>5037187.5</v>
      </c>
      <c r="AE102" s="45">
        <v>5037187.5</v>
      </c>
      <c r="AF102" s="45">
        <v>5037187.5</v>
      </c>
      <c r="AG102" s="45">
        <v>5037187.5</v>
      </c>
      <c r="AH102" s="45">
        <v>5037187.5</v>
      </c>
      <c r="AI102" s="45">
        <v>5037187.5</v>
      </c>
      <c r="AJ102" s="45">
        <v>5037187.5</v>
      </c>
      <c r="AK102" s="48">
        <v>5037187.5</v>
      </c>
      <c r="AL102" s="45">
        <v>5037187.5</v>
      </c>
      <c r="AM102" s="45">
        <v>5037187.5</v>
      </c>
      <c r="AN102" s="45">
        <v>5037187.5</v>
      </c>
      <c r="AO102" s="45">
        <v>5037187.5</v>
      </c>
      <c r="AP102" s="45">
        <v>5037187.5</v>
      </c>
      <c r="AQ102" s="45">
        <v>5037187.5</v>
      </c>
      <c r="AR102" s="45">
        <v>5037187.5</v>
      </c>
      <c r="AS102" s="45">
        <v>5037187.5</v>
      </c>
      <c r="AT102" s="45">
        <v>3358125</v>
      </c>
      <c r="AU102" s="45">
        <v>3358125</v>
      </c>
      <c r="AV102" s="45">
        <v>3358125</v>
      </c>
      <c r="AW102" s="45">
        <v>3358125</v>
      </c>
      <c r="AX102" s="45">
        <v>3358125</v>
      </c>
      <c r="AY102" s="45">
        <v>3358125</v>
      </c>
      <c r="AZ102" s="45">
        <v>1679062.5</v>
      </c>
      <c r="BA102" s="45">
        <v>1679062.5</v>
      </c>
      <c r="BB102" s="45">
        <v>1679062.5</v>
      </c>
      <c r="BC102" s="45">
        <v>1679062.5</v>
      </c>
      <c r="BD102" s="45">
        <v>1679062.5</v>
      </c>
      <c r="BE102" s="45">
        <v>1679062.5</v>
      </c>
      <c r="BF102" s="45">
        <v>1679062.5</v>
      </c>
      <c r="BG102" s="45">
        <v>1679062.5</v>
      </c>
      <c r="BH102" s="45">
        <v>1679062.5</v>
      </c>
      <c r="BI102" s="51">
        <v>1679062.5</v>
      </c>
      <c r="BJ102" s="45">
        <v>1679062.5</v>
      </c>
      <c r="BK102" s="45">
        <v>1679062.5</v>
      </c>
      <c r="BL102" s="45">
        <v>1679062.5</v>
      </c>
      <c r="BM102" s="45">
        <v>1679062.5</v>
      </c>
      <c r="BN102" s="45">
        <v>1679062.5</v>
      </c>
      <c r="BO102" s="45">
        <v>1679062.5</v>
      </c>
      <c r="BP102" s="45">
        <v>1679062.5</v>
      </c>
      <c r="BQ102" s="45">
        <v>1679062.5</v>
      </c>
      <c r="BR102" s="45">
        <v>1679062.5</v>
      </c>
      <c r="BS102" s="45">
        <v>1679062.5</v>
      </c>
      <c r="BT102" s="45">
        <v>1679062.5</v>
      </c>
      <c r="BU102" s="45">
        <v>1679062.5</v>
      </c>
      <c r="BV102" s="45">
        <v>1679062.5</v>
      </c>
      <c r="BW102" s="45">
        <v>1679062.5</v>
      </c>
      <c r="BX102" s="45">
        <v>1679062.5</v>
      </c>
      <c r="BY102" s="45">
        <v>1679062.5</v>
      </c>
      <c r="BZ102" s="45">
        <v>1679062.5</v>
      </c>
      <c r="CA102" s="45">
        <v>1679062.5</v>
      </c>
      <c r="CB102" s="45">
        <v>1679062.5</v>
      </c>
      <c r="CC102" s="45">
        <v>1679062.5</v>
      </c>
      <c r="CD102" s="45">
        <v>1679062.5</v>
      </c>
      <c r="CE102" s="45">
        <v>1679062.5</v>
      </c>
      <c r="CF102" s="35">
        <v>0</v>
      </c>
      <c r="CG102" s="35">
        <v>0</v>
      </c>
      <c r="CH102" s="35">
        <v>0</v>
      </c>
      <c r="CI102" s="35">
        <v>0</v>
      </c>
      <c r="CJ102" s="35">
        <v>0</v>
      </c>
    </row>
    <row r="103" spans="1:95" x14ac:dyDescent="0.3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69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70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</row>
    <row r="104" spans="1:95" x14ac:dyDescent="0.35">
      <c r="P104" s="31" t="s">
        <v>103</v>
      </c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69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70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</row>
    <row r="105" spans="1:95" x14ac:dyDescent="0.35">
      <c r="P105" s="31" t="s">
        <v>104</v>
      </c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69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70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</row>
    <row r="106" spans="1:95" x14ac:dyDescent="0.35">
      <c r="B106" s="60"/>
      <c r="C106" s="134" t="s">
        <v>83</v>
      </c>
      <c r="D106" s="134"/>
      <c r="E106" s="134"/>
      <c r="F106" s="134" t="s">
        <v>84</v>
      </c>
      <c r="G106" s="134"/>
      <c r="H106" s="134"/>
      <c r="P106" s="31" t="s">
        <v>105</v>
      </c>
    </row>
    <row r="107" spans="1:95" x14ac:dyDescent="0.35">
      <c r="B107" s="62"/>
      <c r="C107" s="34" t="s">
        <v>77</v>
      </c>
      <c r="D107" s="34" t="s">
        <v>78</v>
      </c>
      <c r="E107" s="34" t="s">
        <v>79</v>
      </c>
      <c r="F107" s="34" t="s">
        <v>77</v>
      </c>
      <c r="G107" s="34" t="s">
        <v>78</v>
      </c>
      <c r="H107" s="34" t="s">
        <v>79</v>
      </c>
      <c r="P107" s="59" t="s">
        <v>20</v>
      </c>
      <c r="Q107" s="58">
        <v>15</v>
      </c>
      <c r="R107" s="58">
        <v>16</v>
      </c>
      <c r="S107" s="58">
        <v>17</v>
      </c>
      <c r="T107" s="58">
        <v>18</v>
      </c>
      <c r="U107" s="58">
        <v>19</v>
      </c>
      <c r="V107" s="58">
        <v>20</v>
      </c>
      <c r="W107" s="58">
        <v>21</v>
      </c>
      <c r="X107" s="58">
        <v>22</v>
      </c>
      <c r="Y107" s="58">
        <v>23</v>
      </c>
      <c r="Z107" s="58">
        <v>24</v>
      </c>
      <c r="AA107" s="58">
        <v>25</v>
      </c>
      <c r="AB107" s="58">
        <v>26</v>
      </c>
      <c r="AC107" s="58">
        <v>27</v>
      </c>
      <c r="AD107" s="58">
        <v>28</v>
      </c>
      <c r="AE107" s="58">
        <v>29</v>
      </c>
      <c r="AF107" s="58">
        <v>30</v>
      </c>
      <c r="AG107" s="58">
        <v>31</v>
      </c>
      <c r="AH107" s="58">
        <v>32</v>
      </c>
      <c r="AI107" s="58">
        <v>33</v>
      </c>
      <c r="AJ107" s="58">
        <v>34</v>
      </c>
      <c r="AK107" s="58">
        <v>35</v>
      </c>
      <c r="AL107" s="58">
        <v>36</v>
      </c>
      <c r="AM107" s="58">
        <v>37</v>
      </c>
      <c r="AN107" s="58">
        <v>38</v>
      </c>
      <c r="AO107" s="58">
        <v>39</v>
      </c>
      <c r="AP107" s="58">
        <v>40</v>
      </c>
      <c r="AQ107" s="58">
        <v>41</v>
      </c>
      <c r="AR107" s="58">
        <v>42</v>
      </c>
      <c r="AS107" s="58">
        <v>43</v>
      </c>
      <c r="AT107" s="58">
        <v>44</v>
      </c>
      <c r="AU107" s="58">
        <v>45</v>
      </c>
      <c r="AV107" s="58">
        <v>46</v>
      </c>
      <c r="AW107" s="58">
        <v>47</v>
      </c>
      <c r="AX107" s="58">
        <v>48</v>
      </c>
      <c r="AY107" s="58">
        <v>49</v>
      </c>
      <c r="AZ107" s="58">
        <v>50</v>
      </c>
      <c r="BA107" s="58">
        <v>51</v>
      </c>
      <c r="BB107" s="58">
        <v>52</v>
      </c>
      <c r="BC107" s="58">
        <v>1</v>
      </c>
      <c r="BD107" s="58">
        <v>2</v>
      </c>
      <c r="BE107" s="58">
        <v>3</v>
      </c>
      <c r="BF107" s="58">
        <v>4</v>
      </c>
      <c r="BG107" s="58">
        <v>5</v>
      </c>
      <c r="BH107" s="58">
        <v>6</v>
      </c>
      <c r="BI107" s="58">
        <v>7</v>
      </c>
      <c r="BJ107" s="58">
        <v>8</v>
      </c>
      <c r="BK107" s="58">
        <v>9</v>
      </c>
      <c r="BL107" s="58">
        <v>10</v>
      </c>
      <c r="BM107" s="58">
        <v>11</v>
      </c>
      <c r="BN107" s="58">
        <v>12</v>
      </c>
      <c r="BO107" s="58">
        <v>13</v>
      </c>
      <c r="BP107" s="58">
        <v>14</v>
      </c>
      <c r="BQ107" s="58">
        <v>15</v>
      </c>
      <c r="BR107" s="58">
        <v>16</v>
      </c>
      <c r="BS107" s="58">
        <v>17</v>
      </c>
      <c r="BT107" s="58">
        <v>18</v>
      </c>
      <c r="BU107" s="58">
        <v>19</v>
      </c>
      <c r="BV107" s="58">
        <v>20</v>
      </c>
      <c r="BW107" s="58">
        <v>21</v>
      </c>
      <c r="BX107" s="58">
        <v>22</v>
      </c>
      <c r="BY107" s="58">
        <v>23</v>
      </c>
      <c r="BZ107" s="58">
        <v>24</v>
      </c>
      <c r="CA107" s="58">
        <v>25</v>
      </c>
      <c r="CB107" s="58">
        <v>26</v>
      </c>
      <c r="CC107" s="58">
        <v>27</v>
      </c>
      <c r="CD107" s="58">
        <v>28</v>
      </c>
      <c r="CE107" s="58">
        <v>29</v>
      </c>
      <c r="CN107">
        <v>26</v>
      </c>
      <c r="CO107">
        <v>27</v>
      </c>
      <c r="CP107">
        <v>28</v>
      </c>
      <c r="CQ107">
        <v>29</v>
      </c>
    </row>
    <row r="108" spans="1:95" x14ac:dyDescent="0.35">
      <c r="B108" s="63" t="s">
        <v>81</v>
      </c>
      <c r="C108" s="54">
        <v>0.85</v>
      </c>
      <c r="D108" s="54">
        <v>0.5</v>
      </c>
      <c r="E108" s="54">
        <v>0.32500000000000001</v>
      </c>
      <c r="F108" s="33">
        <f t="shared" ref="F108:F109" si="78">(((24*60*60)/C108)*0.75)*7*0.97</f>
        <v>517637.6470588235</v>
      </c>
      <c r="G108" s="33">
        <f t="shared" ref="G108:G109" si="79">(((24*60*60)/D108)*0.75)*7*0.97</f>
        <v>879984</v>
      </c>
      <c r="H108" s="33">
        <f t="shared" ref="H108:H109" si="80">(((24*60*60)/E108)*0.75)*7*0.97</f>
        <v>1353821.5384615383</v>
      </c>
      <c r="P108" s="31" t="s">
        <v>103</v>
      </c>
      <c r="Q108" s="6">
        <f>Q102/$F$108</f>
        <v>9.731107326951399</v>
      </c>
      <c r="R108" s="6">
        <f t="shared" ref="R108:CC108" si="81">R102/$F$108</f>
        <v>9.731107326951399</v>
      </c>
      <c r="S108" s="6">
        <f t="shared" si="81"/>
        <v>9.731107326951399</v>
      </c>
      <c r="T108" s="6">
        <f t="shared" si="81"/>
        <v>9.731107326951399</v>
      </c>
      <c r="U108" s="6">
        <f t="shared" si="81"/>
        <v>9.731107326951399</v>
      </c>
      <c r="V108" s="6">
        <f t="shared" si="81"/>
        <v>9.731107326951399</v>
      </c>
      <c r="W108" s="6">
        <f t="shared" si="81"/>
        <v>9.731107326951399</v>
      </c>
      <c r="X108" s="6">
        <f t="shared" si="81"/>
        <v>9.731107326951399</v>
      </c>
      <c r="Y108" s="6">
        <f t="shared" si="81"/>
        <v>9.731107326951399</v>
      </c>
      <c r="Z108" s="6">
        <f t="shared" si="81"/>
        <v>9.731107326951399</v>
      </c>
      <c r="AA108" s="6">
        <f t="shared" si="81"/>
        <v>9.731107326951399</v>
      </c>
      <c r="AB108" s="6">
        <f t="shared" si="81"/>
        <v>9.731107326951399</v>
      </c>
      <c r="AC108" s="6">
        <f t="shared" si="81"/>
        <v>9.731107326951399</v>
      </c>
      <c r="AD108" s="6">
        <f t="shared" si="81"/>
        <v>9.731107326951399</v>
      </c>
      <c r="AE108" s="6">
        <f t="shared" si="81"/>
        <v>9.731107326951399</v>
      </c>
      <c r="AF108" s="6">
        <f t="shared" si="81"/>
        <v>9.731107326951399</v>
      </c>
      <c r="AG108" s="6">
        <f t="shared" si="81"/>
        <v>9.731107326951399</v>
      </c>
      <c r="AH108" s="6">
        <f t="shared" si="81"/>
        <v>9.731107326951399</v>
      </c>
      <c r="AI108" s="6">
        <f t="shared" si="81"/>
        <v>9.731107326951399</v>
      </c>
      <c r="AJ108" s="6">
        <f t="shared" si="81"/>
        <v>9.731107326951399</v>
      </c>
      <c r="AK108" s="6">
        <f t="shared" si="81"/>
        <v>9.731107326951399</v>
      </c>
      <c r="AL108" s="6">
        <f t="shared" si="81"/>
        <v>9.731107326951399</v>
      </c>
      <c r="AM108" s="6">
        <f t="shared" si="81"/>
        <v>9.731107326951399</v>
      </c>
      <c r="AN108" s="6">
        <f t="shared" si="81"/>
        <v>9.731107326951399</v>
      </c>
      <c r="AO108" s="6">
        <f t="shared" si="81"/>
        <v>9.731107326951399</v>
      </c>
      <c r="AP108" s="6">
        <f t="shared" si="81"/>
        <v>9.731107326951399</v>
      </c>
      <c r="AQ108" s="6">
        <f t="shared" si="81"/>
        <v>9.731107326951399</v>
      </c>
      <c r="AR108" s="6">
        <f t="shared" si="81"/>
        <v>9.731107326951399</v>
      </c>
      <c r="AS108" s="6">
        <f t="shared" si="81"/>
        <v>9.731107326951399</v>
      </c>
      <c r="AT108" s="6">
        <f t="shared" si="81"/>
        <v>6.4874048846342669</v>
      </c>
      <c r="AU108" s="6">
        <f t="shared" si="81"/>
        <v>6.4874048846342669</v>
      </c>
      <c r="AV108" s="6">
        <f t="shared" si="81"/>
        <v>6.4874048846342669</v>
      </c>
      <c r="AW108" s="6">
        <f t="shared" si="81"/>
        <v>6.4874048846342669</v>
      </c>
      <c r="AX108" s="6">
        <f t="shared" si="81"/>
        <v>6.4874048846342669</v>
      </c>
      <c r="AY108" s="6">
        <f t="shared" si="81"/>
        <v>6.4874048846342669</v>
      </c>
      <c r="AZ108" s="6">
        <f t="shared" si="81"/>
        <v>3.2437024423171334</v>
      </c>
      <c r="BA108" s="6">
        <f t="shared" si="81"/>
        <v>3.2437024423171334</v>
      </c>
      <c r="BB108" s="6">
        <f t="shared" si="81"/>
        <v>3.2437024423171334</v>
      </c>
      <c r="BC108" s="6">
        <f t="shared" si="81"/>
        <v>3.2437024423171334</v>
      </c>
      <c r="BD108" s="6">
        <f t="shared" si="81"/>
        <v>3.2437024423171334</v>
      </c>
      <c r="BE108" s="6">
        <f t="shared" si="81"/>
        <v>3.2437024423171334</v>
      </c>
      <c r="BF108" s="6">
        <f t="shared" si="81"/>
        <v>3.2437024423171334</v>
      </c>
      <c r="BG108" s="6">
        <f t="shared" si="81"/>
        <v>3.2437024423171334</v>
      </c>
      <c r="BH108" s="6">
        <f t="shared" si="81"/>
        <v>3.2437024423171334</v>
      </c>
      <c r="BI108" s="6">
        <f t="shared" si="81"/>
        <v>3.2437024423171334</v>
      </c>
      <c r="BJ108" s="6">
        <f t="shared" si="81"/>
        <v>3.2437024423171334</v>
      </c>
      <c r="BK108" s="6">
        <f t="shared" si="81"/>
        <v>3.2437024423171334</v>
      </c>
      <c r="BL108" s="6">
        <f t="shared" si="81"/>
        <v>3.2437024423171334</v>
      </c>
      <c r="BM108" s="6">
        <f t="shared" si="81"/>
        <v>3.2437024423171334</v>
      </c>
      <c r="BN108" s="6">
        <f t="shared" si="81"/>
        <v>3.2437024423171334</v>
      </c>
      <c r="BO108" s="6">
        <f t="shared" si="81"/>
        <v>3.2437024423171334</v>
      </c>
      <c r="BP108" s="6">
        <f t="shared" si="81"/>
        <v>3.2437024423171334</v>
      </c>
      <c r="BQ108" s="6">
        <f t="shared" si="81"/>
        <v>3.2437024423171334</v>
      </c>
      <c r="BR108" s="6">
        <f t="shared" si="81"/>
        <v>3.2437024423171334</v>
      </c>
      <c r="BS108" s="6">
        <f t="shared" si="81"/>
        <v>3.2437024423171334</v>
      </c>
      <c r="BT108" s="6">
        <f t="shared" si="81"/>
        <v>3.2437024423171334</v>
      </c>
      <c r="BU108" s="6">
        <f t="shared" si="81"/>
        <v>3.2437024423171334</v>
      </c>
      <c r="BV108" s="6">
        <f t="shared" si="81"/>
        <v>3.2437024423171334</v>
      </c>
      <c r="BW108" s="6">
        <f t="shared" si="81"/>
        <v>3.2437024423171334</v>
      </c>
      <c r="BX108" s="6">
        <f t="shared" si="81"/>
        <v>3.2437024423171334</v>
      </c>
      <c r="BY108" s="6">
        <f t="shared" si="81"/>
        <v>3.2437024423171334</v>
      </c>
      <c r="BZ108" s="6">
        <f t="shared" si="81"/>
        <v>3.2437024423171334</v>
      </c>
      <c r="CA108" s="6">
        <f t="shared" si="81"/>
        <v>3.2437024423171334</v>
      </c>
      <c r="CB108" s="6">
        <f t="shared" si="81"/>
        <v>3.2437024423171334</v>
      </c>
      <c r="CC108" s="6">
        <f t="shared" si="81"/>
        <v>3.2437024423171334</v>
      </c>
      <c r="CD108" s="6">
        <f t="shared" ref="CD108:CE108" si="82">CD102/$F$108</f>
        <v>3.2437024423171334</v>
      </c>
      <c r="CE108" s="6">
        <f t="shared" si="82"/>
        <v>3.2437024423171334</v>
      </c>
      <c r="CN108">
        <f t="shared" ref="CN108:CQ108" si="83">CN98+CN102</f>
        <v>0</v>
      </c>
      <c r="CO108">
        <f t="shared" si="83"/>
        <v>0</v>
      </c>
      <c r="CP108">
        <f t="shared" si="83"/>
        <v>0</v>
      </c>
      <c r="CQ108">
        <f t="shared" si="83"/>
        <v>0</v>
      </c>
    </row>
    <row r="109" spans="1:95" x14ac:dyDescent="0.35">
      <c r="B109" s="63" t="s">
        <v>82</v>
      </c>
      <c r="C109" s="54">
        <v>1.1000000000000001</v>
      </c>
      <c r="D109" s="54">
        <v>0.625</v>
      </c>
      <c r="E109" s="54">
        <v>0.38800000000000001</v>
      </c>
      <c r="F109" s="33">
        <f t="shared" si="78"/>
        <v>399992.72727272724</v>
      </c>
      <c r="G109" s="33">
        <f t="shared" si="79"/>
        <v>703987.19999999995</v>
      </c>
      <c r="H109" s="33">
        <f t="shared" si="80"/>
        <v>1133999.9999999998</v>
      </c>
      <c r="P109" s="31" t="s">
        <v>104</v>
      </c>
      <c r="Q109" s="6">
        <f>Q102/$G$108</f>
        <v>5.7241807805596467</v>
      </c>
      <c r="R109" s="6">
        <f t="shared" ref="R109:CC109" si="84">R102/$G$108</f>
        <v>5.7241807805596467</v>
      </c>
      <c r="S109" s="6">
        <f t="shared" si="84"/>
        <v>5.7241807805596467</v>
      </c>
      <c r="T109" s="6">
        <f t="shared" si="84"/>
        <v>5.7241807805596467</v>
      </c>
      <c r="U109" s="6">
        <f t="shared" si="84"/>
        <v>5.7241807805596467</v>
      </c>
      <c r="V109" s="6">
        <f t="shared" si="84"/>
        <v>5.7241807805596467</v>
      </c>
      <c r="W109" s="6">
        <f t="shared" si="84"/>
        <v>5.7241807805596467</v>
      </c>
      <c r="X109" s="6">
        <f t="shared" si="84"/>
        <v>5.7241807805596467</v>
      </c>
      <c r="Y109" s="6">
        <f t="shared" si="84"/>
        <v>5.7241807805596467</v>
      </c>
      <c r="Z109" s="6">
        <f t="shared" si="84"/>
        <v>5.7241807805596467</v>
      </c>
      <c r="AA109" s="6">
        <f t="shared" si="84"/>
        <v>5.7241807805596467</v>
      </c>
      <c r="AB109" s="6">
        <f t="shared" si="84"/>
        <v>5.7241807805596467</v>
      </c>
      <c r="AC109" s="6">
        <f t="shared" si="84"/>
        <v>5.7241807805596467</v>
      </c>
      <c r="AD109" s="6">
        <f t="shared" si="84"/>
        <v>5.7241807805596467</v>
      </c>
      <c r="AE109" s="6">
        <f t="shared" si="84"/>
        <v>5.7241807805596467</v>
      </c>
      <c r="AF109" s="6">
        <f t="shared" si="84"/>
        <v>5.7241807805596467</v>
      </c>
      <c r="AG109" s="6">
        <f t="shared" si="84"/>
        <v>5.7241807805596467</v>
      </c>
      <c r="AH109" s="6">
        <f t="shared" si="84"/>
        <v>5.7241807805596467</v>
      </c>
      <c r="AI109" s="6">
        <f t="shared" si="84"/>
        <v>5.7241807805596467</v>
      </c>
      <c r="AJ109" s="6">
        <f t="shared" si="84"/>
        <v>5.7241807805596467</v>
      </c>
      <c r="AK109" s="6">
        <f t="shared" si="84"/>
        <v>5.7241807805596467</v>
      </c>
      <c r="AL109" s="6">
        <f t="shared" si="84"/>
        <v>5.7241807805596467</v>
      </c>
      <c r="AM109" s="6">
        <f t="shared" si="84"/>
        <v>5.7241807805596467</v>
      </c>
      <c r="AN109" s="6">
        <f t="shared" si="84"/>
        <v>5.7241807805596467</v>
      </c>
      <c r="AO109" s="6">
        <f t="shared" si="84"/>
        <v>5.7241807805596467</v>
      </c>
      <c r="AP109" s="6">
        <f t="shared" si="84"/>
        <v>5.7241807805596467</v>
      </c>
      <c r="AQ109" s="6">
        <f t="shared" si="84"/>
        <v>5.7241807805596467</v>
      </c>
      <c r="AR109" s="6">
        <f t="shared" si="84"/>
        <v>5.7241807805596467</v>
      </c>
      <c r="AS109" s="6">
        <f t="shared" si="84"/>
        <v>5.7241807805596467</v>
      </c>
      <c r="AT109" s="6">
        <f t="shared" si="84"/>
        <v>3.8161205203730977</v>
      </c>
      <c r="AU109" s="6">
        <f t="shared" si="84"/>
        <v>3.8161205203730977</v>
      </c>
      <c r="AV109" s="6">
        <f t="shared" si="84"/>
        <v>3.8161205203730977</v>
      </c>
      <c r="AW109" s="6">
        <f t="shared" si="84"/>
        <v>3.8161205203730977</v>
      </c>
      <c r="AX109" s="6">
        <f t="shared" si="84"/>
        <v>3.8161205203730977</v>
      </c>
      <c r="AY109" s="6">
        <f t="shared" si="84"/>
        <v>3.8161205203730977</v>
      </c>
      <c r="AZ109" s="6">
        <f t="shared" si="84"/>
        <v>1.9080602601865488</v>
      </c>
      <c r="BA109" s="6">
        <f t="shared" si="84"/>
        <v>1.9080602601865488</v>
      </c>
      <c r="BB109" s="6">
        <f t="shared" si="84"/>
        <v>1.9080602601865488</v>
      </c>
      <c r="BC109" s="6">
        <f t="shared" si="84"/>
        <v>1.9080602601865488</v>
      </c>
      <c r="BD109" s="6">
        <f t="shared" si="84"/>
        <v>1.9080602601865488</v>
      </c>
      <c r="BE109" s="6">
        <f t="shared" si="84"/>
        <v>1.9080602601865488</v>
      </c>
      <c r="BF109" s="6">
        <f t="shared" si="84"/>
        <v>1.9080602601865488</v>
      </c>
      <c r="BG109" s="6">
        <f t="shared" si="84"/>
        <v>1.9080602601865488</v>
      </c>
      <c r="BH109" s="6">
        <f t="shared" si="84"/>
        <v>1.9080602601865488</v>
      </c>
      <c r="BI109" s="6">
        <f t="shared" si="84"/>
        <v>1.9080602601865488</v>
      </c>
      <c r="BJ109" s="6">
        <f t="shared" si="84"/>
        <v>1.9080602601865488</v>
      </c>
      <c r="BK109" s="6">
        <f t="shared" si="84"/>
        <v>1.9080602601865488</v>
      </c>
      <c r="BL109" s="6">
        <f t="shared" si="84"/>
        <v>1.9080602601865488</v>
      </c>
      <c r="BM109" s="6">
        <f t="shared" si="84"/>
        <v>1.9080602601865488</v>
      </c>
      <c r="BN109" s="6">
        <f t="shared" si="84"/>
        <v>1.9080602601865488</v>
      </c>
      <c r="BO109" s="6">
        <f t="shared" si="84"/>
        <v>1.9080602601865488</v>
      </c>
      <c r="BP109" s="6">
        <f t="shared" si="84"/>
        <v>1.9080602601865488</v>
      </c>
      <c r="BQ109" s="6">
        <f t="shared" si="84"/>
        <v>1.9080602601865488</v>
      </c>
      <c r="BR109" s="6">
        <f t="shared" si="84"/>
        <v>1.9080602601865488</v>
      </c>
      <c r="BS109" s="6">
        <f t="shared" si="84"/>
        <v>1.9080602601865488</v>
      </c>
      <c r="BT109" s="6">
        <f t="shared" si="84"/>
        <v>1.9080602601865488</v>
      </c>
      <c r="BU109" s="6">
        <f t="shared" si="84"/>
        <v>1.9080602601865488</v>
      </c>
      <c r="BV109" s="6">
        <f t="shared" si="84"/>
        <v>1.9080602601865488</v>
      </c>
      <c r="BW109" s="6">
        <f t="shared" si="84"/>
        <v>1.9080602601865488</v>
      </c>
      <c r="BX109" s="6">
        <f t="shared" si="84"/>
        <v>1.9080602601865488</v>
      </c>
      <c r="BY109" s="6">
        <f t="shared" si="84"/>
        <v>1.9080602601865488</v>
      </c>
      <c r="BZ109" s="6">
        <f t="shared" si="84"/>
        <v>1.9080602601865488</v>
      </c>
      <c r="CA109" s="6">
        <f t="shared" si="84"/>
        <v>1.9080602601865488</v>
      </c>
      <c r="CB109" s="6">
        <f t="shared" si="84"/>
        <v>1.9080602601865488</v>
      </c>
      <c r="CC109" s="6">
        <f t="shared" si="84"/>
        <v>1.9080602601865488</v>
      </c>
      <c r="CD109" s="6">
        <f t="shared" ref="CD109:CE109" si="85">CD102/$G$108</f>
        <v>1.9080602601865488</v>
      </c>
      <c r="CE109" s="6">
        <f t="shared" si="85"/>
        <v>1.9080602601865488</v>
      </c>
      <c r="CN109">
        <f t="shared" ref="CN109:CQ109" si="86">CN99+CN106</f>
        <v>0</v>
      </c>
      <c r="CO109">
        <f t="shared" si="86"/>
        <v>0</v>
      </c>
      <c r="CP109">
        <f t="shared" si="86"/>
        <v>0</v>
      </c>
      <c r="CQ109">
        <f t="shared" si="86"/>
        <v>0</v>
      </c>
    </row>
    <row r="110" spans="1:95" x14ac:dyDescent="0.35">
      <c r="P110" s="31" t="s">
        <v>105</v>
      </c>
      <c r="Q110" s="6">
        <f>Q102/$H$108</f>
        <v>3.7207175073637706</v>
      </c>
      <c r="R110" s="6">
        <f t="shared" ref="R110:CC110" si="87">R102/$H$108</f>
        <v>3.7207175073637706</v>
      </c>
      <c r="S110" s="6">
        <f t="shared" si="87"/>
        <v>3.7207175073637706</v>
      </c>
      <c r="T110" s="6">
        <f t="shared" si="87"/>
        <v>3.7207175073637706</v>
      </c>
      <c r="U110" s="6">
        <f t="shared" si="87"/>
        <v>3.7207175073637706</v>
      </c>
      <c r="V110" s="6">
        <f t="shared" si="87"/>
        <v>3.7207175073637706</v>
      </c>
      <c r="W110" s="6">
        <f t="shared" si="87"/>
        <v>3.7207175073637706</v>
      </c>
      <c r="X110" s="6">
        <f t="shared" si="87"/>
        <v>3.7207175073637706</v>
      </c>
      <c r="Y110" s="6">
        <f t="shared" si="87"/>
        <v>3.7207175073637706</v>
      </c>
      <c r="Z110" s="6">
        <f t="shared" si="87"/>
        <v>3.7207175073637706</v>
      </c>
      <c r="AA110" s="6">
        <f t="shared" si="87"/>
        <v>3.7207175073637706</v>
      </c>
      <c r="AB110" s="6">
        <f t="shared" si="87"/>
        <v>3.7207175073637706</v>
      </c>
      <c r="AC110" s="6">
        <f t="shared" si="87"/>
        <v>3.7207175073637706</v>
      </c>
      <c r="AD110" s="6">
        <f t="shared" si="87"/>
        <v>3.7207175073637706</v>
      </c>
      <c r="AE110" s="6">
        <f t="shared" si="87"/>
        <v>3.7207175073637706</v>
      </c>
      <c r="AF110" s="6">
        <f t="shared" si="87"/>
        <v>3.7207175073637706</v>
      </c>
      <c r="AG110" s="6">
        <f t="shared" si="87"/>
        <v>3.7207175073637706</v>
      </c>
      <c r="AH110" s="6">
        <f t="shared" si="87"/>
        <v>3.7207175073637706</v>
      </c>
      <c r="AI110" s="6">
        <f t="shared" si="87"/>
        <v>3.7207175073637706</v>
      </c>
      <c r="AJ110" s="6">
        <f t="shared" si="87"/>
        <v>3.7207175073637706</v>
      </c>
      <c r="AK110" s="6">
        <f t="shared" si="87"/>
        <v>3.7207175073637706</v>
      </c>
      <c r="AL110" s="6">
        <f t="shared" si="87"/>
        <v>3.7207175073637706</v>
      </c>
      <c r="AM110" s="6">
        <f t="shared" si="87"/>
        <v>3.7207175073637706</v>
      </c>
      <c r="AN110" s="6">
        <f t="shared" si="87"/>
        <v>3.7207175073637706</v>
      </c>
      <c r="AO110" s="6">
        <f t="shared" si="87"/>
        <v>3.7207175073637706</v>
      </c>
      <c r="AP110" s="6">
        <f t="shared" si="87"/>
        <v>3.7207175073637706</v>
      </c>
      <c r="AQ110" s="6">
        <f t="shared" si="87"/>
        <v>3.7207175073637706</v>
      </c>
      <c r="AR110" s="6">
        <f t="shared" si="87"/>
        <v>3.7207175073637706</v>
      </c>
      <c r="AS110" s="6">
        <f t="shared" si="87"/>
        <v>3.7207175073637706</v>
      </c>
      <c r="AT110" s="6">
        <f t="shared" si="87"/>
        <v>2.4804783382425137</v>
      </c>
      <c r="AU110" s="6">
        <f t="shared" si="87"/>
        <v>2.4804783382425137</v>
      </c>
      <c r="AV110" s="6">
        <f t="shared" si="87"/>
        <v>2.4804783382425137</v>
      </c>
      <c r="AW110" s="6">
        <f t="shared" si="87"/>
        <v>2.4804783382425137</v>
      </c>
      <c r="AX110" s="6">
        <f t="shared" si="87"/>
        <v>2.4804783382425137</v>
      </c>
      <c r="AY110" s="6">
        <f t="shared" si="87"/>
        <v>2.4804783382425137</v>
      </c>
      <c r="AZ110" s="6">
        <f t="shared" si="87"/>
        <v>1.2402391691212569</v>
      </c>
      <c r="BA110" s="6">
        <f t="shared" si="87"/>
        <v>1.2402391691212569</v>
      </c>
      <c r="BB110" s="6">
        <f t="shared" si="87"/>
        <v>1.2402391691212569</v>
      </c>
      <c r="BC110" s="6">
        <f t="shared" si="87"/>
        <v>1.2402391691212569</v>
      </c>
      <c r="BD110" s="6">
        <f t="shared" si="87"/>
        <v>1.2402391691212569</v>
      </c>
      <c r="BE110" s="6">
        <f t="shared" si="87"/>
        <v>1.2402391691212569</v>
      </c>
      <c r="BF110" s="6">
        <f t="shared" si="87"/>
        <v>1.2402391691212569</v>
      </c>
      <c r="BG110" s="6">
        <f t="shared" si="87"/>
        <v>1.2402391691212569</v>
      </c>
      <c r="BH110" s="6">
        <f t="shared" si="87"/>
        <v>1.2402391691212569</v>
      </c>
      <c r="BI110" s="6">
        <f t="shared" si="87"/>
        <v>1.2402391691212569</v>
      </c>
      <c r="BJ110" s="6">
        <f t="shared" si="87"/>
        <v>1.2402391691212569</v>
      </c>
      <c r="BK110" s="6">
        <f t="shared" si="87"/>
        <v>1.2402391691212569</v>
      </c>
      <c r="BL110" s="6">
        <f t="shared" si="87"/>
        <v>1.2402391691212569</v>
      </c>
      <c r="BM110" s="6">
        <f t="shared" si="87"/>
        <v>1.2402391691212569</v>
      </c>
      <c r="BN110" s="6">
        <f t="shared" si="87"/>
        <v>1.2402391691212569</v>
      </c>
      <c r="BO110" s="6">
        <f t="shared" si="87"/>
        <v>1.2402391691212569</v>
      </c>
      <c r="BP110" s="6">
        <f t="shared" si="87"/>
        <v>1.2402391691212569</v>
      </c>
      <c r="BQ110" s="6">
        <f t="shared" si="87"/>
        <v>1.2402391691212569</v>
      </c>
      <c r="BR110" s="6">
        <f t="shared" si="87"/>
        <v>1.2402391691212569</v>
      </c>
      <c r="BS110" s="6">
        <f t="shared" si="87"/>
        <v>1.2402391691212569</v>
      </c>
      <c r="BT110" s="6">
        <f t="shared" si="87"/>
        <v>1.2402391691212569</v>
      </c>
      <c r="BU110" s="6">
        <f t="shared" si="87"/>
        <v>1.2402391691212569</v>
      </c>
      <c r="BV110" s="6">
        <f t="shared" si="87"/>
        <v>1.2402391691212569</v>
      </c>
      <c r="BW110" s="6">
        <f t="shared" si="87"/>
        <v>1.2402391691212569</v>
      </c>
      <c r="BX110" s="6">
        <f t="shared" si="87"/>
        <v>1.2402391691212569</v>
      </c>
      <c r="BY110" s="6">
        <f t="shared" si="87"/>
        <v>1.2402391691212569</v>
      </c>
      <c r="BZ110" s="6">
        <f t="shared" si="87"/>
        <v>1.2402391691212569</v>
      </c>
      <c r="CA110" s="6">
        <f t="shared" si="87"/>
        <v>1.2402391691212569</v>
      </c>
      <c r="CB110" s="6">
        <f t="shared" si="87"/>
        <v>1.2402391691212569</v>
      </c>
      <c r="CC110" s="6">
        <f t="shared" si="87"/>
        <v>1.2402391691212569</v>
      </c>
      <c r="CD110" s="6">
        <f t="shared" ref="CD110:CE110" si="88">CD102/$H$108</f>
        <v>1.2402391691212569</v>
      </c>
      <c r="CE110" s="6">
        <f t="shared" si="88"/>
        <v>1.2402391691212569</v>
      </c>
      <c r="CN110">
        <f t="shared" ref="CN110:CQ110" si="89">CN100+CN106</f>
        <v>0</v>
      </c>
      <c r="CO110">
        <f t="shared" si="89"/>
        <v>0</v>
      </c>
      <c r="CP110">
        <f t="shared" si="89"/>
        <v>0</v>
      </c>
      <c r="CQ110">
        <f t="shared" si="89"/>
        <v>0</v>
      </c>
    </row>
    <row r="111" spans="1:95" x14ac:dyDescent="0.35">
      <c r="P111" s="59" t="s">
        <v>20</v>
      </c>
      <c r="Q111" s="58">
        <v>15</v>
      </c>
      <c r="R111" s="58">
        <v>16</v>
      </c>
      <c r="S111" s="58">
        <v>17</v>
      </c>
      <c r="T111" s="58">
        <v>18</v>
      </c>
      <c r="U111" s="58">
        <v>19</v>
      </c>
      <c r="V111" s="58">
        <v>20</v>
      </c>
      <c r="W111" s="58">
        <v>21</v>
      </c>
      <c r="X111" s="58">
        <v>22</v>
      </c>
      <c r="Y111" s="58">
        <v>23</v>
      </c>
      <c r="Z111" s="58">
        <v>24</v>
      </c>
      <c r="AA111" s="58">
        <v>25</v>
      </c>
      <c r="AB111" s="58">
        <v>26</v>
      </c>
      <c r="AC111" s="58">
        <v>27</v>
      </c>
      <c r="AD111" s="58">
        <v>28</v>
      </c>
      <c r="AE111" s="58">
        <v>29</v>
      </c>
      <c r="AF111" s="58">
        <v>30</v>
      </c>
      <c r="AG111" s="58">
        <v>31</v>
      </c>
      <c r="AH111" s="58">
        <v>32</v>
      </c>
      <c r="AI111" s="58">
        <v>33</v>
      </c>
      <c r="AJ111" s="58">
        <v>34</v>
      </c>
      <c r="AK111" s="58">
        <v>35</v>
      </c>
      <c r="AL111" s="58">
        <v>36</v>
      </c>
      <c r="AM111" s="58">
        <v>37</v>
      </c>
      <c r="AN111" s="58">
        <v>38</v>
      </c>
      <c r="AO111" s="58">
        <v>39</v>
      </c>
      <c r="AP111" s="58">
        <v>40</v>
      </c>
      <c r="AQ111" s="58">
        <v>41</v>
      </c>
      <c r="AR111" s="58">
        <v>42</v>
      </c>
      <c r="AS111" s="58">
        <v>43</v>
      </c>
      <c r="AT111" s="58">
        <v>44</v>
      </c>
      <c r="AU111" s="58">
        <v>45</v>
      </c>
      <c r="AV111" s="58">
        <v>46</v>
      </c>
      <c r="AW111" s="58">
        <v>47</v>
      </c>
      <c r="AX111" s="58">
        <v>48</v>
      </c>
      <c r="AY111" s="58">
        <v>49</v>
      </c>
      <c r="AZ111" s="58">
        <v>50</v>
      </c>
      <c r="BA111" s="58">
        <v>51</v>
      </c>
      <c r="BB111" s="58">
        <v>52</v>
      </c>
      <c r="BC111" s="58">
        <v>1</v>
      </c>
      <c r="BD111" s="58">
        <v>2</v>
      </c>
      <c r="BE111" s="58">
        <v>3</v>
      </c>
      <c r="BF111" s="58">
        <v>4</v>
      </c>
      <c r="BG111" s="58">
        <v>5</v>
      </c>
      <c r="BH111" s="58">
        <v>6</v>
      </c>
      <c r="BI111" s="58">
        <v>7</v>
      </c>
      <c r="BJ111" s="58">
        <v>8</v>
      </c>
      <c r="BK111" s="58">
        <v>9</v>
      </c>
      <c r="BL111" s="58">
        <v>10</v>
      </c>
      <c r="BM111" s="58">
        <v>11</v>
      </c>
      <c r="BN111" s="58">
        <v>12</v>
      </c>
      <c r="BO111" s="58">
        <v>13</v>
      </c>
      <c r="BP111" s="58">
        <v>14</v>
      </c>
      <c r="BQ111" s="58">
        <v>15</v>
      </c>
      <c r="BR111" s="58">
        <v>16</v>
      </c>
      <c r="BS111" s="58">
        <v>17</v>
      </c>
      <c r="BT111" s="58">
        <v>18</v>
      </c>
      <c r="BU111" s="58">
        <v>19</v>
      </c>
      <c r="BV111" s="58">
        <v>20</v>
      </c>
      <c r="BW111" s="58">
        <v>21</v>
      </c>
      <c r="BX111" s="58">
        <v>22</v>
      </c>
      <c r="BY111" s="58">
        <v>23</v>
      </c>
      <c r="BZ111" s="58">
        <v>24</v>
      </c>
      <c r="CA111" s="58">
        <v>25</v>
      </c>
      <c r="CB111" s="58">
        <v>26</v>
      </c>
      <c r="CC111" s="58">
        <v>27</v>
      </c>
      <c r="CD111" s="58">
        <v>28</v>
      </c>
      <c r="CE111" s="58">
        <v>29</v>
      </c>
    </row>
    <row r="112" spans="1:95" x14ac:dyDescent="0.35">
      <c r="P112" s="31" t="s">
        <v>103</v>
      </c>
      <c r="Q112" s="6">
        <f>ROUNDUP(Q108,0)</f>
        <v>10</v>
      </c>
      <c r="R112" s="6">
        <f t="shared" ref="R112:CC113" si="90">ROUNDUP(R108,0)</f>
        <v>10</v>
      </c>
      <c r="S112" s="6">
        <f t="shared" si="90"/>
        <v>10</v>
      </c>
      <c r="T112" s="6">
        <f t="shared" si="90"/>
        <v>10</v>
      </c>
      <c r="U112" s="6">
        <f t="shared" si="90"/>
        <v>10</v>
      </c>
      <c r="V112" s="6">
        <f t="shared" si="90"/>
        <v>10</v>
      </c>
      <c r="W112" s="6">
        <f t="shared" si="90"/>
        <v>10</v>
      </c>
      <c r="X112" s="6">
        <f t="shared" si="90"/>
        <v>10</v>
      </c>
      <c r="Y112" s="6">
        <f t="shared" si="90"/>
        <v>10</v>
      </c>
      <c r="Z112" s="6">
        <f t="shared" si="90"/>
        <v>10</v>
      </c>
      <c r="AA112" s="6">
        <f t="shared" si="90"/>
        <v>10</v>
      </c>
      <c r="AB112" s="6">
        <f t="shared" si="90"/>
        <v>10</v>
      </c>
      <c r="AC112" s="6">
        <f t="shared" si="90"/>
        <v>10</v>
      </c>
      <c r="AD112" s="6">
        <f t="shared" si="90"/>
        <v>10</v>
      </c>
      <c r="AE112" s="6">
        <f t="shared" si="90"/>
        <v>10</v>
      </c>
      <c r="AF112" s="6">
        <f t="shared" si="90"/>
        <v>10</v>
      </c>
      <c r="AG112" s="6">
        <f t="shared" si="90"/>
        <v>10</v>
      </c>
      <c r="AH112" s="6">
        <f t="shared" si="90"/>
        <v>10</v>
      </c>
      <c r="AI112" s="6">
        <f t="shared" si="90"/>
        <v>10</v>
      </c>
      <c r="AJ112" s="6">
        <f t="shared" si="90"/>
        <v>10</v>
      </c>
      <c r="AK112" s="6">
        <f t="shared" si="90"/>
        <v>10</v>
      </c>
      <c r="AL112" s="6">
        <f t="shared" si="90"/>
        <v>10</v>
      </c>
      <c r="AM112" s="6">
        <f t="shared" si="90"/>
        <v>10</v>
      </c>
      <c r="AN112" s="6">
        <f t="shared" si="90"/>
        <v>10</v>
      </c>
      <c r="AO112" s="6">
        <f t="shared" si="90"/>
        <v>10</v>
      </c>
      <c r="AP112" s="6">
        <f t="shared" si="90"/>
        <v>10</v>
      </c>
      <c r="AQ112" s="6">
        <f t="shared" si="90"/>
        <v>10</v>
      </c>
      <c r="AR112" s="6">
        <f t="shared" si="90"/>
        <v>10</v>
      </c>
      <c r="AS112" s="6">
        <f t="shared" si="90"/>
        <v>10</v>
      </c>
      <c r="AT112" s="6">
        <f t="shared" si="90"/>
        <v>7</v>
      </c>
      <c r="AU112" s="6">
        <f t="shared" si="90"/>
        <v>7</v>
      </c>
      <c r="AV112" s="6">
        <f t="shared" si="90"/>
        <v>7</v>
      </c>
      <c r="AW112" s="6">
        <f t="shared" si="90"/>
        <v>7</v>
      </c>
      <c r="AX112" s="6">
        <f t="shared" si="90"/>
        <v>7</v>
      </c>
      <c r="AY112" s="6">
        <f t="shared" si="90"/>
        <v>7</v>
      </c>
      <c r="AZ112" s="6">
        <f t="shared" si="90"/>
        <v>4</v>
      </c>
      <c r="BA112" s="6">
        <f t="shared" si="90"/>
        <v>4</v>
      </c>
      <c r="BB112" s="6">
        <f t="shared" si="90"/>
        <v>4</v>
      </c>
      <c r="BC112" s="6">
        <f t="shared" si="90"/>
        <v>4</v>
      </c>
      <c r="BD112" s="6">
        <f t="shared" si="90"/>
        <v>4</v>
      </c>
      <c r="BE112" s="6">
        <f t="shared" si="90"/>
        <v>4</v>
      </c>
      <c r="BF112" s="6">
        <f t="shared" si="90"/>
        <v>4</v>
      </c>
      <c r="BG112" s="6">
        <f t="shared" si="90"/>
        <v>4</v>
      </c>
      <c r="BH112" s="6">
        <f t="shared" si="90"/>
        <v>4</v>
      </c>
      <c r="BI112" s="6">
        <f t="shared" si="90"/>
        <v>4</v>
      </c>
      <c r="BJ112" s="6">
        <f t="shared" si="90"/>
        <v>4</v>
      </c>
      <c r="BK112" s="6">
        <f t="shared" si="90"/>
        <v>4</v>
      </c>
      <c r="BL112" s="6">
        <f t="shared" si="90"/>
        <v>4</v>
      </c>
      <c r="BM112" s="6">
        <f t="shared" si="90"/>
        <v>4</v>
      </c>
      <c r="BN112" s="6">
        <f t="shared" si="90"/>
        <v>4</v>
      </c>
      <c r="BO112" s="6">
        <f t="shared" si="90"/>
        <v>4</v>
      </c>
      <c r="BP112" s="6">
        <f t="shared" si="90"/>
        <v>4</v>
      </c>
      <c r="BQ112" s="6">
        <f t="shared" si="90"/>
        <v>4</v>
      </c>
      <c r="BR112" s="6">
        <f t="shared" si="90"/>
        <v>4</v>
      </c>
      <c r="BS112" s="6">
        <f t="shared" si="90"/>
        <v>4</v>
      </c>
      <c r="BT112" s="6">
        <f t="shared" si="90"/>
        <v>4</v>
      </c>
      <c r="BU112" s="6">
        <f t="shared" si="90"/>
        <v>4</v>
      </c>
      <c r="BV112" s="6">
        <f t="shared" si="90"/>
        <v>4</v>
      </c>
      <c r="BW112" s="6">
        <f t="shared" si="90"/>
        <v>4</v>
      </c>
      <c r="BX112" s="6">
        <f t="shared" si="90"/>
        <v>4</v>
      </c>
      <c r="BY112" s="6">
        <f t="shared" si="90"/>
        <v>4</v>
      </c>
      <c r="BZ112" s="6">
        <f t="shared" si="90"/>
        <v>4</v>
      </c>
      <c r="CA112" s="6">
        <f t="shared" si="90"/>
        <v>4</v>
      </c>
      <c r="CB112" s="6">
        <f t="shared" si="90"/>
        <v>4</v>
      </c>
      <c r="CC112" s="6">
        <f t="shared" si="90"/>
        <v>4</v>
      </c>
      <c r="CD112" s="6">
        <f t="shared" ref="CD112:CE114" si="91">ROUNDUP(CD108,0)</f>
        <v>4</v>
      </c>
      <c r="CE112" s="6">
        <f t="shared" si="91"/>
        <v>4</v>
      </c>
    </row>
    <row r="113" spans="1:100" x14ac:dyDescent="0.35">
      <c r="P113" s="31" t="s">
        <v>104</v>
      </c>
      <c r="Q113" s="6">
        <f t="shared" ref="Q113:AF114" si="92">ROUNDUP(Q109,0)</f>
        <v>6</v>
      </c>
      <c r="R113" s="6">
        <f t="shared" si="92"/>
        <v>6</v>
      </c>
      <c r="S113" s="6">
        <f t="shared" si="92"/>
        <v>6</v>
      </c>
      <c r="T113" s="6">
        <f t="shared" si="92"/>
        <v>6</v>
      </c>
      <c r="U113" s="6">
        <f t="shared" si="92"/>
        <v>6</v>
      </c>
      <c r="V113" s="6">
        <f t="shared" si="92"/>
        <v>6</v>
      </c>
      <c r="W113" s="6">
        <f t="shared" si="92"/>
        <v>6</v>
      </c>
      <c r="X113" s="6">
        <f t="shared" si="92"/>
        <v>6</v>
      </c>
      <c r="Y113" s="6">
        <f t="shared" si="92"/>
        <v>6</v>
      </c>
      <c r="Z113" s="6">
        <f t="shared" si="92"/>
        <v>6</v>
      </c>
      <c r="AA113" s="6">
        <f t="shared" si="92"/>
        <v>6</v>
      </c>
      <c r="AB113" s="6">
        <f t="shared" si="92"/>
        <v>6</v>
      </c>
      <c r="AC113" s="6">
        <f t="shared" si="92"/>
        <v>6</v>
      </c>
      <c r="AD113" s="6">
        <f t="shared" si="92"/>
        <v>6</v>
      </c>
      <c r="AE113" s="6">
        <f t="shared" si="92"/>
        <v>6</v>
      </c>
      <c r="AF113" s="6">
        <f t="shared" si="92"/>
        <v>6</v>
      </c>
      <c r="AG113" s="6">
        <f t="shared" si="90"/>
        <v>6</v>
      </c>
      <c r="AH113" s="6">
        <f t="shared" si="90"/>
        <v>6</v>
      </c>
      <c r="AI113" s="6">
        <f t="shared" si="90"/>
        <v>6</v>
      </c>
      <c r="AJ113" s="6">
        <f t="shared" si="90"/>
        <v>6</v>
      </c>
      <c r="AK113" s="6">
        <f t="shared" si="90"/>
        <v>6</v>
      </c>
      <c r="AL113" s="6">
        <f t="shared" si="90"/>
        <v>6</v>
      </c>
      <c r="AM113" s="6">
        <f t="shared" si="90"/>
        <v>6</v>
      </c>
      <c r="AN113" s="6">
        <f t="shared" si="90"/>
        <v>6</v>
      </c>
      <c r="AO113" s="6">
        <f t="shared" si="90"/>
        <v>6</v>
      </c>
      <c r="AP113" s="6">
        <f t="shared" si="90"/>
        <v>6</v>
      </c>
      <c r="AQ113" s="6">
        <f t="shared" si="90"/>
        <v>6</v>
      </c>
      <c r="AR113" s="6">
        <f t="shared" si="90"/>
        <v>6</v>
      </c>
      <c r="AS113" s="6">
        <f t="shared" si="90"/>
        <v>6</v>
      </c>
      <c r="AT113" s="6">
        <f t="shared" si="90"/>
        <v>4</v>
      </c>
      <c r="AU113" s="6">
        <f t="shared" si="90"/>
        <v>4</v>
      </c>
      <c r="AV113" s="6">
        <f t="shared" si="90"/>
        <v>4</v>
      </c>
      <c r="AW113" s="6">
        <f t="shared" si="90"/>
        <v>4</v>
      </c>
      <c r="AX113" s="6">
        <f t="shared" si="90"/>
        <v>4</v>
      </c>
      <c r="AY113" s="6">
        <f t="shared" si="90"/>
        <v>4</v>
      </c>
      <c r="AZ113" s="6">
        <f t="shared" si="90"/>
        <v>2</v>
      </c>
      <c r="BA113" s="6">
        <f t="shared" si="90"/>
        <v>2</v>
      </c>
      <c r="BB113" s="6">
        <f t="shared" si="90"/>
        <v>2</v>
      </c>
      <c r="BC113" s="6">
        <f t="shared" si="90"/>
        <v>2</v>
      </c>
      <c r="BD113" s="6">
        <f t="shared" si="90"/>
        <v>2</v>
      </c>
      <c r="BE113" s="6">
        <f t="shared" si="90"/>
        <v>2</v>
      </c>
      <c r="BF113" s="6">
        <f t="shared" si="90"/>
        <v>2</v>
      </c>
      <c r="BG113" s="6">
        <f t="shared" si="90"/>
        <v>2</v>
      </c>
      <c r="BH113" s="6">
        <f t="shared" si="90"/>
        <v>2</v>
      </c>
      <c r="BI113" s="6">
        <f t="shared" si="90"/>
        <v>2</v>
      </c>
      <c r="BJ113" s="6">
        <f t="shared" si="90"/>
        <v>2</v>
      </c>
      <c r="BK113" s="6">
        <f t="shared" si="90"/>
        <v>2</v>
      </c>
      <c r="BL113" s="6">
        <f t="shared" si="90"/>
        <v>2</v>
      </c>
      <c r="BM113" s="6">
        <f t="shared" si="90"/>
        <v>2</v>
      </c>
      <c r="BN113" s="6">
        <f t="shared" si="90"/>
        <v>2</v>
      </c>
      <c r="BO113" s="6">
        <f t="shared" si="90"/>
        <v>2</v>
      </c>
      <c r="BP113" s="6">
        <f t="shared" si="90"/>
        <v>2</v>
      </c>
      <c r="BQ113" s="6">
        <f t="shared" si="90"/>
        <v>2</v>
      </c>
      <c r="BR113" s="6">
        <f t="shared" si="90"/>
        <v>2</v>
      </c>
      <c r="BS113" s="6">
        <f t="shared" si="90"/>
        <v>2</v>
      </c>
      <c r="BT113" s="6">
        <f t="shared" si="90"/>
        <v>2</v>
      </c>
      <c r="BU113" s="6">
        <f t="shared" si="90"/>
        <v>2</v>
      </c>
      <c r="BV113" s="6">
        <f t="shared" si="90"/>
        <v>2</v>
      </c>
      <c r="BW113" s="6">
        <f t="shared" si="90"/>
        <v>2</v>
      </c>
      <c r="BX113" s="6">
        <f t="shared" si="90"/>
        <v>2</v>
      </c>
      <c r="BY113" s="6">
        <f t="shared" si="90"/>
        <v>2</v>
      </c>
      <c r="BZ113" s="6">
        <f t="shared" si="90"/>
        <v>2</v>
      </c>
      <c r="CA113" s="6">
        <f t="shared" si="90"/>
        <v>2</v>
      </c>
      <c r="CB113" s="6">
        <f t="shared" si="90"/>
        <v>2</v>
      </c>
      <c r="CC113" s="6">
        <f t="shared" si="90"/>
        <v>2</v>
      </c>
      <c r="CD113" s="6">
        <f t="shared" si="91"/>
        <v>2</v>
      </c>
      <c r="CE113" s="6">
        <f t="shared" si="91"/>
        <v>2</v>
      </c>
    </row>
    <row r="114" spans="1:100" x14ac:dyDescent="0.35">
      <c r="P114" s="31" t="s">
        <v>105</v>
      </c>
      <c r="Q114" s="6">
        <f t="shared" si="92"/>
        <v>4</v>
      </c>
      <c r="R114" s="6">
        <f t="shared" ref="R114:CC114" si="93">ROUNDUP(R110,0)</f>
        <v>4</v>
      </c>
      <c r="S114" s="6">
        <f t="shared" si="93"/>
        <v>4</v>
      </c>
      <c r="T114" s="6">
        <f t="shared" si="93"/>
        <v>4</v>
      </c>
      <c r="U114" s="6">
        <f t="shared" si="93"/>
        <v>4</v>
      </c>
      <c r="V114" s="6">
        <f t="shared" si="93"/>
        <v>4</v>
      </c>
      <c r="W114" s="6">
        <f t="shared" si="93"/>
        <v>4</v>
      </c>
      <c r="X114" s="6">
        <f t="shared" si="93"/>
        <v>4</v>
      </c>
      <c r="Y114" s="6">
        <f t="shared" si="93"/>
        <v>4</v>
      </c>
      <c r="Z114" s="6">
        <f t="shared" si="93"/>
        <v>4</v>
      </c>
      <c r="AA114" s="6">
        <f t="shared" si="93"/>
        <v>4</v>
      </c>
      <c r="AB114" s="6">
        <f t="shared" si="93"/>
        <v>4</v>
      </c>
      <c r="AC114" s="6">
        <f t="shared" si="93"/>
        <v>4</v>
      </c>
      <c r="AD114" s="6">
        <f t="shared" si="93"/>
        <v>4</v>
      </c>
      <c r="AE114" s="6">
        <f t="shared" si="93"/>
        <v>4</v>
      </c>
      <c r="AF114" s="6">
        <f t="shared" si="93"/>
        <v>4</v>
      </c>
      <c r="AG114" s="6">
        <f t="shared" si="93"/>
        <v>4</v>
      </c>
      <c r="AH114" s="6">
        <f t="shared" si="93"/>
        <v>4</v>
      </c>
      <c r="AI114" s="6">
        <f t="shared" si="93"/>
        <v>4</v>
      </c>
      <c r="AJ114" s="6">
        <f t="shared" si="93"/>
        <v>4</v>
      </c>
      <c r="AK114" s="6">
        <f t="shared" si="93"/>
        <v>4</v>
      </c>
      <c r="AL114" s="6">
        <f t="shared" si="93"/>
        <v>4</v>
      </c>
      <c r="AM114" s="6">
        <f t="shared" si="93"/>
        <v>4</v>
      </c>
      <c r="AN114" s="6">
        <f t="shared" si="93"/>
        <v>4</v>
      </c>
      <c r="AO114" s="6">
        <f t="shared" si="93"/>
        <v>4</v>
      </c>
      <c r="AP114" s="6">
        <f t="shared" si="93"/>
        <v>4</v>
      </c>
      <c r="AQ114" s="6">
        <f t="shared" si="93"/>
        <v>4</v>
      </c>
      <c r="AR114" s="6">
        <f t="shared" si="93"/>
        <v>4</v>
      </c>
      <c r="AS114" s="6">
        <f t="shared" si="93"/>
        <v>4</v>
      </c>
      <c r="AT114" s="6">
        <f t="shared" si="93"/>
        <v>3</v>
      </c>
      <c r="AU114" s="6">
        <f t="shared" si="93"/>
        <v>3</v>
      </c>
      <c r="AV114" s="6">
        <f t="shared" si="93"/>
        <v>3</v>
      </c>
      <c r="AW114" s="6">
        <f t="shared" si="93"/>
        <v>3</v>
      </c>
      <c r="AX114" s="6">
        <f t="shared" si="93"/>
        <v>3</v>
      </c>
      <c r="AY114" s="6">
        <f t="shared" si="93"/>
        <v>3</v>
      </c>
      <c r="AZ114" s="6">
        <f t="shared" si="93"/>
        <v>2</v>
      </c>
      <c r="BA114" s="6">
        <f t="shared" si="93"/>
        <v>2</v>
      </c>
      <c r="BB114" s="6">
        <f t="shared" si="93"/>
        <v>2</v>
      </c>
      <c r="BC114" s="6">
        <f t="shared" si="93"/>
        <v>2</v>
      </c>
      <c r="BD114" s="6">
        <f t="shared" si="93"/>
        <v>2</v>
      </c>
      <c r="BE114" s="6">
        <f t="shared" si="93"/>
        <v>2</v>
      </c>
      <c r="BF114" s="6">
        <f t="shared" si="93"/>
        <v>2</v>
      </c>
      <c r="BG114" s="6">
        <f t="shared" si="93"/>
        <v>2</v>
      </c>
      <c r="BH114" s="6">
        <f t="shared" si="93"/>
        <v>2</v>
      </c>
      <c r="BI114" s="6">
        <f t="shared" si="93"/>
        <v>2</v>
      </c>
      <c r="BJ114" s="6">
        <f t="shared" si="93"/>
        <v>2</v>
      </c>
      <c r="BK114" s="6">
        <f t="shared" si="93"/>
        <v>2</v>
      </c>
      <c r="BL114" s="6">
        <f t="shared" si="93"/>
        <v>2</v>
      </c>
      <c r="BM114" s="6">
        <f t="shared" si="93"/>
        <v>2</v>
      </c>
      <c r="BN114" s="6">
        <f t="shared" si="93"/>
        <v>2</v>
      </c>
      <c r="BO114" s="6">
        <f t="shared" si="93"/>
        <v>2</v>
      </c>
      <c r="BP114" s="6">
        <f t="shared" si="93"/>
        <v>2</v>
      </c>
      <c r="BQ114" s="6">
        <f t="shared" si="93"/>
        <v>2</v>
      </c>
      <c r="BR114" s="6">
        <f t="shared" si="93"/>
        <v>2</v>
      </c>
      <c r="BS114" s="6">
        <f t="shared" si="93"/>
        <v>2</v>
      </c>
      <c r="BT114" s="6">
        <f t="shared" si="93"/>
        <v>2</v>
      </c>
      <c r="BU114" s="6">
        <f t="shared" si="93"/>
        <v>2</v>
      </c>
      <c r="BV114" s="6">
        <f t="shared" si="93"/>
        <v>2</v>
      </c>
      <c r="BW114" s="6">
        <f t="shared" si="93"/>
        <v>2</v>
      </c>
      <c r="BX114" s="6">
        <f t="shared" si="93"/>
        <v>2</v>
      </c>
      <c r="BY114" s="6">
        <f t="shared" si="93"/>
        <v>2</v>
      </c>
      <c r="BZ114" s="6">
        <f t="shared" si="93"/>
        <v>2</v>
      </c>
      <c r="CA114" s="6">
        <f t="shared" si="93"/>
        <v>2</v>
      </c>
      <c r="CB114" s="6">
        <f t="shared" si="93"/>
        <v>2</v>
      </c>
      <c r="CC114" s="6">
        <f t="shared" si="93"/>
        <v>2</v>
      </c>
      <c r="CD114" s="6">
        <f t="shared" si="91"/>
        <v>2</v>
      </c>
      <c r="CE114" s="6">
        <f t="shared" si="91"/>
        <v>2</v>
      </c>
    </row>
    <row r="117" spans="1:100" ht="23.5" x14ac:dyDescent="0.55000000000000004">
      <c r="B117" s="40" t="s">
        <v>108</v>
      </c>
    </row>
    <row r="118" spans="1:100" x14ac:dyDescent="0.35">
      <c r="B118" t="s">
        <v>106</v>
      </c>
    </row>
    <row r="119" spans="1:100" x14ac:dyDescent="0.35">
      <c r="F119" s="135" t="s">
        <v>69</v>
      </c>
      <c r="G119" s="135"/>
      <c r="H119" s="135"/>
      <c r="I119" s="135"/>
      <c r="J119" s="135"/>
      <c r="K119" s="135"/>
      <c r="L119" s="135"/>
      <c r="M119" s="135"/>
      <c r="N119" s="135"/>
      <c r="O119" s="114" t="s">
        <v>45</v>
      </c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6" t="s">
        <v>15</v>
      </c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7" t="s">
        <v>14</v>
      </c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8" t="s">
        <v>13</v>
      </c>
      <c r="BC119" s="118"/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 t="s">
        <v>32</v>
      </c>
      <c r="BP119" s="118"/>
      <c r="BQ119" s="118"/>
      <c r="BR119" s="118"/>
      <c r="BS119" s="118"/>
      <c r="BT119" s="118"/>
      <c r="BU119" s="118"/>
      <c r="BV119" s="118"/>
      <c r="BW119" s="118"/>
      <c r="BX119" s="118"/>
      <c r="BY119" s="118"/>
      <c r="BZ119" s="118"/>
      <c r="CA119" s="118"/>
      <c r="CB119" s="118" t="s">
        <v>33</v>
      </c>
      <c r="CC119" s="118"/>
      <c r="CD119" s="118"/>
      <c r="CE119" s="118"/>
      <c r="CF119" s="118"/>
      <c r="CG119" s="118"/>
      <c r="CH119" s="118"/>
      <c r="CI119" s="118"/>
      <c r="CJ119" s="118"/>
      <c r="CK119" s="118"/>
      <c r="CL119" s="118"/>
      <c r="CM119" s="118"/>
      <c r="CN119" s="118"/>
      <c r="CO119" s="118" t="s">
        <v>34</v>
      </c>
      <c r="CP119" s="118"/>
      <c r="CQ119" s="118"/>
      <c r="CR119" s="118"/>
      <c r="CS119" s="118"/>
      <c r="CT119" s="118"/>
      <c r="CU119" s="118"/>
      <c r="CV119" s="118"/>
    </row>
    <row r="120" spans="1:100" x14ac:dyDescent="0.35">
      <c r="F120" s="127">
        <v>45254</v>
      </c>
      <c r="G120" s="128"/>
      <c r="H120" s="128"/>
      <c r="I120" s="128"/>
      <c r="J120" s="129">
        <v>45283</v>
      </c>
      <c r="K120" s="128"/>
      <c r="L120" s="128"/>
      <c r="M120" s="128"/>
      <c r="N120" s="128"/>
      <c r="O120" s="130">
        <v>44950</v>
      </c>
      <c r="P120" s="131"/>
      <c r="Q120" s="131"/>
      <c r="R120" s="132"/>
      <c r="S120" s="130">
        <v>44981</v>
      </c>
      <c r="T120" s="131"/>
      <c r="U120" s="131"/>
      <c r="V120" s="132"/>
      <c r="W120" s="133" t="s">
        <v>68</v>
      </c>
      <c r="X120" s="131"/>
      <c r="Y120" s="131"/>
      <c r="Z120" s="131"/>
      <c r="AA120" s="132"/>
      <c r="AB120" s="119">
        <v>45040</v>
      </c>
      <c r="AC120" s="120"/>
      <c r="AD120" s="120"/>
      <c r="AE120" s="121"/>
      <c r="AF120" s="119">
        <v>45070</v>
      </c>
      <c r="AG120" s="120"/>
      <c r="AH120" s="120"/>
      <c r="AI120" s="121"/>
      <c r="AJ120" s="119">
        <v>45101</v>
      </c>
      <c r="AK120" s="120"/>
      <c r="AL120" s="120"/>
      <c r="AM120" s="120"/>
      <c r="AN120" s="121"/>
      <c r="AO120" s="122">
        <v>45474</v>
      </c>
      <c r="AP120" s="123"/>
      <c r="AQ120" s="123"/>
      <c r="AR120" s="124"/>
      <c r="AS120" s="125" t="s">
        <v>31</v>
      </c>
      <c r="AT120" s="123"/>
      <c r="AU120" s="123"/>
      <c r="AV120" s="124"/>
      <c r="AW120" s="126">
        <v>45193</v>
      </c>
      <c r="AX120" s="123"/>
      <c r="AY120" s="123"/>
      <c r="AZ120" s="123"/>
      <c r="BA120" s="124"/>
      <c r="BB120" s="111">
        <v>45223</v>
      </c>
      <c r="BC120" s="112"/>
      <c r="BD120" s="112"/>
      <c r="BE120" s="113"/>
      <c r="BF120" s="111">
        <v>45254</v>
      </c>
      <c r="BG120" s="112"/>
      <c r="BH120" s="112"/>
      <c r="BI120" s="113"/>
      <c r="BJ120" s="111">
        <v>45284</v>
      </c>
      <c r="BK120" s="112"/>
      <c r="BL120" s="112"/>
      <c r="BM120" s="112"/>
      <c r="BN120" s="113"/>
      <c r="BO120" s="111">
        <v>45682</v>
      </c>
      <c r="BP120" s="112"/>
      <c r="BQ120" s="112"/>
      <c r="BR120" s="113"/>
      <c r="BS120" s="111">
        <v>45713</v>
      </c>
      <c r="BT120" s="112"/>
      <c r="BU120" s="112"/>
      <c r="BV120" s="113"/>
      <c r="BW120" s="111">
        <v>45741</v>
      </c>
      <c r="BX120" s="112"/>
      <c r="BY120" s="112"/>
      <c r="BZ120" s="112"/>
      <c r="CA120" s="113"/>
      <c r="CB120" s="111">
        <v>45407</v>
      </c>
      <c r="CC120" s="112"/>
      <c r="CD120" s="112"/>
      <c r="CE120" s="113"/>
      <c r="CF120" s="111">
        <v>45802</v>
      </c>
      <c r="CG120" s="112"/>
      <c r="CH120" s="112"/>
      <c r="CI120" s="113"/>
      <c r="CJ120" s="111">
        <v>45468</v>
      </c>
      <c r="CK120" s="112"/>
      <c r="CL120" s="112"/>
      <c r="CM120" s="112"/>
      <c r="CN120" s="113"/>
      <c r="CO120" s="111">
        <v>45498</v>
      </c>
      <c r="CP120" s="112"/>
      <c r="CQ120" s="112"/>
      <c r="CR120" s="113"/>
      <c r="CS120" s="111">
        <v>45529</v>
      </c>
      <c r="CT120" s="112"/>
      <c r="CU120" s="112"/>
      <c r="CV120" s="113"/>
    </row>
    <row r="121" spans="1:100" s="22" customFormat="1" x14ac:dyDescent="0.35">
      <c r="B121" s="22" t="s">
        <v>20</v>
      </c>
      <c r="F121" s="17">
        <v>44</v>
      </c>
      <c r="G121" s="17">
        <v>45</v>
      </c>
      <c r="H121" s="17">
        <v>46</v>
      </c>
      <c r="I121" s="17">
        <v>47</v>
      </c>
      <c r="J121" s="22">
        <v>48</v>
      </c>
      <c r="K121" s="22">
        <v>49</v>
      </c>
      <c r="L121" s="22">
        <v>50</v>
      </c>
      <c r="M121" s="22">
        <v>51</v>
      </c>
      <c r="N121" s="22">
        <v>52</v>
      </c>
      <c r="O121" s="17">
        <v>1</v>
      </c>
      <c r="P121" s="17">
        <v>2</v>
      </c>
      <c r="Q121" s="17">
        <v>3</v>
      </c>
      <c r="R121" s="17">
        <v>4</v>
      </c>
      <c r="S121" s="17">
        <v>5</v>
      </c>
      <c r="T121" s="17">
        <v>6</v>
      </c>
      <c r="U121" s="17">
        <v>7</v>
      </c>
      <c r="V121" s="17">
        <v>8</v>
      </c>
      <c r="W121" s="17">
        <v>9</v>
      </c>
      <c r="X121" s="26">
        <v>10</v>
      </c>
      <c r="Y121" s="26">
        <v>11</v>
      </c>
      <c r="Z121" s="26">
        <v>12</v>
      </c>
      <c r="AA121" s="26">
        <v>13</v>
      </c>
      <c r="AB121" s="25">
        <v>14</v>
      </c>
      <c r="AC121" s="25">
        <v>15</v>
      </c>
      <c r="AD121" s="25">
        <v>16</v>
      </c>
      <c r="AE121" s="25">
        <v>17</v>
      </c>
      <c r="AF121" s="25">
        <v>18</v>
      </c>
      <c r="AG121" s="25">
        <v>19</v>
      </c>
      <c r="AH121" s="25">
        <v>20</v>
      </c>
      <c r="AI121" s="25">
        <v>21</v>
      </c>
      <c r="AJ121" s="25">
        <v>22</v>
      </c>
      <c r="AK121" s="25">
        <v>23</v>
      </c>
      <c r="AL121" s="25">
        <v>24</v>
      </c>
      <c r="AM121" s="25">
        <v>25</v>
      </c>
      <c r="AN121" s="25">
        <v>26</v>
      </c>
      <c r="AO121" s="24">
        <v>27</v>
      </c>
      <c r="AP121" s="24">
        <v>28</v>
      </c>
      <c r="AQ121" s="24">
        <v>29</v>
      </c>
      <c r="AR121" s="24">
        <v>30</v>
      </c>
      <c r="AS121" s="24">
        <v>31</v>
      </c>
      <c r="AT121" s="24">
        <v>32</v>
      </c>
      <c r="AU121" s="24">
        <v>33</v>
      </c>
      <c r="AV121" s="24">
        <v>34</v>
      </c>
      <c r="AW121" s="24">
        <v>35</v>
      </c>
      <c r="AX121" s="24">
        <v>36</v>
      </c>
      <c r="AY121" s="24">
        <v>37</v>
      </c>
      <c r="AZ121" s="24">
        <v>38</v>
      </c>
      <c r="BA121" s="24">
        <v>39</v>
      </c>
      <c r="BB121" s="23">
        <v>40</v>
      </c>
      <c r="BC121" s="23">
        <v>41</v>
      </c>
      <c r="BD121" s="23">
        <v>42</v>
      </c>
      <c r="BE121" s="23">
        <v>43</v>
      </c>
      <c r="BF121" s="23">
        <v>44</v>
      </c>
      <c r="BG121" s="23">
        <v>45</v>
      </c>
      <c r="BH121" s="23">
        <v>46</v>
      </c>
      <c r="BI121" s="23">
        <v>47</v>
      </c>
      <c r="BJ121" s="23">
        <v>48</v>
      </c>
      <c r="BK121" s="23">
        <v>49</v>
      </c>
      <c r="BL121" s="23">
        <v>50</v>
      </c>
      <c r="BM121" s="23">
        <v>51</v>
      </c>
      <c r="BN121" s="23">
        <v>52</v>
      </c>
      <c r="BO121" s="34">
        <v>1</v>
      </c>
      <c r="BP121" s="34">
        <v>2</v>
      </c>
      <c r="BQ121" s="34">
        <v>3</v>
      </c>
      <c r="BR121" s="34">
        <v>4</v>
      </c>
      <c r="BS121" s="34">
        <v>5</v>
      </c>
      <c r="BT121" s="34">
        <v>6</v>
      </c>
      <c r="BU121" s="34">
        <v>7</v>
      </c>
      <c r="BV121" s="34">
        <v>8</v>
      </c>
      <c r="BW121" s="34">
        <v>9</v>
      </c>
      <c r="BX121" s="34">
        <v>10</v>
      </c>
      <c r="BY121" s="34">
        <v>11</v>
      </c>
      <c r="BZ121" s="34">
        <v>12</v>
      </c>
      <c r="CA121" s="34">
        <v>13</v>
      </c>
      <c r="CB121" s="34">
        <v>14</v>
      </c>
      <c r="CC121" s="34">
        <v>15</v>
      </c>
      <c r="CD121" s="34">
        <v>16</v>
      </c>
      <c r="CE121" s="34">
        <v>17</v>
      </c>
      <c r="CF121" s="34">
        <v>18</v>
      </c>
      <c r="CG121" s="34">
        <v>19</v>
      </c>
      <c r="CH121" s="34">
        <v>20</v>
      </c>
      <c r="CI121" s="34">
        <v>21</v>
      </c>
      <c r="CJ121" s="34">
        <v>22</v>
      </c>
      <c r="CK121" s="34">
        <v>23</v>
      </c>
      <c r="CL121" s="34">
        <v>24</v>
      </c>
      <c r="CM121" s="34">
        <v>25</v>
      </c>
      <c r="CN121" s="34">
        <v>26</v>
      </c>
      <c r="CO121" s="34">
        <v>27</v>
      </c>
      <c r="CP121" s="34">
        <v>28</v>
      </c>
      <c r="CQ121" s="34">
        <v>29</v>
      </c>
      <c r="CR121" s="34">
        <v>30</v>
      </c>
      <c r="CS121" s="34">
        <v>31</v>
      </c>
      <c r="CT121" s="34">
        <v>32</v>
      </c>
      <c r="CU121" s="34">
        <v>33</v>
      </c>
      <c r="CV121" s="34">
        <v>34</v>
      </c>
    </row>
    <row r="122" spans="1:100" x14ac:dyDescent="0.35">
      <c r="B122" s="12" t="s">
        <v>36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32">
        <f>$M$17/5</f>
        <v>0</v>
      </c>
      <c r="AK122" s="32">
        <f t="shared" ref="AK122:AN122" si="94">$M$17/5</f>
        <v>0</v>
      </c>
      <c r="AL122" s="32">
        <f t="shared" si="94"/>
        <v>0</v>
      </c>
      <c r="AM122" s="32">
        <f t="shared" si="94"/>
        <v>0</v>
      </c>
      <c r="AN122" s="32">
        <f t="shared" si="94"/>
        <v>0</v>
      </c>
      <c r="AO122" s="33">
        <f>$N$17/4</f>
        <v>0</v>
      </c>
      <c r="AP122" s="33">
        <f t="shared" ref="AP122:AR122" si="95">$N$17/4</f>
        <v>0</v>
      </c>
      <c r="AQ122" s="33">
        <f t="shared" si="95"/>
        <v>0</v>
      </c>
      <c r="AR122" s="33">
        <f t="shared" si="95"/>
        <v>0</v>
      </c>
      <c r="AS122" s="33">
        <f>$O$17/4</f>
        <v>0</v>
      </c>
      <c r="AT122" s="33">
        <f t="shared" ref="AT122:AV122" si="96">$O$17/4</f>
        <v>0</v>
      </c>
      <c r="AU122" s="33">
        <f t="shared" si="96"/>
        <v>0</v>
      </c>
      <c r="AV122" s="33">
        <f t="shared" si="96"/>
        <v>0</v>
      </c>
      <c r="AW122" s="33">
        <f>$P$17/5</f>
        <v>0</v>
      </c>
      <c r="AX122" s="33">
        <f t="shared" ref="AX122:BA122" si="97">$P$17/5</f>
        <v>0</v>
      </c>
      <c r="AY122" s="33">
        <f t="shared" si="97"/>
        <v>0</v>
      </c>
      <c r="AZ122" s="33">
        <f t="shared" si="97"/>
        <v>0</v>
      </c>
      <c r="BA122" s="33">
        <f t="shared" si="97"/>
        <v>0</v>
      </c>
      <c r="BB122" s="33">
        <f>$Q$17/4</f>
        <v>0</v>
      </c>
      <c r="BC122" s="33">
        <f t="shared" ref="BC122:BE122" si="98">$Q$17/4</f>
        <v>0</v>
      </c>
      <c r="BD122" s="33">
        <f t="shared" si="98"/>
        <v>0</v>
      </c>
      <c r="BE122" s="33">
        <f t="shared" si="98"/>
        <v>0</v>
      </c>
      <c r="BF122" s="33">
        <f>$R$17/4</f>
        <v>0</v>
      </c>
      <c r="BG122" s="33">
        <f t="shared" ref="BG122:BI122" si="99">$R$17/4</f>
        <v>0</v>
      </c>
      <c r="BH122" s="33">
        <f t="shared" si="99"/>
        <v>0</v>
      </c>
      <c r="BI122" s="33">
        <f t="shared" si="99"/>
        <v>0</v>
      </c>
      <c r="BJ122" s="33">
        <f>$S$17/5</f>
        <v>0</v>
      </c>
      <c r="BK122" s="33">
        <f t="shared" ref="BK122:BN122" si="100">$S$17/5</f>
        <v>0</v>
      </c>
      <c r="BL122" s="33">
        <f t="shared" si="100"/>
        <v>0</v>
      </c>
      <c r="BM122" s="33">
        <f t="shared" si="100"/>
        <v>0</v>
      </c>
      <c r="BN122" s="33">
        <f t="shared" si="100"/>
        <v>0</v>
      </c>
      <c r="BO122" s="33">
        <f>$T$17/4</f>
        <v>0</v>
      </c>
      <c r="BP122" s="33">
        <f t="shared" ref="BP122:BR122" si="101">$T$17/4</f>
        <v>0</v>
      </c>
      <c r="BQ122" s="33">
        <f t="shared" si="101"/>
        <v>0</v>
      </c>
      <c r="BR122" s="33">
        <f t="shared" si="101"/>
        <v>0</v>
      </c>
      <c r="BS122" s="33">
        <f>$U$17/4</f>
        <v>0.74414350147275421</v>
      </c>
      <c r="BT122" s="33">
        <f t="shared" ref="BT122:BV122" si="102">$U$17/4</f>
        <v>0.74414350147275421</v>
      </c>
      <c r="BU122" s="33">
        <f t="shared" si="102"/>
        <v>0.74414350147275421</v>
      </c>
      <c r="BV122" s="33">
        <f t="shared" si="102"/>
        <v>0.74414350147275421</v>
      </c>
      <c r="BW122" s="33">
        <f>$V$17/5</f>
        <v>0.59531480117820335</v>
      </c>
      <c r="BX122" s="33">
        <f t="shared" ref="BX122:CA122" si="103">$V$17/5</f>
        <v>0.59531480117820335</v>
      </c>
      <c r="BY122" s="33">
        <f t="shared" si="103"/>
        <v>0.59531480117820335</v>
      </c>
      <c r="BZ122" s="33">
        <f t="shared" si="103"/>
        <v>0.59531480117820335</v>
      </c>
      <c r="CA122" s="33">
        <f t="shared" si="103"/>
        <v>0.59531480117820335</v>
      </c>
      <c r="CB122" s="33">
        <f>$W$17/4</f>
        <v>0.74414350147275421</v>
      </c>
      <c r="CC122" s="33">
        <f t="shared" ref="CC122:CE122" si="104">$W$17/4</f>
        <v>0.74414350147275421</v>
      </c>
      <c r="CD122" s="33">
        <f t="shared" si="104"/>
        <v>0.74414350147275421</v>
      </c>
      <c r="CE122" s="33">
        <f t="shared" si="104"/>
        <v>0.74414350147275421</v>
      </c>
      <c r="CF122" s="33">
        <f>$X$17/4</f>
        <v>0.74414350147275421</v>
      </c>
      <c r="CG122" s="33">
        <f t="shared" ref="CG122:CI122" si="105">$X$17/4</f>
        <v>0.74414350147275421</v>
      </c>
      <c r="CH122" s="33">
        <f t="shared" si="105"/>
        <v>0.74414350147275421</v>
      </c>
      <c r="CI122" s="33">
        <f t="shared" si="105"/>
        <v>0.74414350147275421</v>
      </c>
      <c r="CJ122" s="33">
        <f>$Y$17/5</f>
        <v>0.59531480117820335</v>
      </c>
      <c r="CK122" s="33">
        <f t="shared" ref="CK122:CN122" si="106">$Y$17/5</f>
        <v>0.59531480117820335</v>
      </c>
      <c r="CL122" s="33">
        <f t="shared" si="106"/>
        <v>0.59531480117820335</v>
      </c>
      <c r="CM122" s="33">
        <f t="shared" si="106"/>
        <v>0.59531480117820335</v>
      </c>
      <c r="CN122" s="33">
        <f t="shared" si="106"/>
        <v>0.59531480117820335</v>
      </c>
      <c r="CO122" s="33">
        <f>$Z$17/4</f>
        <v>0.74414350147275421</v>
      </c>
      <c r="CP122" s="33">
        <f t="shared" ref="CP122:CR122" si="107">$Z$17/4</f>
        <v>0.74414350147275421</v>
      </c>
      <c r="CQ122" s="33">
        <f t="shared" si="107"/>
        <v>0.74414350147275421</v>
      </c>
      <c r="CR122" s="33">
        <f t="shared" si="107"/>
        <v>0.74414350147275421</v>
      </c>
      <c r="CS122" s="33">
        <f>$AA$17/4</f>
        <v>0.74414350147275421</v>
      </c>
      <c r="CT122" s="33">
        <f t="shared" ref="CT122:CV122" si="108">$AA$17/4</f>
        <v>0.74414350147275421</v>
      </c>
      <c r="CU122" s="33">
        <f t="shared" si="108"/>
        <v>0.74414350147275421</v>
      </c>
      <c r="CV122" s="33">
        <f t="shared" si="108"/>
        <v>0.74414350147275421</v>
      </c>
    </row>
    <row r="123" spans="1:100" ht="21" x14ac:dyDescent="0.5">
      <c r="B123" s="71"/>
    </row>
    <row r="124" spans="1:100" x14ac:dyDescent="0.35">
      <c r="A124" s="27"/>
      <c r="B124" s="27" t="s">
        <v>58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45"/>
      <c r="R124" s="45"/>
      <c r="S124" s="45"/>
      <c r="T124" s="45"/>
      <c r="U124" s="45">
        <v>13268325</v>
      </c>
      <c r="V124" s="45">
        <v>13268325</v>
      </c>
      <c r="W124" s="45">
        <v>13268325</v>
      </c>
      <c r="X124" s="45">
        <v>13268325</v>
      </c>
      <c r="Y124" s="45">
        <v>13268325</v>
      </c>
      <c r="Z124" s="45">
        <v>13268325</v>
      </c>
      <c r="AA124" s="45">
        <v>13268325</v>
      </c>
      <c r="AB124" s="45">
        <v>13268325</v>
      </c>
      <c r="AC124" s="45">
        <v>13268325</v>
      </c>
      <c r="AD124" s="45">
        <v>13268325</v>
      </c>
      <c r="AE124" s="45">
        <v>13268325</v>
      </c>
      <c r="AF124" s="45">
        <v>13268325</v>
      </c>
      <c r="AG124" s="45">
        <v>13268325</v>
      </c>
      <c r="AH124" s="45">
        <v>13268325</v>
      </c>
      <c r="AI124" s="45">
        <v>13268325</v>
      </c>
      <c r="AJ124" s="45">
        <v>13268325</v>
      </c>
      <c r="AK124" s="45">
        <v>13268325</v>
      </c>
      <c r="AL124" s="45">
        <v>13268325</v>
      </c>
      <c r="AM124" s="45">
        <v>13268325</v>
      </c>
      <c r="AN124" s="45">
        <v>13268325</v>
      </c>
      <c r="AO124" s="45">
        <v>13268325</v>
      </c>
      <c r="AP124" s="45">
        <v>13268325</v>
      </c>
      <c r="AQ124" s="45">
        <v>13268325</v>
      </c>
      <c r="AR124" s="45">
        <v>13268325</v>
      </c>
      <c r="AS124" s="45">
        <v>13268325</v>
      </c>
      <c r="AT124" s="45">
        <v>13268325</v>
      </c>
      <c r="AU124" s="45">
        <v>13268325</v>
      </c>
      <c r="AV124" s="45">
        <v>13268325</v>
      </c>
      <c r="AW124" s="48">
        <v>13268325</v>
      </c>
      <c r="AX124" s="45">
        <v>13268325</v>
      </c>
      <c r="AY124" s="45">
        <v>13268325</v>
      </c>
      <c r="AZ124" s="45">
        <v>13268325</v>
      </c>
      <c r="BA124" s="45">
        <v>13268325</v>
      </c>
      <c r="BB124" s="45">
        <v>13268325</v>
      </c>
      <c r="BC124" s="45">
        <v>13268325</v>
      </c>
      <c r="BD124" s="45">
        <v>13268325</v>
      </c>
      <c r="BE124" s="45">
        <v>13268325</v>
      </c>
      <c r="BF124" s="45">
        <v>13268325</v>
      </c>
      <c r="BG124" s="45">
        <v>13268325</v>
      </c>
      <c r="BH124" s="45">
        <v>13268325</v>
      </c>
      <c r="BI124" s="45">
        <v>13268325</v>
      </c>
      <c r="BJ124" s="45">
        <v>13268325</v>
      </c>
      <c r="BK124" s="45">
        <v>13268325</v>
      </c>
      <c r="BL124" s="45">
        <v>12510135</v>
      </c>
      <c r="BM124" s="45">
        <v>12510135</v>
      </c>
      <c r="BN124" s="45">
        <v>12510135</v>
      </c>
      <c r="BO124" s="45">
        <v>12510135</v>
      </c>
      <c r="BP124" s="45">
        <v>12510135</v>
      </c>
      <c r="BQ124" s="45">
        <v>12510135</v>
      </c>
      <c r="BR124" s="45">
        <v>12510135</v>
      </c>
      <c r="BS124" s="45">
        <v>12510135</v>
      </c>
      <c r="BT124" s="45">
        <v>12510135</v>
      </c>
      <c r="BU124" s="51">
        <v>12510135</v>
      </c>
      <c r="BV124" s="45">
        <v>12510135</v>
      </c>
      <c r="BW124" s="45">
        <v>12510135</v>
      </c>
      <c r="BX124" s="45">
        <v>12510135</v>
      </c>
      <c r="BY124" s="45">
        <v>12510135</v>
      </c>
      <c r="BZ124" s="45">
        <v>12510135</v>
      </c>
      <c r="CA124" s="45">
        <v>12510135</v>
      </c>
      <c r="CB124" s="45">
        <v>12510135</v>
      </c>
      <c r="CC124" s="45">
        <v>12510135</v>
      </c>
      <c r="CD124" s="45">
        <v>12510135</v>
      </c>
      <c r="CE124" s="45">
        <v>12510135</v>
      </c>
      <c r="CF124" s="45">
        <v>12510135</v>
      </c>
      <c r="CG124" s="45">
        <v>12510135</v>
      </c>
      <c r="CH124" s="45">
        <v>12510135</v>
      </c>
      <c r="CI124" s="45">
        <v>12510135</v>
      </c>
      <c r="CJ124" s="45">
        <v>12510135</v>
      </c>
      <c r="CK124" s="45">
        <v>12510135</v>
      </c>
      <c r="CL124" s="45">
        <v>12510135</v>
      </c>
      <c r="CM124" s="45">
        <v>12510135</v>
      </c>
      <c r="CN124" s="45">
        <v>12510135</v>
      </c>
      <c r="CO124" s="45">
        <v>12510135</v>
      </c>
      <c r="CP124" s="45">
        <v>12510135</v>
      </c>
      <c r="CQ124" s="45">
        <v>12510135</v>
      </c>
      <c r="CR124" s="35">
        <v>0</v>
      </c>
      <c r="CS124" s="35">
        <v>0</v>
      </c>
      <c r="CT124" s="35">
        <v>0</v>
      </c>
      <c r="CU124" s="35">
        <v>0</v>
      </c>
      <c r="CV124" s="35">
        <v>0</v>
      </c>
    </row>
    <row r="126" spans="1:100" x14ac:dyDescent="0.35">
      <c r="B126" s="62"/>
      <c r="C126" s="34" t="s">
        <v>77</v>
      </c>
      <c r="D126" s="34" t="s">
        <v>78</v>
      </c>
      <c r="E126" s="34" t="s">
        <v>79</v>
      </c>
      <c r="F126" s="34" t="s">
        <v>77</v>
      </c>
      <c r="G126" s="34" t="s">
        <v>78</v>
      </c>
      <c r="H126" s="34" t="s">
        <v>79</v>
      </c>
      <c r="R126" s="58"/>
      <c r="S126" s="58"/>
      <c r="T126" s="59" t="s">
        <v>20</v>
      </c>
      <c r="U126" s="58">
        <v>7</v>
      </c>
      <c r="V126" s="58">
        <v>8</v>
      </c>
      <c r="W126" s="58">
        <v>9</v>
      </c>
      <c r="X126" s="58">
        <v>10</v>
      </c>
      <c r="Y126" s="58">
        <v>11</v>
      </c>
      <c r="Z126" s="58">
        <v>12</v>
      </c>
      <c r="AA126" s="58">
        <v>13</v>
      </c>
      <c r="AB126" s="58">
        <v>14</v>
      </c>
      <c r="AC126" s="58">
        <v>15</v>
      </c>
      <c r="AD126" s="58">
        <v>16</v>
      </c>
      <c r="AE126" s="58">
        <v>17</v>
      </c>
      <c r="AF126" s="58">
        <v>18</v>
      </c>
      <c r="AG126" s="58">
        <v>19</v>
      </c>
      <c r="AH126" s="58">
        <v>20</v>
      </c>
      <c r="AI126" s="58">
        <v>21</v>
      </c>
      <c r="AJ126" s="58">
        <v>22</v>
      </c>
      <c r="AK126" s="58">
        <v>23</v>
      </c>
      <c r="AL126" s="58">
        <v>24</v>
      </c>
      <c r="AM126" s="58">
        <v>25</v>
      </c>
      <c r="AN126" s="58">
        <v>26</v>
      </c>
      <c r="AO126" s="58">
        <v>27</v>
      </c>
      <c r="AP126" s="58">
        <v>28</v>
      </c>
      <c r="AQ126" s="58">
        <v>29</v>
      </c>
      <c r="AR126" s="58">
        <v>30</v>
      </c>
      <c r="AS126" s="58">
        <v>31</v>
      </c>
      <c r="AT126" s="58">
        <v>32</v>
      </c>
      <c r="AU126" s="58">
        <v>33</v>
      </c>
      <c r="AV126" s="58">
        <v>34</v>
      </c>
      <c r="AW126" s="58">
        <v>35</v>
      </c>
      <c r="AX126" s="58">
        <v>36</v>
      </c>
      <c r="AY126" s="58">
        <v>37</v>
      </c>
      <c r="AZ126" s="58">
        <v>38</v>
      </c>
      <c r="BA126" s="58">
        <v>39</v>
      </c>
      <c r="BB126" s="58">
        <v>40</v>
      </c>
      <c r="BC126" s="58">
        <v>41</v>
      </c>
      <c r="BD126" s="58">
        <v>42</v>
      </c>
      <c r="BE126" s="58">
        <v>43</v>
      </c>
      <c r="BF126" s="58">
        <v>44</v>
      </c>
      <c r="BG126" s="58">
        <v>45</v>
      </c>
      <c r="BH126" s="58">
        <v>46</v>
      </c>
      <c r="BI126" s="58">
        <v>47</v>
      </c>
      <c r="BJ126" s="58">
        <v>48</v>
      </c>
      <c r="BK126" s="58">
        <v>49</v>
      </c>
      <c r="BL126" s="58">
        <v>50</v>
      </c>
      <c r="BM126" s="58">
        <v>51</v>
      </c>
      <c r="BN126" s="58">
        <v>52</v>
      </c>
      <c r="BO126" s="58">
        <v>1</v>
      </c>
      <c r="BP126" s="58">
        <v>2</v>
      </c>
      <c r="BQ126" s="58">
        <v>3</v>
      </c>
      <c r="BR126" s="58">
        <v>4</v>
      </c>
      <c r="BS126" s="58">
        <v>5</v>
      </c>
      <c r="BT126" s="58">
        <v>6</v>
      </c>
      <c r="BU126" s="58">
        <v>7</v>
      </c>
      <c r="BV126" s="58">
        <v>8</v>
      </c>
      <c r="BW126" s="58">
        <v>9</v>
      </c>
      <c r="BX126" s="58">
        <v>10</v>
      </c>
      <c r="BY126" s="58">
        <v>11</v>
      </c>
      <c r="BZ126" s="58">
        <v>12</v>
      </c>
      <c r="CA126" s="58">
        <v>13</v>
      </c>
      <c r="CB126" s="58">
        <v>14</v>
      </c>
      <c r="CC126" s="58">
        <v>15</v>
      </c>
      <c r="CD126" s="58">
        <v>16</v>
      </c>
      <c r="CE126" s="58">
        <v>17</v>
      </c>
      <c r="CF126" s="58">
        <v>18</v>
      </c>
      <c r="CG126">
        <v>19</v>
      </c>
      <c r="CH126">
        <v>20</v>
      </c>
      <c r="CI126">
        <v>21</v>
      </c>
      <c r="CJ126">
        <v>22</v>
      </c>
      <c r="CK126">
        <v>23</v>
      </c>
      <c r="CL126">
        <v>24</v>
      </c>
      <c r="CM126">
        <v>25</v>
      </c>
      <c r="CN126">
        <v>26</v>
      </c>
      <c r="CO126">
        <v>27</v>
      </c>
      <c r="CP126">
        <v>28</v>
      </c>
      <c r="CQ126">
        <v>29</v>
      </c>
    </row>
    <row r="127" spans="1:100" x14ac:dyDescent="0.35">
      <c r="B127" s="63" t="s">
        <v>81</v>
      </c>
      <c r="C127" s="54">
        <v>0.85</v>
      </c>
      <c r="D127" s="54">
        <v>0.5</v>
      </c>
      <c r="E127" s="54">
        <v>0.32500000000000001</v>
      </c>
      <c r="F127" s="33">
        <f t="shared" ref="F127:F128" si="109">(((24*60*60)/C127)*0.75)*7*0.97</f>
        <v>517637.6470588235</v>
      </c>
      <c r="G127" s="33">
        <f t="shared" ref="G127:G128" si="110">(((24*60*60)/D127)*0.75)*7*0.97</f>
        <v>879984</v>
      </c>
      <c r="H127" s="33">
        <f t="shared" ref="H127:H128" si="111">(((24*60*60)/E127)*0.75)*7*0.97</f>
        <v>1353821.5384615383</v>
      </c>
      <c r="R127" s="6"/>
      <c r="S127" s="6"/>
      <c r="T127" s="31" t="s">
        <v>103</v>
      </c>
      <c r="U127" s="6">
        <f t="shared" ref="U127:CD127" si="112">U124/$F$128</f>
        <v>33.171415616647579</v>
      </c>
      <c r="V127" s="6">
        <f t="shared" si="112"/>
        <v>33.171415616647579</v>
      </c>
      <c r="W127" s="6">
        <f t="shared" si="112"/>
        <v>33.171415616647579</v>
      </c>
      <c r="X127" s="6">
        <f t="shared" si="112"/>
        <v>33.171415616647579</v>
      </c>
      <c r="Y127" s="6">
        <f t="shared" si="112"/>
        <v>33.171415616647579</v>
      </c>
      <c r="Z127" s="6">
        <f t="shared" si="112"/>
        <v>33.171415616647579</v>
      </c>
      <c r="AA127" s="6">
        <f t="shared" si="112"/>
        <v>33.171415616647579</v>
      </c>
      <c r="AB127" s="6">
        <f t="shared" si="112"/>
        <v>33.171415616647579</v>
      </c>
      <c r="AC127" s="6">
        <f t="shared" si="112"/>
        <v>33.171415616647579</v>
      </c>
      <c r="AD127" s="6">
        <f t="shared" si="112"/>
        <v>33.171415616647579</v>
      </c>
      <c r="AE127" s="6">
        <f t="shared" si="112"/>
        <v>33.171415616647579</v>
      </c>
      <c r="AF127" s="6">
        <f t="shared" si="112"/>
        <v>33.171415616647579</v>
      </c>
      <c r="AG127" s="6">
        <f t="shared" si="112"/>
        <v>33.171415616647579</v>
      </c>
      <c r="AH127" s="6">
        <f t="shared" si="112"/>
        <v>33.171415616647579</v>
      </c>
      <c r="AI127" s="6">
        <f t="shared" si="112"/>
        <v>33.171415616647579</v>
      </c>
      <c r="AJ127" s="6">
        <f t="shared" si="112"/>
        <v>33.171415616647579</v>
      </c>
      <c r="AK127" s="6">
        <f t="shared" si="112"/>
        <v>33.171415616647579</v>
      </c>
      <c r="AL127" s="6">
        <f t="shared" si="112"/>
        <v>33.171415616647579</v>
      </c>
      <c r="AM127" s="6">
        <f t="shared" si="112"/>
        <v>33.171415616647579</v>
      </c>
      <c r="AN127" s="6">
        <f t="shared" si="112"/>
        <v>33.171415616647579</v>
      </c>
      <c r="AO127" s="6">
        <f t="shared" si="112"/>
        <v>33.171415616647579</v>
      </c>
      <c r="AP127" s="6">
        <f t="shared" si="112"/>
        <v>33.171415616647579</v>
      </c>
      <c r="AQ127" s="6">
        <f t="shared" si="112"/>
        <v>33.171415616647579</v>
      </c>
      <c r="AR127" s="6">
        <f t="shared" si="112"/>
        <v>33.171415616647579</v>
      </c>
      <c r="AS127" s="6">
        <f t="shared" si="112"/>
        <v>33.171415616647579</v>
      </c>
      <c r="AT127" s="6">
        <f t="shared" si="112"/>
        <v>33.171415616647579</v>
      </c>
      <c r="AU127" s="6">
        <f t="shared" si="112"/>
        <v>33.171415616647579</v>
      </c>
      <c r="AV127" s="6">
        <f t="shared" si="112"/>
        <v>33.171415616647579</v>
      </c>
      <c r="AW127" s="6">
        <f t="shared" si="112"/>
        <v>33.171415616647579</v>
      </c>
      <c r="AX127" s="6">
        <f t="shared" si="112"/>
        <v>33.171415616647579</v>
      </c>
      <c r="AY127" s="6">
        <f t="shared" si="112"/>
        <v>33.171415616647579</v>
      </c>
      <c r="AZ127" s="6">
        <f t="shared" si="112"/>
        <v>33.171415616647579</v>
      </c>
      <c r="BA127" s="6">
        <f t="shared" si="112"/>
        <v>33.171415616647579</v>
      </c>
      <c r="BB127" s="6">
        <f t="shared" si="112"/>
        <v>33.171415616647579</v>
      </c>
      <c r="BC127" s="6">
        <f t="shared" si="112"/>
        <v>33.171415616647579</v>
      </c>
      <c r="BD127" s="6">
        <f t="shared" si="112"/>
        <v>33.171415616647579</v>
      </c>
      <c r="BE127" s="6">
        <f t="shared" si="112"/>
        <v>33.171415616647579</v>
      </c>
      <c r="BF127" s="6">
        <f t="shared" si="112"/>
        <v>33.171415616647579</v>
      </c>
      <c r="BG127" s="6">
        <f t="shared" si="112"/>
        <v>33.171415616647579</v>
      </c>
      <c r="BH127" s="6">
        <f t="shared" si="112"/>
        <v>33.171415616647579</v>
      </c>
      <c r="BI127" s="6">
        <f t="shared" si="112"/>
        <v>33.171415616647579</v>
      </c>
      <c r="BJ127" s="6">
        <f t="shared" si="112"/>
        <v>33.171415616647579</v>
      </c>
      <c r="BK127" s="6">
        <f t="shared" si="112"/>
        <v>33.171415616647579</v>
      </c>
      <c r="BL127" s="6">
        <f t="shared" si="112"/>
        <v>31.275906152839145</v>
      </c>
      <c r="BM127" s="6">
        <f t="shared" si="112"/>
        <v>31.275906152839145</v>
      </c>
      <c r="BN127" s="6">
        <f t="shared" si="112"/>
        <v>31.275906152839145</v>
      </c>
      <c r="BO127" s="6">
        <f t="shared" si="112"/>
        <v>31.275906152839145</v>
      </c>
      <c r="BP127" s="6">
        <f t="shared" si="112"/>
        <v>31.275906152839145</v>
      </c>
      <c r="BQ127" s="6">
        <f t="shared" si="112"/>
        <v>31.275906152839145</v>
      </c>
      <c r="BR127" s="6">
        <f t="shared" si="112"/>
        <v>31.275906152839145</v>
      </c>
      <c r="BS127" s="6">
        <f t="shared" si="112"/>
        <v>31.275906152839145</v>
      </c>
      <c r="BT127" s="6">
        <f t="shared" si="112"/>
        <v>31.275906152839145</v>
      </c>
      <c r="BU127" s="6">
        <f t="shared" si="112"/>
        <v>31.275906152839145</v>
      </c>
      <c r="BV127" s="6">
        <f t="shared" si="112"/>
        <v>31.275906152839145</v>
      </c>
      <c r="BW127" s="6">
        <f t="shared" si="112"/>
        <v>31.275906152839145</v>
      </c>
      <c r="BX127" s="6">
        <f t="shared" si="112"/>
        <v>31.275906152839145</v>
      </c>
      <c r="BY127" s="6">
        <f t="shared" si="112"/>
        <v>31.275906152839145</v>
      </c>
      <c r="BZ127" s="6">
        <f t="shared" si="112"/>
        <v>31.275906152839145</v>
      </c>
      <c r="CA127" s="6">
        <f t="shared" si="112"/>
        <v>31.275906152839145</v>
      </c>
      <c r="CB127" s="6">
        <f t="shared" si="112"/>
        <v>31.275906152839145</v>
      </c>
      <c r="CC127" s="6">
        <f t="shared" si="112"/>
        <v>31.275906152839145</v>
      </c>
      <c r="CD127" s="6">
        <f t="shared" si="112"/>
        <v>31.275906152839145</v>
      </c>
      <c r="CE127" s="6">
        <f t="shared" ref="CE127:CQ127" si="113">CE124/$F$128</f>
        <v>31.275906152839145</v>
      </c>
      <c r="CF127" s="6">
        <f t="shared" si="113"/>
        <v>31.275906152839145</v>
      </c>
      <c r="CG127" s="6">
        <f t="shared" si="113"/>
        <v>31.275906152839145</v>
      </c>
      <c r="CH127" s="6">
        <f t="shared" si="113"/>
        <v>31.275906152839145</v>
      </c>
      <c r="CI127" s="6">
        <f t="shared" si="113"/>
        <v>31.275906152839145</v>
      </c>
      <c r="CJ127" s="6">
        <f t="shared" si="113"/>
        <v>31.275906152839145</v>
      </c>
      <c r="CK127" s="6">
        <f t="shared" si="113"/>
        <v>31.275906152839145</v>
      </c>
      <c r="CL127" s="6">
        <f t="shared" si="113"/>
        <v>31.275906152839145</v>
      </c>
      <c r="CM127" s="6">
        <f t="shared" si="113"/>
        <v>31.275906152839145</v>
      </c>
      <c r="CN127" s="6">
        <f t="shared" si="113"/>
        <v>31.275906152839145</v>
      </c>
      <c r="CO127" s="6">
        <f t="shared" si="113"/>
        <v>31.275906152839145</v>
      </c>
      <c r="CP127" s="6">
        <f t="shared" si="113"/>
        <v>31.275906152839145</v>
      </c>
      <c r="CQ127" s="6">
        <f t="shared" si="113"/>
        <v>31.275906152839145</v>
      </c>
      <c r="CR127" s="6"/>
      <c r="CS127" s="6"/>
      <c r="CT127" s="6"/>
      <c r="CU127" s="6"/>
      <c r="CV127" s="6"/>
    </row>
    <row r="128" spans="1:100" x14ac:dyDescent="0.35">
      <c r="B128" s="63" t="s">
        <v>82</v>
      </c>
      <c r="C128" s="54">
        <v>1.1000000000000001</v>
      </c>
      <c r="D128" s="54">
        <v>0.625</v>
      </c>
      <c r="E128" s="54">
        <v>0.38800000000000001</v>
      </c>
      <c r="F128" s="33">
        <f t="shared" si="109"/>
        <v>399992.72727272724</v>
      </c>
      <c r="G128" s="33">
        <f t="shared" si="110"/>
        <v>703987.19999999995</v>
      </c>
      <c r="H128" s="33">
        <f t="shared" si="111"/>
        <v>1133999.9999999998</v>
      </c>
      <c r="R128" s="6"/>
      <c r="S128" s="6"/>
      <c r="T128" s="31" t="s">
        <v>104</v>
      </c>
      <c r="U128" s="6">
        <f t="shared" ref="U128:CD128" si="114">U124/$G$128</f>
        <v>18.847395236731579</v>
      </c>
      <c r="V128" s="6">
        <f t="shared" si="114"/>
        <v>18.847395236731579</v>
      </c>
      <c r="W128" s="6">
        <f t="shared" si="114"/>
        <v>18.847395236731579</v>
      </c>
      <c r="X128" s="6">
        <f t="shared" si="114"/>
        <v>18.847395236731579</v>
      </c>
      <c r="Y128" s="6">
        <f t="shared" si="114"/>
        <v>18.847395236731579</v>
      </c>
      <c r="Z128" s="6">
        <f t="shared" si="114"/>
        <v>18.847395236731579</v>
      </c>
      <c r="AA128" s="6">
        <f t="shared" si="114"/>
        <v>18.847395236731579</v>
      </c>
      <c r="AB128" s="6">
        <f t="shared" si="114"/>
        <v>18.847395236731579</v>
      </c>
      <c r="AC128" s="6">
        <f t="shared" si="114"/>
        <v>18.847395236731579</v>
      </c>
      <c r="AD128" s="6">
        <f t="shared" si="114"/>
        <v>18.847395236731579</v>
      </c>
      <c r="AE128" s="6">
        <f t="shared" si="114"/>
        <v>18.847395236731579</v>
      </c>
      <c r="AF128" s="6">
        <f t="shared" si="114"/>
        <v>18.847395236731579</v>
      </c>
      <c r="AG128" s="6">
        <f t="shared" si="114"/>
        <v>18.847395236731579</v>
      </c>
      <c r="AH128" s="6">
        <f t="shared" si="114"/>
        <v>18.847395236731579</v>
      </c>
      <c r="AI128" s="6">
        <f t="shared" si="114"/>
        <v>18.847395236731579</v>
      </c>
      <c r="AJ128" s="6">
        <f t="shared" si="114"/>
        <v>18.847395236731579</v>
      </c>
      <c r="AK128" s="6">
        <f t="shared" si="114"/>
        <v>18.847395236731579</v>
      </c>
      <c r="AL128" s="6">
        <f t="shared" si="114"/>
        <v>18.847395236731579</v>
      </c>
      <c r="AM128" s="6">
        <f t="shared" si="114"/>
        <v>18.847395236731579</v>
      </c>
      <c r="AN128" s="6">
        <f t="shared" si="114"/>
        <v>18.847395236731579</v>
      </c>
      <c r="AO128" s="6">
        <f t="shared" si="114"/>
        <v>18.847395236731579</v>
      </c>
      <c r="AP128" s="6">
        <f t="shared" si="114"/>
        <v>18.847395236731579</v>
      </c>
      <c r="AQ128" s="6">
        <f t="shared" si="114"/>
        <v>18.847395236731579</v>
      </c>
      <c r="AR128" s="6">
        <f t="shared" si="114"/>
        <v>18.847395236731579</v>
      </c>
      <c r="AS128" s="6">
        <f t="shared" si="114"/>
        <v>18.847395236731579</v>
      </c>
      <c r="AT128" s="6">
        <f t="shared" si="114"/>
        <v>18.847395236731579</v>
      </c>
      <c r="AU128" s="6">
        <f t="shared" si="114"/>
        <v>18.847395236731579</v>
      </c>
      <c r="AV128" s="6">
        <f t="shared" si="114"/>
        <v>18.847395236731579</v>
      </c>
      <c r="AW128" s="6">
        <f t="shared" si="114"/>
        <v>18.847395236731579</v>
      </c>
      <c r="AX128" s="6">
        <f t="shared" si="114"/>
        <v>18.847395236731579</v>
      </c>
      <c r="AY128" s="6">
        <f t="shared" si="114"/>
        <v>18.847395236731579</v>
      </c>
      <c r="AZ128" s="6">
        <f t="shared" si="114"/>
        <v>18.847395236731579</v>
      </c>
      <c r="BA128" s="6">
        <f t="shared" si="114"/>
        <v>18.847395236731579</v>
      </c>
      <c r="BB128" s="6">
        <f t="shared" si="114"/>
        <v>18.847395236731579</v>
      </c>
      <c r="BC128" s="6">
        <f t="shared" si="114"/>
        <v>18.847395236731579</v>
      </c>
      <c r="BD128" s="6">
        <f t="shared" si="114"/>
        <v>18.847395236731579</v>
      </c>
      <c r="BE128" s="6">
        <f t="shared" si="114"/>
        <v>18.847395236731579</v>
      </c>
      <c r="BF128" s="6">
        <f t="shared" si="114"/>
        <v>18.847395236731579</v>
      </c>
      <c r="BG128" s="6">
        <f t="shared" si="114"/>
        <v>18.847395236731579</v>
      </c>
      <c r="BH128" s="6">
        <f t="shared" si="114"/>
        <v>18.847395236731579</v>
      </c>
      <c r="BI128" s="6">
        <f t="shared" si="114"/>
        <v>18.847395236731579</v>
      </c>
      <c r="BJ128" s="6">
        <f t="shared" si="114"/>
        <v>18.847395236731579</v>
      </c>
      <c r="BK128" s="6">
        <f t="shared" si="114"/>
        <v>18.847395236731579</v>
      </c>
      <c r="BL128" s="6">
        <f t="shared" si="114"/>
        <v>17.770401223204061</v>
      </c>
      <c r="BM128" s="6">
        <f t="shared" si="114"/>
        <v>17.770401223204061</v>
      </c>
      <c r="BN128" s="6">
        <f t="shared" si="114"/>
        <v>17.770401223204061</v>
      </c>
      <c r="BO128" s="6">
        <f t="shared" si="114"/>
        <v>17.770401223204061</v>
      </c>
      <c r="BP128" s="6">
        <f t="shared" si="114"/>
        <v>17.770401223204061</v>
      </c>
      <c r="BQ128" s="6">
        <f t="shared" si="114"/>
        <v>17.770401223204061</v>
      </c>
      <c r="BR128" s="6">
        <f t="shared" si="114"/>
        <v>17.770401223204061</v>
      </c>
      <c r="BS128" s="6">
        <f t="shared" si="114"/>
        <v>17.770401223204061</v>
      </c>
      <c r="BT128" s="6">
        <f t="shared" si="114"/>
        <v>17.770401223204061</v>
      </c>
      <c r="BU128" s="6">
        <f t="shared" si="114"/>
        <v>17.770401223204061</v>
      </c>
      <c r="BV128" s="6">
        <f t="shared" si="114"/>
        <v>17.770401223204061</v>
      </c>
      <c r="BW128" s="6">
        <f t="shared" si="114"/>
        <v>17.770401223204061</v>
      </c>
      <c r="BX128" s="6">
        <f t="shared" si="114"/>
        <v>17.770401223204061</v>
      </c>
      <c r="BY128" s="6">
        <f t="shared" si="114"/>
        <v>17.770401223204061</v>
      </c>
      <c r="BZ128" s="6">
        <f t="shared" si="114"/>
        <v>17.770401223204061</v>
      </c>
      <c r="CA128" s="6">
        <f t="shared" si="114"/>
        <v>17.770401223204061</v>
      </c>
      <c r="CB128" s="6">
        <f t="shared" si="114"/>
        <v>17.770401223204061</v>
      </c>
      <c r="CC128" s="6">
        <f t="shared" si="114"/>
        <v>17.770401223204061</v>
      </c>
      <c r="CD128" s="6">
        <f t="shared" si="114"/>
        <v>17.770401223204061</v>
      </c>
      <c r="CE128" s="6">
        <f t="shared" ref="CE128:CQ128" si="115">CE124/$G$128</f>
        <v>17.770401223204061</v>
      </c>
      <c r="CF128" s="6">
        <f t="shared" si="115"/>
        <v>17.770401223204061</v>
      </c>
      <c r="CG128" s="6">
        <f t="shared" si="115"/>
        <v>17.770401223204061</v>
      </c>
      <c r="CH128" s="6">
        <f t="shared" si="115"/>
        <v>17.770401223204061</v>
      </c>
      <c r="CI128" s="6">
        <f t="shared" si="115"/>
        <v>17.770401223204061</v>
      </c>
      <c r="CJ128" s="6">
        <f t="shared" si="115"/>
        <v>17.770401223204061</v>
      </c>
      <c r="CK128" s="6">
        <f t="shared" si="115"/>
        <v>17.770401223204061</v>
      </c>
      <c r="CL128" s="6">
        <f t="shared" si="115"/>
        <v>17.770401223204061</v>
      </c>
      <c r="CM128" s="6">
        <f t="shared" si="115"/>
        <v>17.770401223204061</v>
      </c>
      <c r="CN128" s="6">
        <f t="shared" si="115"/>
        <v>17.770401223204061</v>
      </c>
      <c r="CO128" s="6">
        <f t="shared" si="115"/>
        <v>17.770401223204061</v>
      </c>
      <c r="CP128" s="6">
        <f t="shared" si="115"/>
        <v>17.770401223204061</v>
      </c>
      <c r="CQ128" s="6">
        <f t="shared" si="115"/>
        <v>17.770401223204061</v>
      </c>
      <c r="CR128" s="6"/>
      <c r="CS128" s="6"/>
      <c r="CT128" s="6"/>
      <c r="CU128" s="6"/>
      <c r="CV128" s="6"/>
    </row>
    <row r="129" spans="18:100" x14ac:dyDescent="0.35">
      <c r="R129" s="6"/>
      <c r="S129" s="6"/>
      <c r="T129" s="31" t="s">
        <v>105</v>
      </c>
      <c r="U129" s="6">
        <f t="shared" ref="U129:CD129" si="116">U124/$H$128</f>
        <v>11.700462962962966</v>
      </c>
      <c r="V129" s="6">
        <f t="shared" si="116"/>
        <v>11.700462962962966</v>
      </c>
      <c r="W129" s="6">
        <f t="shared" si="116"/>
        <v>11.700462962962966</v>
      </c>
      <c r="X129" s="6">
        <f t="shared" si="116"/>
        <v>11.700462962962966</v>
      </c>
      <c r="Y129" s="6">
        <f t="shared" si="116"/>
        <v>11.700462962962966</v>
      </c>
      <c r="Z129" s="6">
        <f t="shared" si="116"/>
        <v>11.700462962962966</v>
      </c>
      <c r="AA129" s="6">
        <f t="shared" si="116"/>
        <v>11.700462962962966</v>
      </c>
      <c r="AB129" s="6">
        <f t="shared" si="116"/>
        <v>11.700462962962966</v>
      </c>
      <c r="AC129" s="6">
        <f t="shared" si="116"/>
        <v>11.700462962962966</v>
      </c>
      <c r="AD129" s="6">
        <f t="shared" si="116"/>
        <v>11.700462962962966</v>
      </c>
      <c r="AE129" s="6">
        <f t="shared" si="116"/>
        <v>11.700462962962966</v>
      </c>
      <c r="AF129" s="6">
        <f t="shared" si="116"/>
        <v>11.700462962962966</v>
      </c>
      <c r="AG129" s="6">
        <f t="shared" si="116"/>
        <v>11.700462962962966</v>
      </c>
      <c r="AH129" s="6">
        <f t="shared" si="116"/>
        <v>11.700462962962966</v>
      </c>
      <c r="AI129" s="6">
        <f t="shared" si="116"/>
        <v>11.700462962962966</v>
      </c>
      <c r="AJ129" s="6">
        <f t="shared" si="116"/>
        <v>11.700462962962966</v>
      </c>
      <c r="AK129" s="6">
        <f t="shared" si="116"/>
        <v>11.700462962962966</v>
      </c>
      <c r="AL129" s="6">
        <f t="shared" si="116"/>
        <v>11.700462962962966</v>
      </c>
      <c r="AM129" s="6">
        <f t="shared" si="116"/>
        <v>11.700462962962966</v>
      </c>
      <c r="AN129" s="6">
        <f t="shared" si="116"/>
        <v>11.700462962962966</v>
      </c>
      <c r="AO129" s="6">
        <f t="shared" si="116"/>
        <v>11.700462962962966</v>
      </c>
      <c r="AP129" s="6">
        <f t="shared" si="116"/>
        <v>11.700462962962966</v>
      </c>
      <c r="AQ129" s="6">
        <f t="shared" si="116"/>
        <v>11.700462962962966</v>
      </c>
      <c r="AR129" s="6">
        <f t="shared" si="116"/>
        <v>11.700462962962966</v>
      </c>
      <c r="AS129" s="6">
        <f t="shared" si="116"/>
        <v>11.700462962962966</v>
      </c>
      <c r="AT129" s="6">
        <f t="shared" si="116"/>
        <v>11.700462962962966</v>
      </c>
      <c r="AU129" s="6">
        <f t="shared" si="116"/>
        <v>11.700462962962966</v>
      </c>
      <c r="AV129" s="6">
        <f t="shared" si="116"/>
        <v>11.700462962962966</v>
      </c>
      <c r="AW129" s="6">
        <f t="shared" si="116"/>
        <v>11.700462962962966</v>
      </c>
      <c r="AX129" s="6">
        <f t="shared" si="116"/>
        <v>11.700462962962966</v>
      </c>
      <c r="AY129" s="6">
        <f t="shared" si="116"/>
        <v>11.700462962962966</v>
      </c>
      <c r="AZ129" s="6">
        <f t="shared" si="116"/>
        <v>11.700462962962966</v>
      </c>
      <c r="BA129" s="6">
        <f t="shared" si="116"/>
        <v>11.700462962962966</v>
      </c>
      <c r="BB129" s="6">
        <f t="shared" si="116"/>
        <v>11.700462962962966</v>
      </c>
      <c r="BC129" s="6">
        <f t="shared" si="116"/>
        <v>11.700462962962966</v>
      </c>
      <c r="BD129" s="6">
        <f t="shared" si="116"/>
        <v>11.700462962962966</v>
      </c>
      <c r="BE129" s="6">
        <f t="shared" si="116"/>
        <v>11.700462962962966</v>
      </c>
      <c r="BF129" s="6">
        <f t="shared" si="116"/>
        <v>11.700462962962966</v>
      </c>
      <c r="BG129" s="6">
        <f t="shared" si="116"/>
        <v>11.700462962962966</v>
      </c>
      <c r="BH129" s="6">
        <f t="shared" si="116"/>
        <v>11.700462962962966</v>
      </c>
      <c r="BI129" s="6">
        <f t="shared" si="116"/>
        <v>11.700462962962966</v>
      </c>
      <c r="BJ129" s="6">
        <f t="shared" si="116"/>
        <v>11.700462962962966</v>
      </c>
      <c r="BK129" s="6">
        <f t="shared" si="116"/>
        <v>11.700462962962966</v>
      </c>
      <c r="BL129" s="6">
        <f t="shared" si="116"/>
        <v>11.031865079365081</v>
      </c>
      <c r="BM129" s="6">
        <f t="shared" si="116"/>
        <v>11.031865079365081</v>
      </c>
      <c r="BN129" s="6">
        <f t="shared" si="116"/>
        <v>11.031865079365081</v>
      </c>
      <c r="BO129" s="6">
        <f t="shared" si="116"/>
        <v>11.031865079365081</v>
      </c>
      <c r="BP129" s="6">
        <f t="shared" si="116"/>
        <v>11.031865079365081</v>
      </c>
      <c r="BQ129" s="6">
        <f t="shared" si="116"/>
        <v>11.031865079365081</v>
      </c>
      <c r="BR129" s="6">
        <f t="shared" si="116"/>
        <v>11.031865079365081</v>
      </c>
      <c r="BS129" s="6">
        <f t="shared" si="116"/>
        <v>11.031865079365081</v>
      </c>
      <c r="BT129" s="6">
        <f t="shared" si="116"/>
        <v>11.031865079365081</v>
      </c>
      <c r="BU129" s="6">
        <f t="shared" si="116"/>
        <v>11.031865079365081</v>
      </c>
      <c r="BV129" s="6">
        <f t="shared" si="116"/>
        <v>11.031865079365081</v>
      </c>
      <c r="BW129" s="6">
        <f t="shared" si="116"/>
        <v>11.031865079365081</v>
      </c>
      <c r="BX129" s="6">
        <f t="shared" si="116"/>
        <v>11.031865079365081</v>
      </c>
      <c r="BY129" s="6">
        <f t="shared" si="116"/>
        <v>11.031865079365081</v>
      </c>
      <c r="BZ129" s="6">
        <f t="shared" si="116"/>
        <v>11.031865079365081</v>
      </c>
      <c r="CA129" s="6">
        <f t="shared" si="116"/>
        <v>11.031865079365081</v>
      </c>
      <c r="CB129" s="6">
        <f t="shared" si="116"/>
        <v>11.031865079365081</v>
      </c>
      <c r="CC129" s="6">
        <f t="shared" si="116"/>
        <v>11.031865079365081</v>
      </c>
      <c r="CD129" s="6">
        <f t="shared" si="116"/>
        <v>11.031865079365081</v>
      </c>
      <c r="CE129" s="6">
        <f t="shared" ref="CE129:CQ129" si="117">CE124/$H$128</f>
        <v>11.031865079365081</v>
      </c>
      <c r="CF129" s="6">
        <f t="shared" si="117"/>
        <v>11.031865079365081</v>
      </c>
      <c r="CG129" s="6">
        <f t="shared" si="117"/>
        <v>11.031865079365081</v>
      </c>
      <c r="CH129" s="6">
        <f t="shared" si="117"/>
        <v>11.031865079365081</v>
      </c>
      <c r="CI129" s="6">
        <f t="shared" si="117"/>
        <v>11.031865079365081</v>
      </c>
      <c r="CJ129" s="6">
        <f t="shared" si="117"/>
        <v>11.031865079365081</v>
      </c>
      <c r="CK129" s="6">
        <f t="shared" si="117"/>
        <v>11.031865079365081</v>
      </c>
      <c r="CL129" s="6">
        <f t="shared" si="117"/>
        <v>11.031865079365081</v>
      </c>
      <c r="CM129" s="6">
        <f t="shared" si="117"/>
        <v>11.031865079365081</v>
      </c>
      <c r="CN129" s="6">
        <f t="shared" si="117"/>
        <v>11.031865079365081</v>
      </c>
      <c r="CO129" s="6">
        <f t="shared" si="117"/>
        <v>11.031865079365081</v>
      </c>
      <c r="CP129" s="6">
        <f t="shared" si="117"/>
        <v>11.031865079365081</v>
      </c>
      <c r="CQ129" s="6">
        <f t="shared" si="117"/>
        <v>11.031865079365081</v>
      </c>
      <c r="CR129" s="6"/>
      <c r="CS129" s="6"/>
      <c r="CT129" s="6"/>
      <c r="CU129" s="6"/>
      <c r="CV129" s="6"/>
    </row>
    <row r="149" spans="2:88" ht="23.5" x14ac:dyDescent="0.55000000000000004">
      <c r="B149" s="40" t="s">
        <v>111</v>
      </c>
    </row>
    <row r="150" spans="2:88" x14ac:dyDescent="0.35">
      <c r="B150" t="s">
        <v>106</v>
      </c>
    </row>
    <row r="152" spans="2:88" x14ac:dyDescent="0.35">
      <c r="C152" s="114" t="s">
        <v>45</v>
      </c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6" t="s">
        <v>15</v>
      </c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7" t="s">
        <v>14</v>
      </c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8" t="s">
        <v>13</v>
      </c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 t="s">
        <v>32</v>
      </c>
      <c r="BD152" s="118"/>
      <c r="BE152" s="118"/>
      <c r="BF152" s="118"/>
      <c r="BG152" s="118"/>
      <c r="BH152" s="118"/>
      <c r="BI152" s="118"/>
      <c r="BJ152" s="118"/>
      <c r="BK152" s="118"/>
      <c r="BL152" s="118"/>
      <c r="BM152" s="118"/>
      <c r="BN152" s="118"/>
      <c r="BO152" s="118"/>
      <c r="BP152" s="118" t="s">
        <v>33</v>
      </c>
      <c r="BQ152" s="118"/>
      <c r="BR152" s="118"/>
      <c r="BS152" s="118"/>
      <c r="BT152" s="118"/>
      <c r="BU152" s="118"/>
      <c r="BV152" s="118"/>
      <c r="BW152" s="118"/>
      <c r="BX152" s="118"/>
      <c r="BY152" s="118"/>
      <c r="BZ152" s="118"/>
      <c r="CA152" s="118"/>
      <c r="CB152" s="118"/>
      <c r="CC152" s="118" t="s">
        <v>34</v>
      </c>
      <c r="CD152" s="118"/>
      <c r="CE152" s="118"/>
      <c r="CF152" s="118"/>
      <c r="CG152" s="118"/>
      <c r="CH152" s="118"/>
      <c r="CI152" s="118"/>
      <c r="CJ152" s="118"/>
    </row>
    <row r="153" spans="2:88" x14ac:dyDescent="0.35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9"/>
      <c r="Q153" s="29"/>
      <c r="R153" s="29"/>
      <c r="S153" s="29"/>
      <c r="T153" s="29"/>
      <c r="U153" s="29"/>
      <c r="V153" s="29"/>
      <c r="W153" s="29"/>
      <c r="X153" s="119">
        <v>45101</v>
      </c>
      <c r="Y153" s="120"/>
      <c r="Z153" s="120"/>
      <c r="AA153" s="120"/>
      <c r="AB153" s="121"/>
      <c r="AC153" s="122">
        <v>45474</v>
      </c>
      <c r="AD153" s="123"/>
      <c r="AE153" s="123"/>
      <c r="AF153" s="124"/>
      <c r="AG153" s="125" t="s">
        <v>31</v>
      </c>
      <c r="AH153" s="123"/>
      <c r="AI153" s="123"/>
      <c r="AJ153" s="124"/>
      <c r="AK153" s="126">
        <v>45193</v>
      </c>
      <c r="AL153" s="123"/>
      <c r="AM153" s="123"/>
      <c r="AN153" s="123"/>
      <c r="AO153" s="124"/>
      <c r="AP153" s="111">
        <v>45223</v>
      </c>
      <c r="AQ153" s="112"/>
      <c r="AR153" s="112"/>
      <c r="AS153" s="113"/>
      <c r="AT153" s="111">
        <v>45254</v>
      </c>
      <c r="AU153" s="112"/>
      <c r="AV153" s="112"/>
      <c r="AW153" s="113"/>
      <c r="AX153" s="111">
        <v>45284</v>
      </c>
      <c r="AY153" s="112"/>
      <c r="AZ153" s="112"/>
      <c r="BA153" s="112"/>
      <c r="BB153" s="113"/>
      <c r="BC153" s="111">
        <v>45682</v>
      </c>
      <c r="BD153" s="112"/>
      <c r="BE153" s="112"/>
      <c r="BF153" s="113"/>
      <c r="BG153" s="111">
        <v>45713</v>
      </c>
      <c r="BH153" s="112"/>
      <c r="BI153" s="112"/>
      <c r="BJ153" s="113"/>
      <c r="BK153" s="111">
        <v>45741</v>
      </c>
      <c r="BL153" s="112"/>
      <c r="BM153" s="112"/>
      <c r="BN153" s="112"/>
      <c r="BO153" s="113"/>
      <c r="BP153" s="111">
        <v>45407</v>
      </c>
      <c r="BQ153" s="112"/>
      <c r="BR153" s="112"/>
      <c r="BS153" s="113"/>
      <c r="BT153" s="111">
        <v>45802</v>
      </c>
      <c r="BU153" s="112"/>
      <c r="BV153" s="112"/>
      <c r="BW153" s="113"/>
      <c r="BX153" s="111">
        <v>45468</v>
      </c>
      <c r="BY153" s="112"/>
      <c r="BZ153" s="112"/>
      <c r="CA153" s="112"/>
      <c r="CB153" s="113"/>
      <c r="CC153" s="111">
        <v>45498</v>
      </c>
      <c r="CD153" s="112"/>
      <c r="CE153" s="112"/>
      <c r="CF153" s="113"/>
      <c r="CG153" s="111">
        <v>45529</v>
      </c>
      <c r="CH153" s="112"/>
      <c r="CI153" s="112"/>
      <c r="CJ153" s="113"/>
    </row>
    <row r="154" spans="2:88" s="22" customFormat="1" x14ac:dyDescent="0.35">
      <c r="B154" s="22" t="s">
        <v>20</v>
      </c>
      <c r="C154" s="17">
        <v>1</v>
      </c>
      <c r="D154" s="17">
        <v>2</v>
      </c>
      <c r="E154" s="17">
        <v>3</v>
      </c>
      <c r="F154" s="17">
        <v>4</v>
      </c>
      <c r="G154" s="17">
        <v>5</v>
      </c>
      <c r="H154" s="17">
        <v>6</v>
      </c>
      <c r="I154" s="17">
        <v>7</v>
      </c>
      <c r="J154" s="17">
        <v>8</v>
      </c>
      <c r="K154" s="17">
        <v>9</v>
      </c>
      <c r="L154" s="26">
        <v>10</v>
      </c>
      <c r="M154" s="26">
        <v>11</v>
      </c>
      <c r="N154" s="26">
        <v>12</v>
      </c>
      <c r="O154" s="26">
        <v>13</v>
      </c>
      <c r="P154" s="25">
        <v>14</v>
      </c>
      <c r="Q154" s="25">
        <v>15</v>
      </c>
      <c r="R154" s="25">
        <v>16</v>
      </c>
      <c r="S154" s="25">
        <v>17</v>
      </c>
      <c r="T154" s="25">
        <v>18</v>
      </c>
      <c r="U154" s="25">
        <v>19</v>
      </c>
      <c r="V154" s="25">
        <v>20</v>
      </c>
      <c r="W154" s="25">
        <v>21</v>
      </c>
      <c r="X154" s="25">
        <v>22</v>
      </c>
      <c r="Y154" s="25">
        <v>23</v>
      </c>
      <c r="Z154" s="25">
        <v>24</v>
      </c>
      <c r="AA154" s="25">
        <v>25</v>
      </c>
      <c r="AB154" s="25">
        <v>26</v>
      </c>
      <c r="AC154" s="24">
        <v>27</v>
      </c>
      <c r="AD154" s="24">
        <v>28</v>
      </c>
      <c r="AE154" s="24">
        <v>29</v>
      </c>
      <c r="AF154" s="24">
        <v>30</v>
      </c>
      <c r="AG154" s="24">
        <v>31</v>
      </c>
      <c r="AH154" s="24">
        <v>32</v>
      </c>
      <c r="AI154" s="24">
        <v>33</v>
      </c>
      <c r="AJ154" s="24">
        <v>34</v>
      </c>
      <c r="AK154" s="24">
        <v>35</v>
      </c>
      <c r="AL154" s="24">
        <v>36</v>
      </c>
      <c r="AM154" s="24">
        <v>37</v>
      </c>
      <c r="AN154" s="24">
        <v>38</v>
      </c>
      <c r="AO154" s="24">
        <v>39</v>
      </c>
      <c r="AP154" s="23">
        <v>40</v>
      </c>
      <c r="AQ154" s="23">
        <v>41</v>
      </c>
      <c r="AR154" s="23">
        <v>42</v>
      </c>
      <c r="AS154" s="23">
        <v>43</v>
      </c>
      <c r="AT154" s="23">
        <v>44</v>
      </c>
      <c r="AU154" s="23">
        <v>45</v>
      </c>
      <c r="AV154" s="23">
        <v>46</v>
      </c>
      <c r="AW154" s="23">
        <v>47</v>
      </c>
      <c r="AX154" s="23">
        <v>48</v>
      </c>
      <c r="AY154" s="23">
        <v>49</v>
      </c>
      <c r="AZ154" s="23">
        <v>50</v>
      </c>
      <c r="BA154" s="23">
        <v>51</v>
      </c>
      <c r="BB154" s="23">
        <v>52</v>
      </c>
      <c r="BC154" s="34">
        <v>1</v>
      </c>
      <c r="BD154" s="34">
        <v>2</v>
      </c>
      <c r="BE154" s="34">
        <v>3</v>
      </c>
      <c r="BF154" s="34">
        <v>4</v>
      </c>
      <c r="BG154" s="34">
        <v>5</v>
      </c>
      <c r="BH154" s="34">
        <v>6</v>
      </c>
      <c r="BI154" s="34">
        <v>7</v>
      </c>
      <c r="BJ154" s="34">
        <v>8</v>
      </c>
      <c r="BK154" s="34">
        <v>9</v>
      </c>
      <c r="BL154" s="34">
        <v>10</v>
      </c>
      <c r="BM154" s="34">
        <v>11</v>
      </c>
      <c r="BN154" s="34">
        <v>12</v>
      </c>
      <c r="BO154" s="34">
        <v>13</v>
      </c>
      <c r="BP154" s="34">
        <v>14</v>
      </c>
      <c r="BQ154" s="34">
        <v>15</v>
      </c>
      <c r="BR154" s="34">
        <v>16</v>
      </c>
      <c r="BS154" s="34">
        <v>17</v>
      </c>
      <c r="BT154" s="34">
        <v>18</v>
      </c>
      <c r="BU154" s="34">
        <v>19</v>
      </c>
      <c r="BV154" s="34">
        <v>20</v>
      </c>
      <c r="BW154" s="34">
        <v>21</v>
      </c>
      <c r="BX154" s="34">
        <v>22</v>
      </c>
      <c r="BY154" s="34">
        <v>23</v>
      </c>
      <c r="BZ154" s="34">
        <v>24</v>
      </c>
      <c r="CA154" s="34">
        <v>25</v>
      </c>
      <c r="CB154" s="34">
        <v>26</v>
      </c>
      <c r="CC154" s="34">
        <v>27</v>
      </c>
      <c r="CD154" s="34">
        <v>28</v>
      </c>
      <c r="CE154" s="34">
        <v>29</v>
      </c>
      <c r="CF154" s="34">
        <v>30</v>
      </c>
      <c r="CG154" s="34">
        <v>31</v>
      </c>
      <c r="CH154" s="34">
        <v>32</v>
      </c>
      <c r="CI154" s="34">
        <v>33</v>
      </c>
      <c r="CJ154" s="34">
        <v>34</v>
      </c>
    </row>
    <row r="155" spans="2:88" x14ac:dyDescent="0.3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12"/>
      <c r="Q155" s="12"/>
      <c r="R155" s="12"/>
      <c r="S155" s="12"/>
      <c r="T155" s="12"/>
      <c r="U155" s="12"/>
      <c r="V155" s="12"/>
      <c r="W155" s="12"/>
      <c r="X155" s="33">
        <v>6960000</v>
      </c>
      <c r="Y155" s="33">
        <v>6960000</v>
      </c>
      <c r="Z155" s="33">
        <v>6960000</v>
      </c>
      <c r="AA155" s="33">
        <v>6960000</v>
      </c>
      <c r="AB155" s="33">
        <v>6960000</v>
      </c>
      <c r="AC155" s="33">
        <v>8700000</v>
      </c>
      <c r="AD155" s="33">
        <v>8700000</v>
      </c>
      <c r="AE155" s="33">
        <v>8700000</v>
      </c>
      <c r="AF155" s="33">
        <v>8700000</v>
      </c>
      <c r="AG155" s="33">
        <v>8700000</v>
      </c>
      <c r="AH155" s="33">
        <v>8700000</v>
      </c>
      <c r="AI155" s="33">
        <v>8700000</v>
      </c>
      <c r="AJ155" s="33">
        <v>8700000</v>
      </c>
      <c r="AK155" s="33">
        <v>6960000</v>
      </c>
      <c r="AL155" s="33">
        <v>6960000</v>
      </c>
      <c r="AM155" s="33">
        <v>6960000</v>
      </c>
      <c r="AN155" s="33">
        <v>6960000</v>
      </c>
      <c r="AO155" s="33">
        <v>6960000</v>
      </c>
      <c r="AP155" s="67">
        <v>26133333.333333332</v>
      </c>
      <c r="AQ155" s="67">
        <v>26133333.333333332</v>
      </c>
      <c r="AR155" s="67">
        <v>26133333.333333332</v>
      </c>
      <c r="AS155" s="67">
        <v>26133333.333333332</v>
      </c>
      <c r="AT155" s="67">
        <v>26133333.333333332</v>
      </c>
      <c r="AU155" s="67">
        <v>26133333.333333332</v>
      </c>
      <c r="AV155" s="67">
        <v>26133333.333333332</v>
      </c>
      <c r="AW155" s="67">
        <v>26133333.333333332</v>
      </c>
      <c r="AX155" s="67">
        <v>20906666.666666664</v>
      </c>
      <c r="AY155" s="67">
        <v>20906666.666666664</v>
      </c>
      <c r="AZ155" s="67">
        <v>20906666.666666664</v>
      </c>
      <c r="BA155" s="67">
        <v>20906666.666666664</v>
      </c>
      <c r="BB155" s="67">
        <v>20906666.666666664</v>
      </c>
      <c r="BC155" s="67">
        <v>13666666.666666666</v>
      </c>
      <c r="BD155" s="67">
        <v>13666666.666666666</v>
      </c>
      <c r="BE155" s="67">
        <v>13666666.666666666</v>
      </c>
      <c r="BF155" s="67">
        <v>13666666.666666666</v>
      </c>
      <c r="BG155" s="67">
        <v>13666666.666666666</v>
      </c>
      <c r="BH155" s="67">
        <v>13666666.666666666</v>
      </c>
      <c r="BI155" s="67">
        <v>13666666.666666666</v>
      </c>
      <c r="BJ155" s="67">
        <v>13666666.666666666</v>
      </c>
      <c r="BK155" s="67">
        <v>10933333.333333332</v>
      </c>
      <c r="BL155" s="67">
        <v>10933333.333333332</v>
      </c>
      <c r="BM155" s="67">
        <v>10933333.333333332</v>
      </c>
      <c r="BN155" s="67">
        <v>10933333.333333332</v>
      </c>
      <c r="BO155" s="67">
        <v>10933333.333333332</v>
      </c>
      <c r="BP155" s="67">
        <v>11800000</v>
      </c>
      <c r="BQ155" s="67">
        <v>11800000</v>
      </c>
      <c r="BR155" s="67">
        <v>11800000</v>
      </c>
      <c r="BS155" s="67">
        <v>11800000</v>
      </c>
      <c r="BT155" s="67">
        <v>11800000</v>
      </c>
      <c r="BU155" s="67">
        <v>11800000</v>
      </c>
      <c r="BV155" s="67">
        <v>11800000</v>
      </c>
      <c r="BW155" s="67">
        <v>11800000</v>
      </c>
      <c r="BX155" s="67">
        <v>9440000</v>
      </c>
      <c r="BY155" s="67">
        <v>9440000</v>
      </c>
      <c r="BZ155" s="67">
        <v>9440000</v>
      </c>
      <c r="CA155" s="67">
        <v>9440000</v>
      </c>
      <c r="CB155" s="67">
        <v>9440000</v>
      </c>
      <c r="CC155" s="67">
        <v>13666666.666666666</v>
      </c>
      <c r="CD155" s="67">
        <v>13666666.666666666</v>
      </c>
      <c r="CE155" s="67">
        <v>13666666.666666666</v>
      </c>
      <c r="CF155" s="67">
        <v>13666666.666666666</v>
      </c>
      <c r="CG155" s="67">
        <v>13666666.666666666</v>
      </c>
      <c r="CH155" s="67">
        <v>13666666.666666666</v>
      </c>
      <c r="CI155" s="67">
        <v>13666666.666666666</v>
      </c>
      <c r="CJ155" s="67">
        <v>13666666.666666666</v>
      </c>
    </row>
    <row r="157" spans="2:88" s="74" customFormat="1" x14ac:dyDescent="0.35">
      <c r="B157" s="74" t="s">
        <v>58</v>
      </c>
      <c r="Q157" s="75">
        <v>18954750</v>
      </c>
      <c r="R157" s="75">
        <v>18954750</v>
      </c>
      <c r="S157" s="75">
        <v>18954750</v>
      </c>
      <c r="T157" s="75">
        <v>18954750</v>
      </c>
      <c r="U157" s="75">
        <v>18954750</v>
      </c>
      <c r="V157" s="75">
        <v>18954750</v>
      </c>
      <c r="W157" s="75">
        <v>18954750</v>
      </c>
      <c r="X157" s="75">
        <v>18954750</v>
      </c>
      <c r="Y157" s="75">
        <v>18954750</v>
      </c>
      <c r="Z157" s="75">
        <v>18954750</v>
      </c>
      <c r="AA157" s="75">
        <v>18954750</v>
      </c>
      <c r="AB157" s="75">
        <v>18954750</v>
      </c>
      <c r="AC157" s="75">
        <v>18954750</v>
      </c>
      <c r="AD157" s="75">
        <v>18954750</v>
      </c>
      <c r="AE157" s="75">
        <v>18954750</v>
      </c>
      <c r="AF157" s="75">
        <v>18954750</v>
      </c>
      <c r="AG157" s="75">
        <v>18954750</v>
      </c>
      <c r="AH157" s="75">
        <v>13647420</v>
      </c>
      <c r="AI157" s="75">
        <v>13647420</v>
      </c>
      <c r="AJ157" s="75">
        <v>13647420</v>
      </c>
      <c r="AK157" s="75">
        <v>13647420</v>
      </c>
      <c r="AL157" s="75">
        <v>13647420</v>
      </c>
      <c r="AM157" s="75">
        <v>13647420</v>
      </c>
      <c r="AN157" s="75">
        <v>13647420</v>
      </c>
      <c r="AO157" s="75">
        <v>13647420</v>
      </c>
      <c r="AP157" s="75">
        <v>13647420</v>
      </c>
      <c r="AQ157" s="75">
        <v>13647420</v>
      </c>
      <c r="AR157" s="75">
        <v>13647420</v>
      </c>
      <c r="AS157" s="75">
        <v>13647420</v>
      </c>
      <c r="AT157" s="75">
        <v>13647420</v>
      </c>
      <c r="AU157" s="75">
        <v>13647420</v>
      </c>
      <c r="AV157" s="75">
        <v>13647420</v>
      </c>
      <c r="AW157" s="75">
        <v>13647420</v>
      </c>
      <c r="AX157" s="75">
        <v>13647420</v>
      </c>
      <c r="AY157" s="75">
        <v>13647420</v>
      </c>
      <c r="AZ157" s="75">
        <v>13647420</v>
      </c>
      <c r="BA157" s="75">
        <v>13647420</v>
      </c>
      <c r="BB157" s="75">
        <v>13647420</v>
      </c>
      <c r="BC157" s="75">
        <v>13647420</v>
      </c>
      <c r="BD157" s="75">
        <v>13647420</v>
      </c>
      <c r="BE157" s="75">
        <v>13647420</v>
      </c>
      <c r="BF157" s="75">
        <v>13647420</v>
      </c>
      <c r="BG157" s="75">
        <v>13647420</v>
      </c>
      <c r="BH157" s="75">
        <v>13647420</v>
      </c>
      <c r="BI157" s="75">
        <v>13647420</v>
      </c>
      <c r="BJ157" s="75">
        <v>13647420</v>
      </c>
      <c r="BK157" s="75">
        <v>13647420</v>
      </c>
      <c r="BL157" s="75">
        <v>13647420</v>
      </c>
      <c r="BM157" s="75">
        <v>13647420</v>
      </c>
      <c r="BN157" s="75">
        <v>13647420</v>
      </c>
      <c r="BO157" s="75">
        <v>13647420</v>
      </c>
      <c r="BP157" s="75">
        <v>13647420</v>
      </c>
      <c r="BQ157" s="75">
        <v>13647420</v>
      </c>
      <c r="BR157" s="75">
        <v>13647420</v>
      </c>
      <c r="BS157" s="75">
        <v>13647420</v>
      </c>
      <c r="BT157" s="75">
        <v>13647420</v>
      </c>
      <c r="BU157" s="75">
        <v>13647420</v>
      </c>
      <c r="BV157" s="75">
        <v>13647420</v>
      </c>
      <c r="BW157" s="75">
        <v>13647420</v>
      </c>
      <c r="BX157" s="75">
        <v>13647420</v>
      </c>
      <c r="BY157" s="75">
        <v>13647420</v>
      </c>
      <c r="BZ157" s="75">
        <v>13647420</v>
      </c>
      <c r="CA157" s="75">
        <v>13647420</v>
      </c>
      <c r="CB157" s="75">
        <v>13647420</v>
      </c>
      <c r="CC157" s="75">
        <v>13647420</v>
      </c>
      <c r="CD157" s="75">
        <v>13647420</v>
      </c>
      <c r="CE157" s="75">
        <v>13647420</v>
      </c>
    </row>
    <row r="159" spans="2:88" x14ac:dyDescent="0.35">
      <c r="P159" s="59" t="s">
        <v>20</v>
      </c>
      <c r="Q159" s="61">
        <v>15</v>
      </c>
      <c r="R159" s="61">
        <v>16</v>
      </c>
      <c r="S159" s="61">
        <v>17</v>
      </c>
      <c r="T159" s="61">
        <v>18</v>
      </c>
      <c r="U159" s="61">
        <v>19</v>
      </c>
      <c r="V159" s="61">
        <v>20</v>
      </c>
      <c r="W159" s="61">
        <v>21</v>
      </c>
      <c r="X159" s="61">
        <v>22</v>
      </c>
      <c r="Y159" s="61">
        <v>23</v>
      </c>
      <c r="Z159" s="61">
        <v>24</v>
      </c>
      <c r="AA159" s="61">
        <v>25</v>
      </c>
      <c r="AB159" s="61">
        <v>26</v>
      </c>
      <c r="AC159" s="76">
        <v>27</v>
      </c>
      <c r="AD159" s="76">
        <v>28</v>
      </c>
      <c r="AE159" s="76">
        <v>29</v>
      </c>
      <c r="AF159" s="76">
        <v>30</v>
      </c>
      <c r="AG159" s="76">
        <v>31</v>
      </c>
      <c r="AH159" s="76">
        <v>32</v>
      </c>
      <c r="AI159" s="76">
        <v>33</v>
      </c>
      <c r="AJ159" s="76">
        <v>34</v>
      </c>
      <c r="AK159" s="76">
        <v>35</v>
      </c>
      <c r="AL159" s="76">
        <v>36</v>
      </c>
      <c r="AM159" s="76">
        <v>37</v>
      </c>
      <c r="AN159" s="76">
        <v>38</v>
      </c>
      <c r="AO159" s="76">
        <v>39</v>
      </c>
      <c r="AP159" s="76">
        <v>40</v>
      </c>
      <c r="AQ159" s="76">
        <v>41</v>
      </c>
      <c r="AR159" s="76">
        <v>42</v>
      </c>
      <c r="AS159" s="76">
        <v>43</v>
      </c>
      <c r="AT159" s="76">
        <v>44</v>
      </c>
      <c r="AU159" s="76">
        <v>45</v>
      </c>
      <c r="AV159" s="76">
        <v>46</v>
      </c>
      <c r="AW159" s="76">
        <v>47</v>
      </c>
      <c r="AX159" s="76">
        <v>48</v>
      </c>
      <c r="AY159" s="76">
        <v>49</v>
      </c>
      <c r="AZ159" s="76">
        <v>50</v>
      </c>
      <c r="BA159" s="76">
        <v>51</v>
      </c>
      <c r="BB159" s="76">
        <v>52</v>
      </c>
      <c r="BC159" s="61">
        <v>1</v>
      </c>
      <c r="BD159" s="61">
        <v>2</v>
      </c>
      <c r="BE159" s="61">
        <v>3</v>
      </c>
      <c r="BF159" s="61">
        <v>4</v>
      </c>
      <c r="BG159" s="61">
        <v>5</v>
      </c>
      <c r="BH159" s="61">
        <v>6</v>
      </c>
      <c r="BI159" s="61">
        <v>7</v>
      </c>
      <c r="BJ159" s="61">
        <v>8</v>
      </c>
      <c r="BK159" s="61">
        <v>9</v>
      </c>
      <c r="BL159" s="61">
        <v>10</v>
      </c>
      <c r="BM159" s="61">
        <v>11</v>
      </c>
      <c r="BN159" s="61">
        <v>12</v>
      </c>
      <c r="BO159" s="61">
        <v>13</v>
      </c>
      <c r="BP159" s="61">
        <v>14</v>
      </c>
      <c r="BQ159" s="61">
        <v>15</v>
      </c>
      <c r="BR159" s="61">
        <v>16</v>
      </c>
      <c r="BS159" s="61">
        <v>17</v>
      </c>
      <c r="BT159" s="61">
        <v>18</v>
      </c>
      <c r="BU159" s="61">
        <v>19</v>
      </c>
      <c r="BV159" s="61">
        <v>20</v>
      </c>
      <c r="BW159" s="61">
        <v>21</v>
      </c>
      <c r="BX159" s="61">
        <v>22</v>
      </c>
      <c r="BY159" s="61">
        <v>23</v>
      </c>
      <c r="BZ159" s="61">
        <v>24</v>
      </c>
      <c r="CA159" s="61">
        <v>25</v>
      </c>
      <c r="CB159" s="61">
        <v>26</v>
      </c>
      <c r="CC159" s="61">
        <v>27</v>
      </c>
      <c r="CD159" s="61">
        <v>28</v>
      </c>
      <c r="CE159" s="61">
        <v>29</v>
      </c>
      <c r="CF159" s="61"/>
      <c r="CG159" s="61"/>
      <c r="CH159" s="61"/>
      <c r="CI159" s="61"/>
      <c r="CJ159" s="61"/>
    </row>
    <row r="160" spans="2:88" x14ac:dyDescent="0.35">
      <c r="P160" s="31" t="s">
        <v>103</v>
      </c>
      <c r="Q160" s="42">
        <f>Q157/$F$128</f>
        <v>47.387736595210825</v>
      </c>
      <c r="R160" s="42">
        <f t="shared" ref="R160:CC160" si="118">R157/$F$128</f>
        <v>47.387736595210825</v>
      </c>
      <c r="S160" s="42">
        <f t="shared" si="118"/>
        <v>47.387736595210825</v>
      </c>
      <c r="T160" s="42">
        <f t="shared" si="118"/>
        <v>47.387736595210825</v>
      </c>
      <c r="U160" s="42">
        <f t="shared" si="118"/>
        <v>47.387736595210825</v>
      </c>
      <c r="V160" s="42">
        <f t="shared" si="118"/>
        <v>47.387736595210825</v>
      </c>
      <c r="W160" s="42">
        <f t="shared" si="118"/>
        <v>47.387736595210825</v>
      </c>
      <c r="X160" s="42">
        <f t="shared" si="118"/>
        <v>47.387736595210825</v>
      </c>
      <c r="Y160" s="42">
        <f t="shared" si="118"/>
        <v>47.387736595210825</v>
      </c>
      <c r="Z160" s="42">
        <f t="shared" si="118"/>
        <v>47.387736595210825</v>
      </c>
      <c r="AA160" s="42">
        <f t="shared" si="118"/>
        <v>47.387736595210825</v>
      </c>
      <c r="AB160" s="42">
        <f t="shared" si="118"/>
        <v>47.387736595210825</v>
      </c>
      <c r="AC160" s="42">
        <f t="shared" si="118"/>
        <v>47.387736595210825</v>
      </c>
      <c r="AD160" s="42">
        <f t="shared" si="118"/>
        <v>47.387736595210825</v>
      </c>
      <c r="AE160" s="42">
        <f t="shared" si="118"/>
        <v>47.387736595210825</v>
      </c>
      <c r="AF160" s="42">
        <f t="shared" si="118"/>
        <v>47.387736595210825</v>
      </c>
      <c r="AG160" s="42">
        <f t="shared" si="118"/>
        <v>47.387736595210825</v>
      </c>
      <c r="AH160" s="42">
        <f t="shared" si="118"/>
        <v>34.119170348551798</v>
      </c>
      <c r="AI160" s="42">
        <f t="shared" si="118"/>
        <v>34.119170348551798</v>
      </c>
      <c r="AJ160" s="42">
        <f t="shared" si="118"/>
        <v>34.119170348551798</v>
      </c>
      <c r="AK160" s="42">
        <f t="shared" si="118"/>
        <v>34.119170348551798</v>
      </c>
      <c r="AL160" s="42">
        <f t="shared" si="118"/>
        <v>34.119170348551798</v>
      </c>
      <c r="AM160" s="42">
        <f t="shared" si="118"/>
        <v>34.119170348551798</v>
      </c>
      <c r="AN160" s="42">
        <f t="shared" si="118"/>
        <v>34.119170348551798</v>
      </c>
      <c r="AO160" s="42">
        <f t="shared" si="118"/>
        <v>34.119170348551798</v>
      </c>
      <c r="AP160" s="42">
        <f t="shared" si="118"/>
        <v>34.119170348551798</v>
      </c>
      <c r="AQ160" s="42">
        <f t="shared" si="118"/>
        <v>34.119170348551798</v>
      </c>
      <c r="AR160" s="42">
        <f t="shared" si="118"/>
        <v>34.119170348551798</v>
      </c>
      <c r="AS160" s="42">
        <f t="shared" si="118"/>
        <v>34.119170348551798</v>
      </c>
      <c r="AT160" s="42">
        <f t="shared" si="118"/>
        <v>34.119170348551798</v>
      </c>
      <c r="AU160" s="42">
        <f t="shared" si="118"/>
        <v>34.119170348551798</v>
      </c>
      <c r="AV160" s="42">
        <f t="shared" si="118"/>
        <v>34.119170348551798</v>
      </c>
      <c r="AW160" s="42">
        <f t="shared" si="118"/>
        <v>34.119170348551798</v>
      </c>
      <c r="AX160" s="42">
        <f t="shared" si="118"/>
        <v>34.119170348551798</v>
      </c>
      <c r="AY160" s="42">
        <f t="shared" si="118"/>
        <v>34.119170348551798</v>
      </c>
      <c r="AZ160" s="42">
        <f t="shared" si="118"/>
        <v>34.119170348551798</v>
      </c>
      <c r="BA160" s="42">
        <f t="shared" si="118"/>
        <v>34.119170348551798</v>
      </c>
      <c r="BB160" s="42">
        <f t="shared" si="118"/>
        <v>34.119170348551798</v>
      </c>
      <c r="BC160" s="42">
        <f t="shared" si="118"/>
        <v>34.119170348551798</v>
      </c>
      <c r="BD160" s="42">
        <f t="shared" si="118"/>
        <v>34.119170348551798</v>
      </c>
      <c r="BE160" s="42">
        <f t="shared" si="118"/>
        <v>34.119170348551798</v>
      </c>
      <c r="BF160" s="42">
        <f t="shared" si="118"/>
        <v>34.119170348551798</v>
      </c>
      <c r="BG160" s="42">
        <f t="shared" si="118"/>
        <v>34.119170348551798</v>
      </c>
      <c r="BH160" s="42">
        <f t="shared" si="118"/>
        <v>34.119170348551798</v>
      </c>
      <c r="BI160" s="42">
        <f t="shared" si="118"/>
        <v>34.119170348551798</v>
      </c>
      <c r="BJ160" s="42">
        <f t="shared" si="118"/>
        <v>34.119170348551798</v>
      </c>
      <c r="BK160" s="42">
        <f t="shared" si="118"/>
        <v>34.119170348551798</v>
      </c>
      <c r="BL160" s="42">
        <f t="shared" si="118"/>
        <v>34.119170348551798</v>
      </c>
      <c r="BM160" s="42">
        <f t="shared" si="118"/>
        <v>34.119170348551798</v>
      </c>
      <c r="BN160" s="42">
        <f t="shared" si="118"/>
        <v>34.119170348551798</v>
      </c>
      <c r="BO160" s="42">
        <f t="shared" si="118"/>
        <v>34.119170348551798</v>
      </c>
      <c r="BP160" s="42">
        <f t="shared" si="118"/>
        <v>34.119170348551798</v>
      </c>
      <c r="BQ160" s="42">
        <f t="shared" si="118"/>
        <v>34.119170348551798</v>
      </c>
      <c r="BR160" s="42">
        <f t="shared" si="118"/>
        <v>34.119170348551798</v>
      </c>
      <c r="BS160" s="42">
        <f t="shared" si="118"/>
        <v>34.119170348551798</v>
      </c>
      <c r="BT160" s="42">
        <f t="shared" si="118"/>
        <v>34.119170348551798</v>
      </c>
      <c r="BU160" s="42">
        <f t="shared" si="118"/>
        <v>34.119170348551798</v>
      </c>
      <c r="BV160" s="42">
        <f t="shared" si="118"/>
        <v>34.119170348551798</v>
      </c>
      <c r="BW160" s="42">
        <f t="shared" si="118"/>
        <v>34.119170348551798</v>
      </c>
      <c r="BX160" s="42">
        <f t="shared" si="118"/>
        <v>34.119170348551798</v>
      </c>
      <c r="BY160" s="42">
        <f t="shared" si="118"/>
        <v>34.119170348551798</v>
      </c>
      <c r="BZ160" s="42">
        <f t="shared" si="118"/>
        <v>34.119170348551798</v>
      </c>
      <c r="CA160" s="42">
        <f t="shared" si="118"/>
        <v>34.119170348551798</v>
      </c>
      <c r="CB160" s="42">
        <f t="shared" si="118"/>
        <v>34.119170348551798</v>
      </c>
      <c r="CC160" s="42">
        <f t="shared" si="118"/>
        <v>34.119170348551798</v>
      </c>
      <c r="CD160" s="42">
        <f t="shared" ref="CD160:CE160" si="119">CD157/$F$128</f>
        <v>34.119170348551798</v>
      </c>
      <c r="CE160" s="42">
        <f t="shared" si="119"/>
        <v>34.119170348551798</v>
      </c>
      <c r="CF160" s="6"/>
      <c r="CG160" s="6"/>
      <c r="CH160" s="6"/>
      <c r="CI160" s="6"/>
      <c r="CJ160" s="6"/>
    </row>
    <row r="161" spans="16:88" x14ac:dyDescent="0.35">
      <c r="P161" s="31" t="s">
        <v>104</v>
      </c>
      <c r="Q161" s="42">
        <f>Q157/$G$128</f>
        <v>26.924850338187969</v>
      </c>
      <c r="R161" s="42">
        <f t="shared" ref="R161:CC161" si="120">R157/$G$128</f>
        <v>26.924850338187969</v>
      </c>
      <c r="S161" s="42">
        <f t="shared" si="120"/>
        <v>26.924850338187969</v>
      </c>
      <c r="T161" s="42">
        <f t="shared" si="120"/>
        <v>26.924850338187969</v>
      </c>
      <c r="U161" s="42">
        <f t="shared" si="120"/>
        <v>26.924850338187969</v>
      </c>
      <c r="V161" s="42">
        <f t="shared" si="120"/>
        <v>26.924850338187969</v>
      </c>
      <c r="W161" s="42">
        <f t="shared" si="120"/>
        <v>26.924850338187969</v>
      </c>
      <c r="X161" s="42">
        <f t="shared" si="120"/>
        <v>26.924850338187969</v>
      </c>
      <c r="Y161" s="42">
        <f t="shared" si="120"/>
        <v>26.924850338187969</v>
      </c>
      <c r="Z161" s="42">
        <f t="shared" si="120"/>
        <v>26.924850338187969</v>
      </c>
      <c r="AA161" s="42">
        <f t="shared" si="120"/>
        <v>26.924850338187969</v>
      </c>
      <c r="AB161" s="42">
        <f t="shared" si="120"/>
        <v>26.924850338187969</v>
      </c>
      <c r="AC161" s="42">
        <f t="shared" si="120"/>
        <v>26.924850338187969</v>
      </c>
      <c r="AD161" s="42">
        <f t="shared" si="120"/>
        <v>26.924850338187969</v>
      </c>
      <c r="AE161" s="42">
        <f t="shared" si="120"/>
        <v>26.924850338187969</v>
      </c>
      <c r="AF161" s="42">
        <f t="shared" si="120"/>
        <v>26.924850338187969</v>
      </c>
      <c r="AG161" s="42">
        <f t="shared" si="120"/>
        <v>26.924850338187969</v>
      </c>
      <c r="AH161" s="42">
        <f t="shared" si="120"/>
        <v>19.385892243495338</v>
      </c>
      <c r="AI161" s="42">
        <f t="shared" si="120"/>
        <v>19.385892243495338</v>
      </c>
      <c r="AJ161" s="42">
        <f t="shared" si="120"/>
        <v>19.385892243495338</v>
      </c>
      <c r="AK161" s="42">
        <f t="shared" si="120"/>
        <v>19.385892243495338</v>
      </c>
      <c r="AL161" s="42">
        <f t="shared" si="120"/>
        <v>19.385892243495338</v>
      </c>
      <c r="AM161" s="42">
        <f t="shared" si="120"/>
        <v>19.385892243495338</v>
      </c>
      <c r="AN161" s="42">
        <f t="shared" si="120"/>
        <v>19.385892243495338</v>
      </c>
      <c r="AO161" s="42">
        <f t="shared" si="120"/>
        <v>19.385892243495338</v>
      </c>
      <c r="AP161" s="42">
        <f t="shared" si="120"/>
        <v>19.385892243495338</v>
      </c>
      <c r="AQ161" s="42">
        <f t="shared" si="120"/>
        <v>19.385892243495338</v>
      </c>
      <c r="AR161" s="42">
        <f t="shared" si="120"/>
        <v>19.385892243495338</v>
      </c>
      <c r="AS161" s="42">
        <f t="shared" si="120"/>
        <v>19.385892243495338</v>
      </c>
      <c r="AT161" s="42">
        <f t="shared" si="120"/>
        <v>19.385892243495338</v>
      </c>
      <c r="AU161" s="42">
        <f t="shared" si="120"/>
        <v>19.385892243495338</v>
      </c>
      <c r="AV161" s="42">
        <f t="shared" si="120"/>
        <v>19.385892243495338</v>
      </c>
      <c r="AW161" s="42">
        <f t="shared" si="120"/>
        <v>19.385892243495338</v>
      </c>
      <c r="AX161" s="42">
        <f t="shared" si="120"/>
        <v>19.385892243495338</v>
      </c>
      <c r="AY161" s="42">
        <f t="shared" si="120"/>
        <v>19.385892243495338</v>
      </c>
      <c r="AZ161" s="42">
        <f t="shared" si="120"/>
        <v>19.385892243495338</v>
      </c>
      <c r="BA161" s="42">
        <f t="shared" si="120"/>
        <v>19.385892243495338</v>
      </c>
      <c r="BB161" s="42">
        <f t="shared" si="120"/>
        <v>19.385892243495338</v>
      </c>
      <c r="BC161" s="42">
        <f t="shared" si="120"/>
        <v>19.385892243495338</v>
      </c>
      <c r="BD161" s="42">
        <f t="shared" si="120"/>
        <v>19.385892243495338</v>
      </c>
      <c r="BE161" s="42">
        <f t="shared" si="120"/>
        <v>19.385892243495338</v>
      </c>
      <c r="BF161" s="42">
        <f t="shared" si="120"/>
        <v>19.385892243495338</v>
      </c>
      <c r="BG161" s="42">
        <f t="shared" si="120"/>
        <v>19.385892243495338</v>
      </c>
      <c r="BH161" s="42">
        <f t="shared" si="120"/>
        <v>19.385892243495338</v>
      </c>
      <c r="BI161" s="42">
        <f t="shared" si="120"/>
        <v>19.385892243495338</v>
      </c>
      <c r="BJ161" s="42">
        <f t="shared" si="120"/>
        <v>19.385892243495338</v>
      </c>
      <c r="BK161" s="42">
        <f t="shared" si="120"/>
        <v>19.385892243495338</v>
      </c>
      <c r="BL161" s="42">
        <f t="shared" si="120"/>
        <v>19.385892243495338</v>
      </c>
      <c r="BM161" s="42">
        <f t="shared" si="120"/>
        <v>19.385892243495338</v>
      </c>
      <c r="BN161" s="42">
        <f t="shared" si="120"/>
        <v>19.385892243495338</v>
      </c>
      <c r="BO161" s="42">
        <f t="shared" si="120"/>
        <v>19.385892243495338</v>
      </c>
      <c r="BP161" s="42">
        <f t="shared" si="120"/>
        <v>19.385892243495338</v>
      </c>
      <c r="BQ161" s="42">
        <f t="shared" si="120"/>
        <v>19.385892243495338</v>
      </c>
      <c r="BR161" s="42">
        <f t="shared" si="120"/>
        <v>19.385892243495338</v>
      </c>
      <c r="BS161" s="42">
        <f t="shared" si="120"/>
        <v>19.385892243495338</v>
      </c>
      <c r="BT161" s="42">
        <f t="shared" si="120"/>
        <v>19.385892243495338</v>
      </c>
      <c r="BU161" s="42">
        <f t="shared" si="120"/>
        <v>19.385892243495338</v>
      </c>
      <c r="BV161" s="42">
        <f t="shared" si="120"/>
        <v>19.385892243495338</v>
      </c>
      <c r="BW161" s="42">
        <f t="shared" si="120"/>
        <v>19.385892243495338</v>
      </c>
      <c r="BX161" s="42">
        <f t="shared" si="120"/>
        <v>19.385892243495338</v>
      </c>
      <c r="BY161" s="42">
        <f t="shared" si="120"/>
        <v>19.385892243495338</v>
      </c>
      <c r="BZ161" s="42">
        <f t="shared" si="120"/>
        <v>19.385892243495338</v>
      </c>
      <c r="CA161" s="42">
        <f t="shared" si="120"/>
        <v>19.385892243495338</v>
      </c>
      <c r="CB161" s="42">
        <f t="shared" si="120"/>
        <v>19.385892243495338</v>
      </c>
      <c r="CC161" s="42">
        <f t="shared" si="120"/>
        <v>19.385892243495338</v>
      </c>
      <c r="CD161" s="42">
        <f t="shared" ref="CD161:CE161" si="121">CD157/$G$128</f>
        <v>19.385892243495338</v>
      </c>
      <c r="CE161" s="42">
        <f t="shared" si="121"/>
        <v>19.385892243495338</v>
      </c>
      <c r="CF161" s="6"/>
      <c r="CG161" s="6"/>
      <c r="CH161" s="6"/>
      <c r="CI161" s="6"/>
      <c r="CJ161" s="6"/>
    </row>
    <row r="162" spans="16:88" x14ac:dyDescent="0.35">
      <c r="P162" s="31" t="s">
        <v>105</v>
      </c>
      <c r="Q162" s="42">
        <f>Q157/$H$128</f>
        <v>16.714947089947092</v>
      </c>
      <c r="R162" s="42">
        <f t="shared" ref="R162:CC162" si="122">R157/$H$128</f>
        <v>16.714947089947092</v>
      </c>
      <c r="S162" s="42">
        <f t="shared" si="122"/>
        <v>16.714947089947092</v>
      </c>
      <c r="T162" s="42">
        <f t="shared" si="122"/>
        <v>16.714947089947092</v>
      </c>
      <c r="U162" s="42">
        <f t="shared" si="122"/>
        <v>16.714947089947092</v>
      </c>
      <c r="V162" s="42">
        <f t="shared" si="122"/>
        <v>16.714947089947092</v>
      </c>
      <c r="W162" s="42">
        <f t="shared" si="122"/>
        <v>16.714947089947092</v>
      </c>
      <c r="X162" s="42">
        <f t="shared" si="122"/>
        <v>16.714947089947092</v>
      </c>
      <c r="Y162" s="42">
        <f t="shared" si="122"/>
        <v>16.714947089947092</v>
      </c>
      <c r="Z162" s="42">
        <f t="shared" si="122"/>
        <v>16.714947089947092</v>
      </c>
      <c r="AA162" s="42">
        <f t="shared" si="122"/>
        <v>16.714947089947092</v>
      </c>
      <c r="AB162" s="42">
        <f t="shared" si="122"/>
        <v>16.714947089947092</v>
      </c>
      <c r="AC162" s="42">
        <f t="shared" si="122"/>
        <v>16.714947089947092</v>
      </c>
      <c r="AD162" s="42">
        <f t="shared" si="122"/>
        <v>16.714947089947092</v>
      </c>
      <c r="AE162" s="42">
        <f t="shared" si="122"/>
        <v>16.714947089947092</v>
      </c>
      <c r="AF162" s="42">
        <f t="shared" si="122"/>
        <v>16.714947089947092</v>
      </c>
      <c r="AG162" s="42">
        <f t="shared" si="122"/>
        <v>16.714947089947092</v>
      </c>
      <c r="AH162" s="42">
        <f t="shared" si="122"/>
        <v>12.034761904761908</v>
      </c>
      <c r="AI162" s="42">
        <f t="shared" si="122"/>
        <v>12.034761904761908</v>
      </c>
      <c r="AJ162" s="42">
        <f t="shared" si="122"/>
        <v>12.034761904761908</v>
      </c>
      <c r="AK162" s="42">
        <f t="shared" si="122"/>
        <v>12.034761904761908</v>
      </c>
      <c r="AL162" s="42">
        <f t="shared" si="122"/>
        <v>12.034761904761908</v>
      </c>
      <c r="AM162" s="42">
        <f t="shared" si="122"/>
        <v>12.034761904761908</v>
      </c>
      <c r="AN162" s="42">
        <f t="shared" si="122"/>
        <v>12.034761904761908</v>
      </c>
      <c r="AO162" s="42">
        <f t="shared" si="122"/>
        <v>12.034761904761908</v>
      </c>
      <c r="AP162" s="42">
        <f t="shared" si="122"/>
        <v>12.034761904761908</v>
      </c>
      <c r="AQ162" s="42">
        <f t="shared" si="122"/>
        <v>12.034761904761908</v>
      </c>
      <c r="AR162" s="42">
        <f t="shared" si="122"/>
        <v>12.034761904761908</v>
      </c>
      <c r="AS162" s="42">
        <f t="shared" si="122"/>
        <v>12.034761904761908</v>
      </c>
      <c r="AT162" s="42">
        <f t="shared" si="122"/>
        <v>12.034761904761908</v>
      </c>
      <c r="AU162" s="42">
        <f t="shared" si="122"/>
        <v>12.034761904761908</v>
      </c>
      <c r="AV162" s="42">
        <f t="shared" si="122"/>
        <v>12.034761904761908</v>
      </c>
      <c r="AW162" s="42">
        <f t="shared" si="122"/>
        <v>12.034761904761908</v>
      </c>
      <c r="AX162" s="42">
        <f t="shared" si="122"/>
        <v>12.034761904761908</v>
      </c>
      <c r="AY162" s="42">
        <f t="shared" si="122"/>
        <v>12.034761904761908</v>
      </c>
      <c r="AZ162" s="42">
        <f t="shared" si="122"/>
        <v>12.034761904761908</v>
      </c>
      <c r="BA162" s="42">
        <f t="shared" si="122"/>
        <v>12.034761904761908</v>
      </c>
      <c r="BB162" s="42">
        <f t="shared" si="122"/>
        <v>12.034761904761908</v>
      </c>
      <c r="BC162" s="42">
        <f t="shared" si="122"/>
        <v>12.034761904761908</v>
      </c>
      <c r="BD162" s="42">
        <f t="shared" si="122"/>
        <v>12.034761904761908</v>
      </c>
      <c r="BE162" s="42">
        <f t="shared" si="122"/>
        <v>12.034761904761908</v>
      </c>
      <c r="BF162" s="42">
        <f t="shared" si="122"/>
        <v>12.034761904761908</v>
      </c>
      <c r="BG162" s="42">
        <f t="shared" si="122"/>
        <v>12.034761904761908</v>
      </c>
      <c r="BH162" s="42">
        <f t="shared" si="122"/>
        <v>12.034761904761908</v>
      </c>
      <c r="BI162" s="42">
        <f t="shared" si="122"/>
        <v>12.034761904761908</v>
      </c>
      <c r="BJ162" s="42">
        <f t="shared" si="122"/>
        <v>12.034761904761908</v>
      </c>
      <c r="BK162" s="42">
        <f t="shared" si="122"/>
        <v>12.034761904761908</v>
      </c>
      <c r="BL162" s="42">
        <f t="shared" si="122"/>
        <v>12.034761904761908</v>
      </c>
      <c r="BM162" s="42">
        <f t="shared" si="122"/>
        <v>12.034761904761908</v>
      </c>
      <c r="BN162" s="42">
        <f t="shared" si="122"/>
        <v>12.034761904761908</v>
      </c>
      <c r="BO162" s="42">
        <f t="shared" si="122"/>
        <v>12.034761904761908</v>
      </c>
      <c r="BP162" s="42">
        <f t="shared" si="122"/>
        <v>12.034761904761908</v>
      </c>
      <c r="BQ162" s="42">
        <f t="shared" si="122"/>
        <v>12.034761904761908</v>
      </c>
      <c r="BR162" s="42">
        <f t="shared" si="122"/>
        <v>12.034761904761908</v>
      </c>
      <c r="BS162" s="42">
        <f t="shared" si="122"/>
        <v>12.034761904761908</v>
      </c>
      <c r="BT162" s="42">
        <f t="shared" si="122"/>
        <v>12.034761904761908</v>
      </c>
      <c r="BU162" s="42">
        <f t="shared" si="122"/>
        <v>12.034761904761908</v>
      </c>
      <c r="BV162" s="42">
        <f t="shared" si="122"/>
        <v>12.034761904761908</v>
      </c>
      <c r="BW162" s="42">
        <f t="shared" si="122"/>
        <v>12.034761904761908</v>
      </c>
      <c r="BX162" s="42">
        <f t="shared" si="122"/>
        <v>12.034761904761908</v>
      </c>
      <c r="BY162" s="42">
        <f t="shared" si="122"/>
        <v>12.034761904761908</v>
      </c>
      <c r="BZ162" s="42">
        <f t="shared" si="122"/>
        <v>12.034761904761908</v>
      </c>
      <c r="CA162" s="42">
        <f t="shared" si="122"/>
        <v>12.034761904761908</v>
      </c>
      <c r="CB162" s="42">
        <f t="shared" si="122"/>
        <v>12.034761904761908</v>
      </c>
      <c r="CC162" s="42">
        <f t="shared" si="122"/>
        <v>12.034761904761908</v>
      </c>
      <c r="CD162" s="42">
        <f t="shared" ref="CD162:CE162" si="123">CD157/$H$128</f>
        <v>12.034761904761908</v>
      </c>
      <c r="CE162" s="42">
        <f t="shared" si="123"/>
        <v>12.034761904761908</v>
      </c>
      <c r="CF162" s="6"/>
      <c r="CG162" s="6"/>
      <c r="CH162" s="6"/>
      <c r="CI162" s="6"/>
      <c r="CJ162" s="6"/>
    </row>
    <row r="163" spans="16:88" x14ac:dyDescent="0.35">
      <c r="P163" s="59" t="s">
        <v>20</v>
      </c>
      <c r="Q163" s="61">
        <v>15</v>
      </c>
      <c r="R163" s="61">
        <v>16</v>
      </c>
      <c r="S163" s="61">
        <v>17</v>
      </c>
      <c r="T163" s="61">
        <v>18</v>
      </c>
      <c r="U163" s="61">
        <v>19</v>
      </c>
      <c r="V163" s="61">
        <v>20</v>
      </c>
      <c r="W163" s="61">
        <v>21</v>
      </c>
      <c r="X163" s="61">
        <v>22</v>
      </c>
      <c r="Y163" s="61">
        <v>23</v>
      </c>
      <c r="Z163" s="61">
        <v>24</v>
      </c>
      <c r="AA163" s="61">
        <v>25</v>
      </c>
      <c r="AB163" s="61">
        <v>26</v>
      </c>
      <c r="AC163" s="76">
        <v>27</v>
      </c>
      <c r="AD163" s="76">
        <v>28</v>
      </c>
      <c r="AE163" s="76">
        <v>29</v>
      </c>
      <c r="AF163" s="76">
        <v>30</v>
      </c>
      <c r="AG163" s="76">
        <v>31</v>
      </c>
      <c r="AH163" s="76">
        <v>32</v>
      </c>
      <c r="AI163" s="76">
        <v>33</v>
      </c>
      <c r="AJ163" s="76">
        <v>34</v>
      </c>
      <c r="AK163" s="76">
        <v>35</v>
      </c>
      <c r="AL163" s="76">
        <v>36</v>
      </c>
      <c r="AM163" s="76">
        <v>37</v>
      </c>
      <c r="AN163" s="76">
        <v>38</v>
      </c>
      <c r="AO163" s="76">
        <v>39</v>
      </c>
      <c r="AP163" s="76">
        <v>40</v>
      </c>
      <c r="AQ163" s="76">
        <v>41</v>
      </c>
      <c r="AR163" s="76">
        <v>42</v>
      </c>
      <c r="AS163" s="76">
        <v>43</v>
      </c>
      <c r="AT163" s="76">
        <v>44</v>
      </c>
      <c r="AU163" s="76">
        <v>45</v>
      </c>
      <c r="AV163" s="76">
        <v>46</v>
      </c>
      <c r="AW163" s="76">
        <v>47</v>
      </c>
      <c r="AX163" s="76">
        <v>48</v>
      </c>
      <c r="AY163" s="76">
        <v>49</v>
      </c>
      <c r="AZ163" s="76">
        <v>50</v>
      </c>
      <c r="BA163" s="76">
        <v>51</v>
      </c>
      <c r="BB163" s="76">
        <v>52</v>
      </c>
      <c r="BC163" s="61">
        <v>1</v>
      </c>
      <c r="BD163" s="61">
        <v>2</v>
      </c>
      <c r="BE163" s="61">
        <v>3</v>
      </c>
      <c r="BF163" s="61">
        <v>4</v>
      </c>
      <c r="BG163" s="61">
        <v>5</v>
      </c>
      <c r="BH163" s="61">
        <v>6</v>
      </c>
      <c r="BI163" s="61">
        <v>7</v>
      </c>
      <c r="BJ163" s="61">
        <v>8</v>
      </c>
      <c r="BK163" s="61">
        <v>9</v>
      </c>
      <c r="BL163" s="61">
        <v>10</v>
      </c>
      <c r="BM163" s="61">
        <v>11</v>
      </c>
      <c r="BN163" s="61">
        <v>12</v>
      </c>
      <c r="BO163" s="61">
        <v>13</v>
      </c>
      <c r="BP163" s="61">
        <v>14</v>
      </c>
      <c r="BQ163" s="61">
        <v>15</v>
      </c>
      <c r="BR163" s="61">
        <v>16</v>
      </c>
      <c r="BS163" s="61">
        <v>17</v>
      </c>
      <c r="BT163" s="61">
        <v>18</v>
      </c>
      <c r="BU163" s="61">
        <v>19</v>
      </c>
      <c r="BV163" s="61">
        <v>20</v>
      </c>
      <c r="BW163" s="61">
        <v>21</v>
      </c>
      <c r="BX163" s="61">
        <v>22</v>
      </c>
      <c r="BY163" s="61">
        <v>23</v>
      </c>
      <c r="BZ163" s="61">
        <v>24</v>
      </c>
      <c r="CA163" s="61">
        <v>25</v>
      </c>
      <c r="CB163" s="61">
        <v>26</v>
      </c>
      <c r="CC163" s="61">
        <v>27</v>
      </c>
      <c r="CD163" s="61">
        <v>28</v>
      </c>
      <c r="CE163" s="61">
        <v>29</v>
      </c>
    </row>
    <row r="164" spans="16:88" x14ac:dyDescent="0.35">
      <c r="P164" s="31" t="s">
        <v>103</v>
      </c>
      <c r="Q164" s="42">
        <f>ROUNDUP(Q160,0)</f>
        <v>48</v>
      </c>
      <c r="R164" s="42">
        <f>ROUNDUP(R160,0)</f>
        <v>48</v>
      </c>
      <c r="S164" s="42">
        <f t="shared" ref="S164:CD164" si="124">ROUNDUP(S160,0)</f>
        <v>48</v>
      </c>
      <c r="T164" s="42">
        <f t="shared" si="124"/>
        <v>48</v>
      </c>
      <c r="U164" s="42">
        <f t="shared" si="124"/>
        <v>48</v>
      </c>
      <c r="V164" s="42">
        <f t="shared" si="124"/>
        <v>48</v>
      </c>
      <c r="W164" s="42">
        <f t="shared" si="124"/>
        <v>48</v>
      </c>
      <c r="X164" s="42">
        <f t="shared" si="124"/>
        <v>48</v>
      </c>
      <c r="Y164" s="42">
        <f t="shared" si="124"/>
        <v>48</v>
      </c>
      <c r="Z164" s="42">
        <f t="shared" si="124"/>
        <v>48</v>
      </c>
      <c r="AA164" s="42">
        <f t="shared" si="124"/>
        <v>48</v>
      </c>
      <c r="AB164" s="42">
        <f t="shared" si="124"/>
        <v>48</v>
      </c>
      <c r="AC164" s="42">
        <f t="shared" si="124"/>
        <v>48</v>
      </c>
      <c r="AD164" s="42">
        <f t="shared" si="124"/>
        <v>48</v>
      </c>
      <c r="AE164" s="42">
        <f t="shared" si="124"/>
        <v>48</v>
      </c>
      <c r="AF164" s="42">
        <f t="shared" si="124"/>
        <v>48</v>
      </c>
      <c r="AG164" s="42">
        <f t="shared" si="124"/>
        <v>48</v>
      </c>
      <c r="AH164" s="42">
        <f t="shared" si="124"/>
        <v>35</v>
      </c>
      <c r="AI164" s="42">
        <f t="shared" si="124"/>
        <v>35</v>
      </c>
      <c r="AJ164" s="42">
        <f t="shared" si="124"/>
        <v>35</v>
      </c>
      <c r="AK164" s="42">
        <f t="shared" si="124"/>
        <v>35</v>
      </c>
      <c r="AL164" s="42">
        <f t="shared" si="124"/>
        <v>35</v>
      </c>
      <c r="AM164" s="42">
        <f t="shared" si="124"/>
        <v>35</v>
      </c>
      <c r="AN164" s="42">
        <f t="shared" si="124"/>
        <v>35</v>
      </c>
      <c r="AO164" s="42">
        <f t="shared" si="124"/>
        <v>35</v>
      </c>
      <c r="AP164" s="42">
        <f t="shared" si="124"/>
        <v>35</v>
      </c>
      <c r="AQ164" s="42">
        <f t="shared" si="124"/>
        <v>35</v>
      </c>
      <c r="AR164" s="42">
        <f t="shared" si="124"/>
        <v>35</v>
      </c>
      <c r="AS164" s="42">
        <f t="shared" si="124"/>
        <v>35</v>
      </c>
      <c r="AT164" s="42">
        <f t="shared" si="124"/>
        <v>35</v>
      </c>
      <c r="AU164" s="42">
        <f t="shared" si="124"/>
        <v>35</v>
      </c>
      <c r="AV164" s="42">
        <f t="shared" si="124"/>
        <v>35</v>
      </c>
      <c r="AW164" s="42">
        <f t="shared" si="124"/>
        <v>35</v>
      </c>
      <c r="AX164" s="42">
        <f t="shared" si="124"/>
        <v>35</v>
      </c>
      <c r="AY164" s="42">
        <f t="shared" si="124"/>
        <v>35</v>
      </c>
      <c r="AZ164" s="42">
        <f t="shared" si="124"/>
        <v>35</v>
      </c>
      <c r="BA164" s="42">
        <f t="shared" si="124"/>
        <v>35</v>
      </c>
      <c r="BB164" s="42">
        <f t="shared" si="124"/>
        <v>35</v>
      </c>
      <c r="BC164" s="42">
        <f t="shared" si="124"/>
        <v>35</v>
      </c>
      <c r="BD164" s="42">
        <f t="shared" si="124"/>
        <v>35</v>
      </c>
      <c r="BE164" s="42">
        <f t="shared" si="124"/>
        <v>35</v>
      </c>
      <c r="BF164" s="42">
        <f t="shared" si="124"/>
        <v>35</v>
      </c>
      <c r="BG164" s="42">
        <f t="shared" si="124"/>
        <v>35</v>
      </c>
      <c r="BH164" s="42">
        <f t="shared" si="124"/>
        <v>35</v>
      </c>
      <c r="BI164" s="42">
        <f t="shared" si="124"/>
        <v>35</v>
      </c>
      <c r="BJ164" s="42">
        <f t="shared" si="124"/>
        <v>35</v>
      </c>
      <c r="BK164" s="42">
        <f t="shared" si="124"/>
        <v>35</v>
      </c>
      <c r="BL164" s="42">
        <f t="shared" si="124"/>
        <v>35</v>
      </c>
      <c r="BM164" s="42">
        <f t="shared" si="124"/>
        <v>35</v>
      </c>
      <c r="BN164" s="42">
        <f t="shared" si="124"/>
        <v>35</v>
      </c>
      <c r="BO164" s="42">
        <f t="shared" si="124"/>
        <v>35</v>
      </c>
      <c r="BP164" s="42">
        <f t="shared" si="124"/>
        <v>35</v>
      </c>
      <c r="BQ164" s="42">
        <f t="shared" si="124"/>
        <v>35</v>
      </c>
      <c r="BR164" s="42">
        <f t="shared" si="124"/>
        <v>35</v>
      </c>
      <c r="BS164" s="42">
        <f t="shared" si="124"/>
        <v>35</v>
      </c>
      <c r="BT164" s="42">
        <f t="shared" si="124"/>
        <v>35</v>
      </c>
      <c r="BU164" s="42">
        <f t="shared" si="124"/>
        <v>35</v>
      </c>
      <c r="BV164" s="42">
        <f t="shared" si="124"/>
        <v>35</v>
      </c>
      <c r="BW164" s="42">
        <f t="shared" si="124"/>
        <v>35</v>
      </c>
      <c r="BX164" s="42">
        <f t="shared" si="124"/>
        <v>35</v>
      </c>
      <c r="BY164" s="42">
        <f t="shared" si="124"/>
        <v>35</v>
      </c>
      <c r="BZ164" s="42">
        <f t="shared" si="124"/>
        <v>35</v>
      </c>
      <c r="CA164" s="42">
        <f t="shared" si="124"/>
        <v>35</v>
      </c>
      <c r="CB164" s="42">
        <f t="shared" si="124"/>
        <v>35</v>
      </c>
      <c r="CC164" s="42">
        <f t="shared" si="124"/>
        <v>35</v>
      </c>
      <c r="CD164" s="42">
        <f t="shared" si="124"/>
        <v>35</v>
      </c>
      <c r="CE164" s="42">
        <f t="shared" ref="CE164:CE166" si="125">ROUNDUP(CE160,0)</f>
        <v>35</v>
      </c>
    </row>
    <row r="165" spans="16:88" x14ac:dyDescent="0.35">
      <c r="P165" s="31" t="s">
        <v>104</v>
      </c>
      <c r="Q165" s="42">
        <f>ROUNDUP(Q161,0)</f>
        <v>27</v>
      </c>
      <c r="R165" s="42">
        <f t="shared" ref="R165:CC165" si="126">ROUNDUP(R161,0)</f>
        <v>27</v>
      </c>
      <c r="S165" s="42">
        <f t="shared" si="126"/>
        <v>27</v>
      </c>
      <c r="T165" s="42">
        <f t="shared" si="126"/>
        <v>27</v>
      </c>
      <c r="U165" s="42">
        <f t="shared" si="126"/>
        <v>27</v>
      </c>
      <c r="V165" s="42">
        <f t="shared" si="126"/>
        <v>27</v>
      </c>
      <c r="W165" s="42">
        <f t="shared" si="126"/>
        <v>27</v>
      </c>
      <c r="X165" s="42">
        <f t="shared" si="126"/>
        <v>27</v>
      </c>
      <c r="Y165" s="42">
        <f t="shared" si="126"/>
        <v>27</v>
      </c>
      <c r="Z165" s="42">
        <f t="shared" si="126"/>
        <v>27</v>
      </c>
      <c r="AA165" s="42">
        <f t="shared" si="126"/>
        <v>27</v>
      </c>
      <c r="AB165" s="42">
        <f t="shared" si="126"/>
        <v>27</v>
      </c>
      <c r="AC165" s="42">
        <f t="shared" si="126"/>
        <v>27</v>
      </c>
      <c r="AD165" s="42">
        <f t="shared" si="126"/>
        <v>27</v>
      </c>
      <c r="AE165" s="42">
        <f t="shared" si="126"/>
        <v>27</v>
      </c>
      <c r="AF165" s="42">
        <f t="shared" si="126"/>
        <v>27</v>
      </c>
      <c r="AG165" s="42">
        <f t="shared" si="126"/>
        <v>27</v>
      </c>
      <c r="AH165" s="42">
        <f t="shared" si="126"/>
        <v>20</v>
      </c>
      <c r="AI165" s="42">
        <f t="shared" si="126"/>
        <v>20</v>
      </c>
      <c r="AJ165" s="42">
        <f t="shared" si="126"/>
        <v>20</v>
      </c>
      <c r="AK165" s="42">
        <f t="shared" si="126"/>
        <v>20</v>
      </c>
      <c r="AL165" s="42">
        <f t="shared" si="126"/>
        <v>20</v>
      </c>
      <c r="AM165" s="42">
        <f t="shared" si="126"/>
        <v>20</v>
      </c>
      <c r="AN165" s="42">
        <f t="shared" si="126"/>
        <v>20</v>
      </c>
      <c r="AO165" s="42">
        <f t="shared" si="126"/>
        <v>20</v>
      </c>
      <c r="AP165" s="42">
        <f t="shared" si="126"/>
        <v>20</v>
      </c>
      <c r="AQ165" s="42">
        <f t="shared" si="126"/>
        <v>20</v>
      </c>
      <c r="AR165" s="42">
        <f t="shared" si="126"/>
        <v>20</v>
      </c>
      <c r="AS165" s="42">
        <f t="shared" si="126"/>
        <v>20</v>
      </c>
      <c r="AT165" s="42">
        <f t="shared" si="126"/>
        <v>20</v>
      </c>
      <c r="AU165" s="42">
        <f t="shared" si="126"/>
        <v>20</v>
      </c>
      <c r="AV165" s="42">
        <f t="shared" si="126"/>
        <v>20</v>
      </c>
      <c r="AW165" s="42">
        <f t="shared" si="126"/>
        <v>20</v>
      </c>
      <c r="AX165" s="42">
        <f t="shared" si="126"/>
        <v>20</v>
      </c>
      <c r="AY165" s="42">
        <f t="shared" si="126"/>
        <v>20</v>
      </c>
      <c r="AZ165" s="42">
        <f t="shared" si="126"/>
        <v>20</v>
      </c>
      <c r="BA165" s="42">
        <f t="shared" si="126"/>
        <v>20</v>
      </c>
      <c r="BB165" s="42">
        <f t="shared" si="126"/>
        <v>20</v>
      </c>
      <c r="BC165" s="42">
        <f t="shared" si="126"/>
        <v>20</v>
      </c>
      <c r="BD165" s="42">
        <f t="shared" si="126"/>
        <v>20</v>
      </c>
      <c r="BE165" s="42">
        <f t="shared" si="126"/>
        <v>20</v>
      </c>
      <c r="BF165" s="42">
        <f t="shared" si="126"/>
        <v>20</v>
      </c>
      <c r="BG165" s="42">
        <f t="shared" si="126"/>
        <v>20</v>
      </c>
      <c r="BH165" s="42">
        <f t="shared" si="126"/>
        <v>20</v>
      </c>
      <c r="BI165" s="42">
        <f t="shared" si="126"/>
        <v>20</v>
      </c>
      <c r="BJ165" s="42">
        <f t="shared" si="126"/>
        <v>20</v>
      </c>
      <c r="BK165" s="42">
        <f t="shared" si="126"/>
        <v>20</v>
      </c>
      <c r="BL165" s="42">
        <f t="shared" si="126"/>
        <v>20</v>
      </c>
      <c r="BM165" s="42">
        <f t="shared" si="126"/>
        <v>20</v>
      </c>
      <c r="BN165" s="42">
        <f t="shared" si="126"/>
        <v>20</v>
      </c>
      <c r="BO165" s="42">
        <f t="shared" si="126"/>
        <v>20</v>
      </c>
      <c r="BP165" s="42">
        <f t="shared" si="126"/>
        <v>20</v>
      </c>
      <c r="BQ165" s="42">
        <f t="shared" si="126"/>
        <v>20</v>
      </c>
      <c r="BR165" s="42">
        <f t="shared" si="126"/>
        <v>20</v>
      </c>
      <c r="BS165" s="42">
        <f t="shared" si="126"/>
        <v>20</v>
      </c>
      <c r="BT165" s="42">
        <f t="shared" si="126"/>
        <v>20</v>
      </c>
      <c r="BU165" s="42">
        <f t="shared" si="126"/>
        <v>20</v>
      </c>
      <c r="BV165" s="42">
        <f t="shared" si="126"/>
        <v>20</v>
      </c>
      <c r="BW165" s="42">
        <f t="shared" si="126"/>
        <v>20</v>
      </c>
      <c r="BX165" s="42">
        <f t="shared" si="126"/>
        <v>20</v>
      </c>
      <c r="BY165" s="42">
        <f t="shared" si="126"/>
        <v>20</v>
      </c>
      <c r="BZ165" s="42">
        <f t="shared" si="126"/>
        <v>20</v>
      </c>
      <c r="CA165" s="42">
        <f t="shared" si="126"/>
        <v>20</v>
      </c>
      <c r="CB165" s="42">
        <f t="shared" si="126"/>
        <v>20</v>
      </c>
      <c r="CC165" s="42">
        <f t="shared" si="126"/>
        <v>20</v>
      </c>
      <c r="CD165" s="42">
        <f t="shared" ref="CD165" si="127">ROUNDUP(CD161,0)</f>
        <v>20</v>
      </c>
      <c r="CE165" s="42">
        <f t="shared" si="125"/>
        <v>20</v>
      </c>
    </row>
    <row r="166" spans="16:88" x14ac:dyDescent="0.35">
      <c r="P166" s="31" t="s">
        <v>105</v>
      </c>
      <c r="Q166" s="42">
        <f>ROUNDUP(Q162,0)</f>
        <v>17</v>
      </c>
      <c r="R166" s="42">
        <f t="shared" ref="R166:CC166" si="128">ROUNDUP(R162,0)</f>
        <v>17</v>
      </c>
      <c r="S166" s="42">
        <f t="shared" si="128"/>
        <v>17</v>
      </c>
      <c r="T166" s="42">
        <f t="shared" si="128"/>
        <v>17</v>
      </c>
      <c r="U166" s="42">
        <f t="shared" si="128"/>
        <v>17</v>
      </c>
      <c r="V166" s="42">
        <f t="shared" si="128"/>
        <v>17</v>
      </c>
      <c r="W166" s="42">
        <f t="shared" si="128"/>
        <v>17</v>
      </c>
      <c r="X166" s="42">
        <f t="shared" si="128"/>
        <v>17</v>
      </c>
      <c r="Y166" s="42">
        <f t="shared" si="128"/>
        <v>17</v>
      </c>
      <c r="Z166" s="42">
        <f t="shared" si="128"/>
        <v>17</v>
      </c>
      <c r="AA166" s="42">
        <f t="shared" si="128"/>
        <v>17</v>
      </c>
      <c r="AB166" s="42">
        <f t="shared" si="128"/>
        <v>17</v>
      </c>
      <c r="AC166" s="42">
        <f t="shared" si="128"/>
        <v>17</v>
      </c>
      <c r="AD166" s="42">
        <f t="shared" si="128"/>
        <v>17</v>
      </c>
      <c r="AE166" s="42">
        <f t="shared" si="128"/>
        <v>17</v>
      </c>
      <c r="AF166" s="42">
        <f t="shared" si="128"/>
        <v>17</v>
      </c>
      <c r="AG166" s="42">
        <f t="shared" si="128"/>
        <v>17</v>
      </c>
      <c r="AH166" s="42">
        <f t="shared" si="128"/>
        <v>13</v>
      </c>
      <c r="AI166" s="42">
        <f t="shared" si="128"/>
        <v>13</v>
      </c>
      <c r="AJ166" s="42">
        <f t="shared" si="128"/>
        <v>13</v>
      </c>
      <c r="AK166" s="42">
        <f t="shared" si="128"/>
        <v>13</v>
      </c>
      <c r="AL166" s="42">
        <f t="shared" si="128"/>
        <v>13</v>
      </c>
      <c r="AM166" s="42">
        <f t="shared" si="128"/>
        <v>13</v>
      </c>
      <c r="AN166" s="42">
        <f t="shared" si="128"/>
        <v>13</v>
      </c>
      <c r="AO166" s="42">
        <f t="shared" si="128"/>
        <v>13</v>
      </c>
      <c r="AP166" s="42">
        <f t="shared" si="128"/>
        <v>13</v>
      </c>
      <c r="AQ166" s="42">
        <f t="shared" si="128"/>
        <v>13</v>
      </c>
      <c r="AR166" s="42">
        <f t="shared" si="128"/>
        <v>13</v>
      </c>
      <c r="AS166" s="42">
        <f t="shared" si="128"/>
        <v>13</v>
      </c>
      <c r="AT166" s="42">
        <f t="shared" si="128"/>
        <v>13</v>
      </c>
      <c r="AU166" s="42">
        <f t="shared" si="128"/>
        <v>13</v>
      </c>
      <c r="AV166" s="42">
        <f t="shared" si="128"/>
        <v>13</v>
      </c>
      <c r="AW166" s="42">
        <f t="shared" si="128"/>
        <v>13</v>
      </c>
      <c r="AX166" s="42">
        <f t="shared" si="128"/>
        <v>13</v>
      </c>
      <c r="AY166" s="42">
        <f t="shared" si="128"/>
        <v>13</v>
      </c>
      <c r="AZ166" s="42">
        <f t="shared" si="128"/>
        <v>13</v>
      </c>
      <c r="BA166" s="42">
        <f t="shared" si="128"/>
        <v>13</v>
      </c>
      <c r="BB166" s="42">
        <f t="shared" si="128"/>
        <v>13</v>
      </c>
      <c r="BC166" s="42">
        <f t="shared" si="128"/>
        <v>13</v>
      </c>
      <c r="BD166" s="42">
        <f t="shared" si="128"/>
        <v>13</v>
      </c>
      <c r="BE166" s="42">
        <f t="shared" si="128"/>
        <v>13</v>
      </c>
      <c r="BF166" s="42">
        <f t="shared" si="128"/>
        <v>13</v>
      </c>
      <c r="BG166" s="42">
        <f t="shared" si="128"/>
        <v>13</v>
      </c>
      <c r="BH166" s="42">
        <f t="shared" si="128"/>
        <v>13</v>
      </c>
      <c r="BI166" s="42">
        <f t="shared" si="128"/>
        <v>13</v>
      </c>
      <c r="BJ166" s="42">
        <f t="shared" si="128"/>
        <v>13</v>
      </c>
      <c r="BK166" s="42">
        <f t="shared" si="128"/>
        <v>13</v>
      </c>
      <c r="BL166" s="42">
        <f t="shared" si="128"/>
        <v>13</v>
      </c>
      <c r="BM166" s="42">
        <f t="shared" si="128"/>
        <v>13</v>
      </c>
      <c r="BN166" s="42">
        <f t="shared" si="128"/>
        <v>13</v>
      </c>
      <c r="BO166" s="42">
        <f t="shared" si="128"/>
        <v>13</v>
      </c>
      <c r="BP166" s="42">
        <f t="shared" si="128"/>
        <v>13</v>
      </c>
      <c r="BQ166" s="42">
        <f t="shared" si="128"/>
        <v>13</v>
      </c>
      <c r="BR166" s="42">
        <f t="shared" si="128"/>
        <v>13</v>
      </c>
      <c r="BS166" s="42">
        <f t="shared" si="128"/>
        <v>13</v>
      </c>
      <c r="BT166" s="42">
        <f t="shared" si="128"/>
        <v>13</v>
      </c>
      <c r="BU166" s="42">
        <f t="shared" si="128"/>
        <v>13</v>
      </c>
      <c r="BV166" s="42">
        <f t="shared" si="128"/>
        <v>13</v>
      </c>
      <c r="BW166" s="42">
        <f t="shared" si="128"/>
        <v>13</v>
      </c>
      <c r="BX166" s="42">
        <f t="shared" si="128"/>
        <v>13</v>
      </c>
      <c r="BY166" s="42">
        <f t="shared" si="128"/>
        <v>13</v>
      </c>
      <c r="BZ166" s="42">
        <f t="shared" si="128"/>
        <v>13</v>
      </c>
      <c r="CA166" s="42">
        <f t="shared" si="128"/>
        <v>13</v>
      </c>
      <c r="CB166" s="42">
        <f t="shared" si="128"/>
        <v>13</v>
      </c>
      <c r="CC166" s="42">
        <f t="shared" si="128"/>
        <v>13</v>
      </c>
      <c r="CD166" s="42">
        <f t="shared" ref="CD166" si="129">ROUNDUP(CD162,0)</f>
        <v>13</v>
      </c>
      <c r="CE166" s="42">
        <f t="shared" si="125"/>
        <v>13</v>
      </c>
    </row>
  </sheetData>
  <mergeCells count="130">
    <mergeCell ref="BP60:CB60"/>
    <mergeCell ref="CC60:CJ60"/>
    <mergeCell ref="X61:AB61"/>
    <mergeCell ref="AC61:AF61"/>
    <mergeCell ref="AG61:AJ61"/>
    <mergeCell ref="AK61:AO61"/>
    <mergeCell ref="AP61:AS61"/>
    <mergeCell ref="AT61:AW61"/>
    <mergeCell ref="C60:O60"/>
    <mergeCell ref="P60:AB60"/>
    <mergeCell ref="AC60:AO60"/>
    <mergeCell ref="AP60:BB60"/>
    <mergeCell ref="BC60:BO60"/>
    <mergeCell ref="BT61:BW61"/>
    <mergeCell ref="BX61:CB61"/>
    <mergeCell ref="CC61:CF61"/>
    <mergeCell ref="CG61:CJ61"/>
    <mergeCell ref="AX61:BB61"/>
    <mergeCell ref="BC61:BF61"/>
    <mergeCell ref="BG61:BJ61"/>
    <mergeCell ref="BK61:BO61"/>
    <mergeCell ref="BP61:BS61"/>
    <mergeCell ref="AO3:BA3"/>
    <mergeCell ref="BB3:BN3"/>
    <mergeCell ref="AO4:AR4"/>
    <mergeCell ref="AS4:AV4"/>
    <mergeCell ref="BO3:CA3"/>
    <mergeCell ref="C39:E39"/>
    <mergeCell ref="F39:H39"/>
    <mergeCell ref="BJ4:BN4"/>
    <mergeCell ref="CB3:CN3"/>
    <mergeCell ref="AW4:BA4"/>
    <mergeCell ref="BB4:BE4"/>
    <mergeCell ref="BF4:BI4"/>
    <mergeCell ref="F4:I4"/>
    <mergeCell ref="J4:N4"/>
    <mergeCell ref="O4:R4"/>
    <mergeCell ref="S4:V4"/>
    <mergeCell ref="W4:AA4"/>
    <mergeCell ref="AB4:AE4"/>
    <mergeCell ref="AF4:AI4"/>
    <mergeCell ref="AJ4:AN4"/>
    <mergeCell ref="F3:N3"/>
    <mergeCell ref="O3:AA3"/>
    <mergeCell ref="AB3:AN3"/>
    <mergeCell ref="CO4:CR4"/>
    <mergeCell ref="CS4:CV4"/>
    <mergeCell ref="BO4:BR4"/>
    <mergeCell ref="BS4:BV4"/>
    <mergeCell ref="BW4:CA4"/>
    <mergeCell ref="CB4:CE4"/>
    <mergeCell ref="CF4:CI4"/>
    <mergeCell ref="CJ4:CN4"/>
    <mergeCell ref="CO3:CV3"/>
    <mergeCell ref="C106:E106"/>
    <mergeCell ref="F106:H106"/>
    <mergeCell ref="BP97:CB97"/>
    <mergeCell ref="CC97:CJ97"/>
    <mergeCell ref="X98:AB98"/>
    <mergeCell ref="AC98:AF98"/>
    <mergeCell ref="AG98:AJ98"/>
    <mergeCell ref="AK98:AO98"/>
    <mergeCell ref="AP98:AS98"/>
    <mergeCell ref="AT98:AW98"/>
    <mergeCell ref="AX98:BB98"/>
    <mergeCell ref="BC98:BF98"/>
    <mergeCell ref="BG98:BJ98"/>
    <mergeCell ref="BK98:BO98"/>
    <mergeCell ref="BP98:BS98"/>
    <mergeCell ref="BT98:BW98"/>
    <mergeCell ref="BX98:CB98"/>
    <mergeCell ref="CC98:CF98"/>
    <mergeCell ref="C97:O97"/>
    <mergeCell ref="P97:AB97"/>
    <mergeCell ref="AC97:AO97"/>
    <mergeCell ref="AP97:BB97"/>
    <mergeCell ref="BC97:BO97"/>
    <mergeCell ref="F119:N119"/>
    <mergeCell ref="O119:AA119"/>
    <mergeCell ref="AB119:AN119"/>
    <mergeCell ref="AO119:BA119"/>
    <mergeCell ref="BB119:BN119"/>
    <mergeCell ref="BO120:BR120"/>
    <mergeCell ref="BS120:BV120"/>
    <mergeCell ref="BW120:CA120"/>
    <mergeCell ref="CG98:CJ98"/>
    <mergeCell ref="CJ120:CN120"/>
    <mergeCell ref="BJ120:BN120"/>
    <mergeCell ref="F120:I120"/>
    <mergeCell ref="J120:N120"/>
    <mergeCell ref="O120:R120"/>
    <mergeCell ref="S120:V120"/>
    <mergeCell ref="W120:AA120"/>
    <mergeCell ref="AB120:AE120"/>
    <mergeCell ref="AF120:AI120"/>
    <mergeCell ref="AJ120:AN120"/>
    <mergeCell ref="AO120:AR120"/>
    <mergeCell ref="BP153:BS153"/>
    <mergeCell ref="BT153:BW153"/>
    <mergeCell ref="BX153:CB153"/>
    <mergeCell ref="CC153:CF153"/>
    <mergeCell ref="CG153:CJ153"/>
    <mergeCell ref="AT153:AW153"/>
    <mergeCell ref="BO119:CA119"/>
    <mergeCell ref="CB119:CN119"/>
    <mergeCell ref="CO119:CV119"/>
    <mergeCell ref="AS120:AV120"/>
    <mergeCell ref="AW120:BA120"/>
    <mergeCell ref="BB120:BE120"/>
    <mergeCell ref="BF120:BI120"/>
    <mergeCell ref="CO120:CR120"/>
    <mergeCell ref="CS120:CV120"/>
    <mergeCell ref="AX153:BB153"/>
    <mergeCell ref="BC153:BF153"/>
    <mergeCell ref="BG153:BJ153"/>
    <mergeCell ref="BK153:BO153"/>
    <mergeCell ref="BC152:BO152"/>
    <mergeCell ref="BP152:CB152"/>
    <mergeCell ref="CC152:CJ152"/>
    <mergeCell ref="CB120:CE120"/>
    <mergeCell ref="CF120:CI120"/>
    <mergeCell ref="X153:AB153"/>
    <mergeCell ref="AC153:AF153"/>
    <mergeCell ref="AG153:AJ153"/>
    <mergeCell ref="AK153:AO153"/>
    <mergeCell ref="AP153:AS153"/>
    <mergeCell ref="C152:O152"/>
    <mergeCell ref="P152:AB152"/>
    <mergeCell ref="AC152:AO152"/>
    <mergeCell ref="AP152:BB15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1"/>
  <sheetViews>
    <sheetView workbookViewId="0">
      <selection activeCell="C12" sqref="C12"/>
    </sheetView>
  </sheetViews>
  <sheetFormatPr defaultRowHeight="14.5" x14ac:dyDescent="0.35"/>
  <cols>
    <col min="1" max="1" width="9.81640625" customWidth="1"/>
    <col min="2" max="2" width="8.81640625" customWidth="1"/>
    <col min="3" max="3" width="36.1796875" customWidth="1"/>
    <col min="4" max="4" width="14.26953125" customWidth="1"/>
    <col min="5" max="5" width="12.453125" customWidth="1"/>
    <col min="6" max="6" width="6" bestFit="1" customWidth="1"/>
    <col min="7" max="7" width="5.7265625" customWidth="1"/>
    <col min="8" max="9" width="5" bestFit="1" customWidth="1"/>
    <col min="10" max="10" width="11.1796875" customWidth="1"/>
    <col min="11" max="11" width="13.81640625" bestFit="1" customWidth="1"/>
    <col min="12" max="12" width="14.81640625" customWidth="1"/>
    <col min="13" max="13" width="13.453125" customWidth="1"/>
    <col min="14" max="14" width="15.54296875" customWidth="1"/>
  </cols>
  <sheetData>
    <row r="1" spans="1:14" s="99" customFormat="1" x14ac:dyDescent="0.35">
      <c r="A1" s="150" t="s">
        <v>193</v>
      </c>
      <c r="B1" s="150" t="s">
        <v>192</v>
      </c>
      <c r="C1" s="150" t="s">
        <v>215</v>
      </c>
      <c r="D1" s="150" t="s">
        <v>195</v>
      </c>
      <c r="E1" s="150" t="s">
        <v>194</v>
      </c>
      <c r="F1" s="150" t="s">
        <v>203</v>
      </c>
      <c r="G1" s="148" t="s">
        <v>157</v>
      </c>
      <c r="H1" s="148"/>
      <c r="I1" s="148"/>
      <c r="J1" s="149" t="s">
        <v>213</v>
      </c>
      <c r="K1" s="149"/>
      <c r="L1" s="148" t="s">
        <v>151</v>
      </c>
      <c r="M1" s="148"/>
      <c r="N1" s="148"/>
    </row>
    <row r="2" spans="1:14" s="99" customFormat="1" ht="29" x14ac:dyDescent="0.35">
      <c r="A2" s="151"/>
      <c r="B2" s="151"/>
      <c r="C2" s="151"/>
      <c r="D2" s="151"/>
      <c r="E2" s="151"/>
      <c r="F2" s="151"/>
      <c r="G2" s="100" t="s">
        <v>214</v>
      </c>
      <c r="H2" s="100" t="s">
        <v>186</v>
      </c>
      <c r="I2" s="100" t="s">
        <v>187</v>
      </c>
      <c r="J2" s="101" t="s">
        <v>211</v>
      </c>
      <c r="K2" s="100" t="s">
        <v>212</v>
      </c>
      <c r="L2" s="102" t="s">
        <v>211</v>
      </c>
      <c r="M2" s="100" t="s">
        <v>212</v>
      </c>
      <c r="N2" s="100" t="s">
        <v>277</v>
      </c>
    </row>
    <row r="3" spans="1:14" x14ac:dyDescent="0.35">
      <c r="A3" s="12" t="s">
        <v>170</v>
      </c>
      <c r="B3" s="103" t="s">
        <v>188</v>
      </c>
      <c r="C3" s="104" t="s">
        <v>217</v>
      </c>
      <c r="D3" s="104" t="s">
        <v>196</v>
      </c>
      <c r="E3" s="104" t="s">
        <v>202</v>
      </c>
      <c r="F3" s="104">
        <v>37588</v>
      </c>
      <c r="G3" s="105">
        <v>0.3</v>
      </c>
      <c r="H3" s="106">
        <v>0.32</v>
      </c>
      <c r="I3" s="12">
        <v>0.36</v>
      </c>
      <c r="J3" s="107" t="s">
        <v>225</v>
      </c>
      <c r="K3" s="107" t="s">
        <v>182</v>
      </c>
      <c r="L3" s="12" t="s">
        <v>222</v>
      </c>
      <c r="M3" s="108" t="s">
        <v>271</v>
      </c>
      <c r="N3" s="12"/>
    </row>
    <row r="4" spans="1:14" x14ac:dyDescent="0.35">
      <c r="A4" s="63" t="s">
        <v>208</v>
      </c>
      <c r="B4" s="103" t="s">
        <v>189</v>
      </c>
      <c r="C4" s="104" t="s">
        <v>220</v>
      </c>
      <c r="D4" s="104" t="s">
        <v>197</v>
      </c>
      <c r="E4" s="104" t="s">
        <v>209</v>
      </c>
      <c r="F4" s="104">
        <v>66374</v>
      </c>
      <c r="G4" s="105">
        <v>0.3</v>
      </c>
      <c r="H4" s="106">
        <v>0.32</v>
      </c>
      <c r="I4" s="90">
        <v>0.36</v>
      </c>
      <c r="J4" s="107" t="s">
        <v>226</v>
      </c>
      <c r="K4" s="107" t="s">
        <v>185</v>
      </c>
      <c r="L4" s="12" t="s">
        <v>223</v>
      </c>
      <c r="M4" s="12" t="s">
        <v>272</v>
      </c>
      <c r="N4" s="108" t="s">
        <v>273</v>
      </c>
    </row>
    <row r="5" spans="1:14" x14ac:dyDescent="0.35">
      <c r="A5" s="12" t="s">
        <v>210</v>
      </c>
      <c r="B5" s="104" t="s">
        <v>190</v>
      </c>
      <c r="C5" s="104" t="s">
        <v>216</v>
      </c>
      <c r="D5" s="104" t="s">
        <v>198</v>
      </c>
      <c r="E5" s="104" t="s">
        <v>207</v>
      </c>
      <c r="F5" s="12">
        <v>60927</v>
      </c>
      <c r="G5" s="105">
        <v>0.3</v>
      </c>
      <c r="H5" s="106">
        <v>0.32</v>
      </c>
      <c r="I5" s="12">
        <v>0.36</v>
      </c>
      <c r="J5" s="54" t="s">
        <v>227</v>
      </c>
      <c r="K5" s="107" t="s">
        <v>183</v>
      </c>
      <c r="L5" s="12"/>
      <c r="M5" s="108" t="s">
        <v>224</v>
      </c>
      <c r="N5" s="12"/>
    </row>
    <row r="6" spans="1:14" x14ac:dyDescent="0.35">
      <c r="A6" s="12" t="s">
        <v>206</v>
      </c>
      <c r="B6" s="12" t="s">
        <v>191</v>
      </c>
      <c r="C6" s="104" t="s">
        <v>219</v>
      </c>
      <c r="D6" s="104" t="s">
        <v>199</v>
      </c>
      <c r="E6" s="12" t="s">
        <v>207</v>
      </c>
      <c r="F6" s="12">
        <v>60927</v>
      </c>
      <c r="G6" s="105">
        <v>0.3</v>
      </c>
      <c r="H6" s="106">
        <v>0.32</v>
      </c>
      <c r="I6" s="90">
        <v>0.36</v>
      </c>
      <c r="J6" s="54" t="s">
        <v>226</v>
      </c>
      <c r="K6" s="54" t="s">
        <v>184</v>
      </c>
      <c r="L6" s="12"/>
      <c r="M6" s="12"/>
      <c r="N6" s="108" t="s">
        <v>274</v>
      </c>
    </row>
    <row r="7" spans="1:14" x14ac:dyDescent="0.35">
      <c r="A7" s="12" t="s">
        <v>204</v>
      </c>
      <c r="B7" s="104" t="s">
        <v>200</v>
      </c>
      <c r="C7" s="104" t="s">
        <v>218</v>
      </c>
      <c r="D7" s="104" t="s">
        <v>201</v>
      </c>
      <c r="E7" s="12" t="s">
        <v>205</v>
      </c>
      <c r="F7" s="12">
        <v>47325</v>
      </c>
      <c r="G7" s="105">
        <v>0.3</v>
      </c>
      <c r="H7" s="12">
        <v>0.32</v>
      </c>
      <c r="I7" s="12">
        <v>0.36</v>
      </c>
      <c r="J7" s="54" t="s">
        <v>227</v>
      </c>
      <c r="K7" s="107" t="s">
        <v>221</v>
      </c>
      <c r="L7" s="12"/>
      <c r="M7" s="12"/>
      <c r="N7" s="12"/>
    </row>
    <row r="8" spans="1:14" x14ac:dyDescent="0.35">
      <c r="B8" s="98"/>
      <c r="C8" s="98"/>
    </row>
    <row r="35" spans="1:7" x14ac:dyDescent="0.35">
      <c r="A35" s="8" t="s">
        <v>245</v>
      </c>
    </row>
    <row r="36" spans="1:7" x14ac:dyDescent="0.35">
      <c r="A36" t="s">
        <v>246</v>
      </c>
    </row>
    <row r="37" spans="1:7" x14ac:dyDescent="0.35">
      <c r="A37" t="s">
        <v>247</v>
      </c>
      <c r="C37">
        <v>75</v>
      </c>
      <c r="G37">
        <f>G38*75</f>
        <v>46374.299999999996</v>
      </c>
    </row>
    <row r="38" spans="1:7" x14ac:dyDescent="0.35">
      <c r="A38" t="s">
        <v>248</v>
      </c>
      <c r="C38">
        <f>38325/75</f>
        <v>511</v>
      </c>
      <c r="D38" t="s">
        <v>251</v>
      </c>
      <c r="E38">
        <f>24*7*4.33</f>
        <v>727.44</v>
      </c>
      <c r="G38">
        <f>G39*4.33</f>
        <v>618.32399999999996</v>
      </c>
    </row>
    <row r="39" spans="1:7" x14ac:dyDescent="0.35">
      <c r="A39" t="s">
        <v>249</v>
      </c>
      <c r="C39" s="9">
        <f>C38/4.33</f>
        <v>118.01385681293303</v>
      </c>
      <c r="E39">
        <v>168</v>
      </c>
      <c r="G39">
        <f>E39*G40</f>
        <v>142.79999999999998</v>
      </c>
    </row>
    <row r="40" spans="1:7" x14ac:dyDescent="0.35">
      <c r="A40" t="s">
        <v>250</v>
      </c>
      <c r="C40" s="6">
        <f>118/168</f>
        <v>0.70238095238095233</v>
      </c>
      <c r="E40">
        <v>0.85</v>
      </c>
      <c r="G40">
        <v>0.85</v>
      </c>
    </row>
    <row r="41" spans="1:7" x14ac:dyDescent="0.35">
      <c r="A41" t="s">
        <v>275</v>
      </c>
      <c r="C41" t="s">
        <v>276</v>
      </c>
    </row>
  </sheetData>
  <mergeCells count="9">
    <mergeCell ref="G1:I1"/>
    <mergeCell ref="J1:K1"/>
    <mergeCell ref="L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45"/>
  <sheetViews>
    <sheetView topLeftCell="B41" workbookViewId="0">
      <selection activeCell="T26" sqref="T26"/>
    </sheetView>
  </sheetViews>
  <sheetFormatPr defaultRowHeight="14.5" x14ac:dyDescent="0.35"/>
  <cols>
    <col min="3" max="3" width="23.54296875" customWidth="1"/>
    <col min="4" max="4" width="12.1796875" customWidth="1"/>
    <col min="5" max="5" width="14.26953125" customWidth="1"/>
    <col min="6" max="6" width="15.81640625" customWidth="1"/>
    <col min="7" max="8" width="16.1796875" bestFit="1" customWidth="1"/>
    <col min="9" max="9" width="18.26953125" customWidth="1"/>
    <col min="10" max="10" width="14.7265625" bestFit="1" customWidth="1"/>
  </cols>
  <sheetData>
    <row r="2" spans="2:8" x14ac:dyDescent="0.35">
      <c r="H2" s="97" t="s">
        <v>252</v>
      </c>
    </row>
    <row r="3" spans="2:8" x14ac:dyDescent="0.35">
      <c r="H3" s="97" t="s">
        <v>253</v>
      </c>
    </row>
    <row r="4" spans="2:8" x14ac:dyDescent="0.35">
      <c r="H4" s="97" t="s">
        <v>254</v>
      </c>
    </row>
    <row r="5" spans="2:8" x14ac:dyDescent="0.35">
      <c r="C5" s="77" t="s">
        <v>112</v>
      </c>
      <c r="D5" s="77" t="s">
        <v>113</v>
      </c>
      <c r="E5" s="77" t="s">
        <v>114</v>
      </c>
      <c r="F5" s="77" t="s">
        <v>115</v>
      </c>
      <c r="H5" s="97" t="s">
        <v>255</v>
      </c>
    </row>
    <row r="6" spans="2:8" x14ac:dyDescent="0.35">
      <c r="B6" t="s">
        <v>270</v>
      </c>
      <c r="C6" s="78" t="s">
        <v>258</v>
      </c>
      <c r="D6" s="78" t="s">
        <v>117</v>
      </c>
      <c r="E6" s="78" t="s">
        <v>118</v>
      </c>
      <c r="F6" s="78" t="s">
        <v>118</v>
      </c>
      <c r="H6" s="97" t="s">
        <v>256</v>
      </c>
    </row>
    <row r="7" spans="2:8" x14ac:dyDescent="0.35">
      <c r="C7" s="79" t="s">
        <v>119</v>
      </c>
      <c r="D7" s="79" t="s">
        <v>120</v>
      </c>
      <c r="E7" s="79" t="s">
        <v>118</v>
      </c>
      <c r="F7" s="79" t="s">
        <v>121</v>
      </c>
      <c r="H7" s="97" t="s">
        <v>257</v>
      </c>
    </row>
    <row r="8" spans="2:8" x14ac:dyDescent="0.35">
      <c r="C8" s="79" t="s">
        <v>122</v>
      </c>
      <c r="D8" s="79" t="s">
        <v>123</v>
      </c>
      <c r="E8" s="79" t="s">
        <v>124</v>
      </c>
      <c r="F8" s="79" t="s">
        <v>125</v>
      </c>
    </row>
    <row r="9" spans="2:8" x14ac:dyDescent="0.35">
      <c r="C9" s="79" t="s">
        <v>126</v>
      </c>
      <c r="D9" s="79" t="s">
        <v>120</v>
      </c>
      <c r="E9" s="79" t="s">
        <v>125</v>
      </c>
      <c r="F9" s="79" t="s">
        <v>127</v>
      </c>
    </row>
    <row r="10" spans="2:8" x14ac:dyDescent="0.35">
      <c r="C10" s="79" t="s">
        <v>128</v>
      </c>
      <c r="D10" s="79" t="s">
        <v>120</v>
      </c>
      <c r="E10" s="79" t="s">
        <v>127</v>
      </c>
      <c r="F10" s="79" t="s">
        <v>129</v>
      </c>
    </row>
    <row r="11" spans="2:8" x14ac:dyDescent="0.35">
      <c r="C11" s="79" t="s">
        <v>130</v>
      </c>
      <c r="D11" s="79" t="s">
        <v>120</v>
      </c>
      <c r="E11" s="79" t="s">
        <v>129</v>
      </c>
      <c r="F11" s="79" t="s">
        <v>131</v>
      </c>
    </row>
    <row r="12" spans="2:8" x14ac:dyDescent="0.35">
      <c r="C12" s="79" t="s">
        <v>132</v>
      </c>
      <c r="D12" s="79" t="s">
        <v>120</v>
      </c>
      <c r="E12" s="79" t="s">
        <v>131</v>
      </c>
      <c r="F12" s="79" t="s">
        <v>133</v>
      </c>
    </row>
    <row r="13" spans="2:8" x14ac:dyDescent="0.35">
      <c r="C13" s="79" t="s">
        <v>134</v>
      </c>
      <c r="D13" s="79" t="s">
        <v>120</v>
      </c>
      <c r="E13" s="79" t="s">
        <v>133</v>
      </c>
      <c r="F13" s="79" t="s">
        <v>135</v>
      </c>
    </row>
    <row r="15" spans="2:8" x14ac:dyDescent="0.35">
      <c r="B15" t="s">
        <v>269</v>
      </c>
      <c r="C15" s="77" t="s">
        <v>112</v>
      </c>
      <c r="D15" s="77" t="s">
        <v>113</v>
      </c>
      <c r="E15" s="77" t="s">
        <v>114</v>
      </c>
      <c r="F15" s="77" t="s">
        <v>115</v>
      </c>
    </row>
    <row r="16" spans="2:8" x14ac:dyDescent="0.35">
      <c r="C16" s="78" t="s">
        <v>258</v>
      </c>
      <c r="D16" s="78"/>
      <c r="E16" s="78"/>
      <c r="F16" s="78" t="s">
        <v>259</v>
      </c>
    </row>
    <row r="17" spans="3:9" x14ac:dyDescent="0.35">
      <c r="C17" s="79" t="s">
        <v>119</v>
      </c>
      <c r="D17" s="79" t="s">
        <v>120</v>
      </c>
      <c r="E17" s="79" t="s">
        <v>260</v>
      </c>
      <c r="F17" s="79" t="s">
        <v>261</v>
      </c>
    </row>
    <row r="18" spans="3:9" x14ac:dyDescent="0.35">
      <c r="C18" s="79" t="s">
        <v>122</v>
      </c>
      <c r="D18" s="79" t="s">
        <v>136</v>
      </c>
      <c r="E18" s="79" t="s">
        <v>261</v>
      </c>
      <c r="F18" s="79" t="s">
        <v>262</v>
      </c>
    </row>
    <row r="19" spans="3:9" x14ac:dyDescent="0.35">
      <c r="C19" s="79" t="s">
        <v>266</v>
      </c>
      <c r="D19" s="79" t="s">
        <v>120</v>
      </c>
      <c r="E19" s="79" t="s">
        <v>262</v>
      </c>
      <c r="F19" s="79" t="s">
        <v>263</v>
      </c>
    </row>
    <row r="20" spans="3:9" x14ac:dyDescent="0.35">
      <c r="C20" s="79" t="s">
        <v>267</v>
      </c>
      <c r="D20" s="79" t="s">
        <v>120</v>
      </c>
      <c r="E20" s="79" t="s">
        <v>263</v>
      </c>
      <c r="F20" s="79" t="s">
        <v>264</v>
      </c>
    </row>
    <row r="21" spans="3:9" x14ac:dyDescent="0.35">
      <c r="C21" s="79" t="s">
        <v>268</v>
      </c>
      <c r="D21" s="79" t="s">
        <v>120</v>
      </c>
      <c r="E21" s="79" t="s">
        <v>264</v>
      </c>
      <c r="F21" s="79" t="s">
        <v>265</v>
      </c>
    </row>
    <row r="22" spans="3:9" x14ac:dyDescent="0.35">
      <c r="D22" s="79"/>
    </row>
    <row r="23" spans="3:9" x14ac:dyDescent="0.35">
      <c r="C23" s="79"/>
      <c r="D23" s="79"/>
    </row>
    <row r="26" spans="3:9" ht="29.5" x14ac:dyDescent="0.4">
      <c r="C26" s="78" t="s">
        <v>116</v>
      </c>
      <c r="D26" s="80" t="s">
        <v>142</v>
      </c>
      <c r="E26" s="80" t="s">
        <v>141</v>
      </c>
      <c r="F26" s="81" t="s">
        <v>236</v>
      </c>
      <c r="G26" t="s">
        <v>237</v>
      </c>
      <c r="H26" t="s">
        <v>238</v>
      </c>
      <c r="I26" t="s">
        <v>239</v>
      </c>
    </row>
    <row r="27" spans="3:9" x14ac:dyDescent="0.35">
      <c r="C27" s="79" t="s">
        <v>137</v>
      </c>
      <c r="D27">
        <v>7</v>
      </c>
    </row>
    <row r="28" spans="3:9" x14ac:dyDescent="0.35">
      <c r="C28" s="79" t="s">
        <v>138</v>
      </c>
      <c r="D28">
        <v>7</v>
      </c>
    </row>
    <row r="29" spans="3:9" x14ac:dyDescent="0.35">
      <c r="C29" s="79" t="s">
        <v>242</v>
      </c>
      <c r="D29">
        <v>7</v>
      </c>
    </row>
    <row r="30" spans="3:9" x14ac:dyDescent="0.35">
      <c r="C30" s="79" t="s">
        <v>139</v>
      </c>
      <c r="D30">
        <v>7</v>
      </c>
      <c r="E30">
        <v>85</v>
      </c>
    </row>
    <row r="31" spans="3:9" x14ac:dyDescent="0.35">
      <c r="C31" s="79" t="s">
        <v>140</v>
      </c>
      <c r="D31">
        <v>7</v>
      </c>
      <c r="E31">
        <v>60</v>
      </c>
    </row>
    <row r="32" spans="3:9" x14ac:dyDescent="0.35">
      <c r="C32" s="79" t="s">
        <v>243</v>
      </c>
      <c r="D32">
        <v>7</v>
      </c>
      <c r="E32">
        <v>60</v>
      </c>
    </row>
    <row r="33" spans="3:9" x14ac:dyDescent="0.35">
      <c r="C33" s="79" t="s">
        <v>228</v>
      </c>
      <c r="D33">
        <v>7</v>
      </c>
      <c r="E33">
        <v>85</v>
      </c>
      <c r="F33">
        <v>7</v>
      </c>
    </row>
    <row r="34" spans="3:9" x14ac:dyDescent="0.35">
      <c r="C34" s="79" t="s">
        <v>229</v>
      </c>
      <c r="D34">
        <v>7</v>
      </c>
      <c r="E34">
        <v>60</v>
      </c>
      <c r="F34">
        <v>7</v>
      </c>
    </row>
    <row r="35" spans="3:9" x14ac:dyDescent="0.35">
      <c r="C35" s="79" t="s">
        <v>240</v>
      </c>
      <c r="D35">
        <v>7</v>
      </c>
      <c r="E35">
        <v>60</v>
      </c>
      <c r="F35">
        <v>7</v>
      </c>
    </row>
    <row r="36" spans="3:9" x14ac:dyDescent="0.35">
      <c r="C36" s="79" t="s">
        <v>230</v>
      </c>
      <c r="D36">
        <v>7</v>
      </c>
      <c r="E36">
        <v>85</v>
      </c>
      <c r="F36">
        <v>7</v>
      </c>
      <c r="G36">
        <v>7</v>
      </c>
    </row>
    <row r="37" spans="3:9" x14ac:dyDescent="0.35">
      <c r="C37" s="79" t="s">
        <v>231</v>
      </c>
      <c r="D37">
        <v>7</v>
      </c>
      <c r="E37">
        <v>60</v>
      </c>
      <c r="F37">
        <v>7</v>
      </c>
      <c r="G37">
        <v>7</v>
      </c>
    </row>
    <row r="38" spans="3:9" x14ac:dyDescent="0.35">
      <c r="C38" s="79" t="s">
        <v>241</v>
      </c>
      <c r="D38">
        <v>7</v>
      </c>
      <c r="E38">
        <v>60</v>
      </c>
      <c r="F38">
        <v>7</v>
      </c>
      <c r="G38">
        <v>7</v>
      </c>
    </row>
    <row r="39" spans="3:9" x14ac:dyDescent="0.35">
      <c r="C39" s="79" t="s">
        <v>232</v>
      </c>
      <c r="D39">
        <v>7</v>
      </c>
      <c r="E39">
        <v>85</v>
      </c>
      <c r="F39">
        <v>7</v>
      </c>
      <c r="G39">
        <v>7</v>
      </c>
      <c r="H39">
        <v>7</v>
      </c>
    </row>
    <row r="40" spans="3:9" x14ac:dyDescent="0.35">
      <c r="C40" s="79" t="s">
        <v>233</v>
      </c>
      <c r="D40">
        <v>7</v>
      </c>
      <c r="E40">
        <v>60</v>
      </c>
      <c r="F40">
        <v>7</v>
      </c>
      <c r="G40">
        <v>7</v>
      </c>
      <c r="H40">
        <v>7</v>
      </c>
    </row>
    <row r="41" spans="3:9" x14ac:dyDescent="0.35">
      <c r="C41" s="79" t="s">
        <v>244</v>
      </c>
      <c r="D41">
        <v>7</v>
      </c>
      <c r="E41">
        <v>60</v>
      </c>
      <c r="F41">
        <v>7</v>
      </c>
      <c r="G41">
        <v>7</v>
      </c>
      <c r="H41">
        <v>7</v>
      </c>
    </row>
    <row r="42" spans="3:9" x14ac:dyDescent="0.35">
      <c r="C42" s="79" t="s">
        <v>234</v>
      </c>
      <c r="D42">
        <v>7</v>
      </c>
      <c r="E42">
        <v>85</v>
      </c>
      <c r="F42">
        <v>7</v>
      </c>
      <c r="G42">
        <v>7</v>
      </c>
      <c r="H42">
        <v>7</v>
      </c>
      <c r="I42">
        <v>7</v>
      </c>
    </row>
    <row r="43" spans="3:9" x14ac:dyDescent="0.35">
      <c r="C43" s="79" t="s">
        <v>235</v>
      </c>
      <c r="D43">
        <v>7</v>
      </c>
      <c r="E43">
        <v>60</v>
      </c>
      <c r="F43">
        <v>7</v>
      </c>
      <c r="G43">
        <v>7</v>
      </c>
      <c r="H43">
        <v>7</v>
      </c>
      <c r="I43">
        <v>7</v>
      </c>
    </row>
    <row r="44" spans="3:9" x14ac:dyDescent="0.35">
      <c r="C44" s="79"/>
    </row>
    <row r="45" spans="3:9" x14ac:dyDescent="0.35">
      <c r="C45" s="7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Push out_POM25</vt:lpstr>
      <vt:lpstr>Test parallesm impact_OEE_Yield</vt:lpstr>
      <vt:lpstr>Test parallesm impact _Adj Tbas</vt:lpstr>
      <vt:lpstr>MinMax case_Push out</vt:lpstr>
      <vt:lpstr>Push out to latest _Felix</vt:lpstr>
      <vt:lpstr>Standard Ramp</vt:lpstr>
      <vt:lpstr>Test parallesm impact</vt:lpstr>
      <vt:lpstr>Test time_Aug23</vt:lpstr>
      <vt:lpstr>Tester pull in plan</vt:lpstr>
      <vt:lpstr>Demand</vt:lpstr>
      <vt:lpstr>Forecast tracking</vt:lpstr>
      <vt:lpstr>Outdated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 Jesline (IFAP CSC SPM PRM DSS)</dc:creator>
  <cp:lastModifiedBy>Wang Gong Er (CSC PSS SPM EX)</cp:lastModifiedBy>
  <dcterms:created xsi:type="dcterms:W3CDTF">2023-04-14T07:54:31Z</dcterms:created>
  <dcterms:modified xsi:type="dcterms:W3CDTF">2024-07-02T09:35:20Z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2024-01-26T02:12:52Z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8c07b1d8-322e-41bf-80ee-7ddb089400b8</vt:lpwstr>
  </property>
  <property fmtid="{D5CDD505-2E9C-101B-9397-08002B2CF9AE}" pid="8" name="MSIP_Label_a15a25aa-e944-415d-b7a7-40f6b9180b6b_ContentBits">
    <vt:lpwstr>0</vt:lpwstr>
  </property>
</Properties>
</file>