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.Munyao\Documents\KCDF\M_E Online\SureStep\Folder - Navision\Grantee - Downward reporting\"/>
    </mc:Choice>
  </mc:AlternateContent>
  <bookViews>
    <workbookView xWindow="0" yWindow="0" windowWidth="19200" windowHeight="8100" tabRatio="852" firstSheet="2" activeTab="12"/>
  </bookViews>
  <sheets>
    <sheet name="Project Docs" sheetId="5" state="hidden" r:id="rId1"/>
    <sheet name="YADEN" sheetId="7" r:id="rId2"/>
    <sheet name="k join VICOCAP" sheetId="8" r:id="rId3"/>
    <sheet name="U-Tena" sheetId="9" r:id="rId4"/>
    <sheet name="The Youth Congress " sheetId="10" r:id="rId5"/>
    <sheet name="MOCS 2017" sheetId="11" r:id="rId6"/>
    <sheet name="LRF" sheetId="12" r:id="rId7"/>
    <sheet name="KAWE" sheetId="13" r:id="rId8"/>
    <sheet name="Miss Koch" sheetId="15" r:id="rId9"/>
    <sheet name="HAKI" sheetId="16" r:id="rId10"/>
    <sheet name="Riziki" sheetId="17" r:id="rId11"/>
    <sheet name="KISEP" sheetId="18" r:id="rId12"/>
    <sheet name="KCDF" sheetId="14" r:id="rId13"/>
    <sheet name="Navision" sheetId="19" r:id="rId14"/>
    <sheet name="Budget" sheetId="6" state="hidden" r:id="rId15"/>
    <sheet name="Narrative reports" sheetId="4" state="hidden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7" i="19" l="1"/>
  <c r="E167" i="19"/>
  <c r="D167" i="19"/>
  <c r="F166" i="19"/>
  <c r="E166" i="19"/>
  <c r="D166" i="19"/>
  <c r="F165" i="19"/>
  <c r="E165" i="19"/>
  <c r="D165" i="19"/>
  <c r="G164" i="19"/>
  <c r="F164" i="19"/>
  <c r="E164" i="19"/>
  <c r="D164" i="19"/>
  <c r="H164" i="19" s="1"/>
  <c r="I164" i="19" s="1"/>
  <c r="I163" i="19"/>
  <c r="F163" i="19"/>
  <c r="E163" i="19"/>
  <c r="D163" i="19"/>
  <c r="I162" i="19"/>
  <c r="F162" i="19"/>
  <c r="E162" i="19"/>
  <c r="D162" i="19"/>
  <c r="I161" i="19"/>
  <c r="F161" i="19"/>
  <c r="E161" i="19"/>
  <c r="D161" i="19"/>
  <c r="G160" i="19"/>
  <c r="F160" i="19"/>
  <c r="E160" i="19"/>
  <c r="D160" i="19"/>
  <c r="H160" i="19" s="1"/>
  <c r="I160" i="19" s="1"/>
  <c r="F159" i="19"/>
  <c r="E159" i="19"/>
  <c r="D159" i="19"/>
  <c r="F158" i="19"/>
  <c r="E158" i="19"/>
  <c r="D158" i="19"/>
  <c r="F157" i="19"/>
  <c r="E157" i="19"/>
  <c r="D157" i="19"/>
  <c r="G156" i="19"/>
  <c r="F156" i="19"/>
  <c r="E156" i="19"/>
  <c r="D156" i="19"/>
  <c r="H156" i="19" s="1"/>
  <c r="I156" i="19" s="1"/>
  <c r="F155" i="19"/>
  <c r="E155" i="19"/>
  <c r="D155" i="19"/>
  <c r="F154" i="19"/>
  <c r="E154" i="19"/>
  <c r="D154" i="19"/>
  <c r="F153" i="19"/>
  <c r="E153" i="19"/>
  <c r="D153" i="19"/>
  <c r="G152" i="19"/>
  <c r="F152" i="19"/>
  <c r="E152" i="19"/>
  <c r="D152" i="19"/>
  <c r="H152" i="19" s="1"/>
  <c r="I152" i="19" s="1"/>
  <c r="F151" i="19"/>
  <c r="E151" i="19"/>
  <c r="D151" i="19"/>
  <c r="F150" i="19"/>
  <c r="E150" i="19"/>
  <c r="D150" i="19"/>
  <c r="G149" i="19"/>
  <c r="F149" i="19"/>
  <c r="E149" i="19"/>
  <c r="D149" i="19"/>
  <c r="H149" i="19" s="1"/>
  <c r="I149" i="19" s="1"/>
  <c r="F148" i="19"/>
  <c r="E148" i="19"/>
  <c r="D148" i="19"/>
  <c r="H148" i="19" s="1"/>
  <c r="I148" i="19" s="1"/>
  <c r="F147" i="19"/>
  <c r="E147" i="19"/>
  <c r="D147" i="19"/>
  <c r="H147" i="19" s="1"/>
  <c r="I147" i="19" s="1"/>
  <c r="F146" i="19"/>
  <c r="E146" i="19"/>
  <c r="D146" i="19"/>
  <c r="H146" i="19" s="1"/>
  <c r="I146" i="19" s="1"/>
  <c r="H145" i="19"/>
  <c r="I145" i="19" s="1"/>
  <c r="F145" i="19"/>
  <c r="E145" i="19"/>
  <c r="D145" i="19"/>
  <c r="G144" i="19"/>
  <c r="F144" i="19"/>
  <c r="E144" i="19"/>
  <c r="D144" i="19"/>
  <c r="H144" i="19" s="1"/>
  <c r="I144" i="19" s="1"/>
  <c r="F143" i="19"/>
  <c r="E143" i="19"/>
  <c r="H143" i="19" s="1"/>
  <c r="I143" i="19" s="1"/>
  <c r="D143" i="19"/>
  <c r="H142" i="19"/>
  <c r="I142" i="19" s="1"/>
  <c r="F142" i="19"/>
  <c r="E142" i="19"/>
  <c r="D142" i="19"/>
  <c r="F141" i="19"/>
  <c r="E141" i="19"/>
  <c r="D141" i="19"/>
  <c r="H141" i="19" s="1"/>
  <c r="I141" i="19" s="1"/>
  <c r="F140" i="19"/>
  <c r="E140" i="19"/>
  <c r="D140" i="19"/>
  <c r="H140" i="19" s="1"/>
  <c r="I140" i="19" s="1"/>
  <c r="G139" i="19"/>
  <c r="F139" i="19"/>
  <c r="E139" i="19"/>
  <c r="D139" i="19"/>
  <c r="H139" i="19" s="1"/>
  <c r="I139" i="19" s="1"/>
  <c r="F138" i="19"/>
  <c r="E138" i="19"/>
  <c r="D138" i="19"/>
  <c r="H138" i="19" s="1"/>
  <c r="I138" i="19" s="1"/>
  <c r="F137" i="19"/>
  <c r="E137" i="19"/>
  <c r="D137" i="19"/>
  <c r="H137" i="19" s="1"/>
  <c r="I137" i="19" s="1"/>
  <c r="F136" i="19"/>
  <c r="H136" i="19" s="1"/>
  <c r="I136" i="19" s="1"/>
  <c r="E136" i="19"/>
  <c r="D136" i="19"/>
  <c r="H135" i="19"/>
  <c r="I135" i="19" s="1"/>
  <c r="F135" i="19"/>
  <c r="E135" i="19"/>
  <c r="D135" i="19"/>
  <c r="G134" i="19"/>
  <c r="F134" i="19"/>
  <c r="E134" i="19"/>
  <c r="D134" i="19"/>
  <c r="H134" i="19" s="1"/>
  <c r="I134" i="19" s="1"/>
  <c r="C134" i="19"/>
  <c r="H133" i="19"/>
  <c r="I133" i="19" s="1"/>
  <c r="F133" i="19"/>
  <c r="E133" i="19"/>
  <c r="D133" i="19"/>
  <c r="F132" i="19"/>
  <c r="E132" i="19"/>
  <c r="D132" i="19"/>
  <c r="H132" i="19" s="1"/>
  <c r="I132" i="19" s="1"/>
  <c r="F131" i="19"/>
  <c r="E131" i="19"/>
  <c r="D131" i="19"/>
  <c r="H131" i="19" s="1"/>
  <c r="I131" i="19" s="1"/>
  <c r="F130" i="19"/>
  <c r="H130" i="19" s="1"/>
  <c r="I130" i="19" s="1"/>
  <c r="E130" i="19"/>
  <c r="D130" i="19"/>
  <c r="G129" i="19"/>
  <c r="F129" i="19"/>
  <c r="E129" i="19"/>
  <c r="D129" i="19"/>
  <c r="H129" i="19" s="1"/>
  <c r="I129" i="19" s="1"/>
  <c r="C129" i="19"/>
  <c r="F128" i="19"/>
  <c r="E128" i="19"/>
  <c r="D128" i="19"/>
  <c r="F127" i="19"/>
  <c r="E127" i="19"/>
  <c r="H127" i="19" s="1"/>
  <c r="I127" i="19" s="1"/>
  <c r="D127" i="19"/>
  <c r="F126" i="19"/>
  <c r="H126" i="19" s="1"/>
  <c r="I126" i="19" s="1"/>
  <c r="E126" i="19"/>
  <c r="D126" i="19"/>
  <c r="H125" i="19"/>
  <c r="I125" i="19" s="1"/>
  <c r="F125" i="19"/>
  <c r="E125" i="19"/>
  <c r="D125" i="19"/>
  <c r="F124" i="19"/>
  <c r="E124" i="19"/>
  <c r="D124" i="19"/>
  <c r="H124" i="19" s="1"/>
  <c r="I124" i="19" s="1"/>
  <c r="G123" i="19"/>
  <c r="F123" i="19"/>
  <c r="E123" i="19"/>
  <c r="D123" i="19"/>
  <c r="H123" i="19" s="1"/>
  <c r="I123" i="19" s="1"/>
  <c r="C123" i="19"/>
  <c r="F122" i="19"/>
  <c r="E122" i="19"/>
  <c r="D122" i="19"/>
  <c r="H122" i="19" s="1"/>
  <c r="I122" i="19" s="1"/>
  <c r="G121" i="19"/>
  <c r="F121" i="19"/>
  <c r="E121" i="19"/>
  <c r="D121" i="19"/>
  <c r="H121" i="19" s="1"/>
  <c r="I121" i="19" s="1"/>
  <c r="H120" i="19"/>
  <c r="I120" i="19" s="1"/>
  <c r="F120" i="19"/>
  <c r="E120" i="19"/>
  <c r="D120" i="19"/>
  <c r="G119" i="19"/>
  <c r="F119" i="19"/>
  <c r="E119" i="19"/>
  <c r="D119" i="19"/>
  <c r="H119" i="19" s="1"/>
  <c r="I119" i="19" s="1"/>
  <c r="F118" i="19"/>
  <c r="H118" i="19" s="1"/>
  <c r="I118" i="19" s="1"/>
  <c r="E118" i="19"/>
  <c r="D118" i="19"/>
  <c r="G117" i="19"/>
  <c r="F117" i="19"/>
  <c r="E117" i="19"/>
  <c r="D117" i="19"/>
  <c r="H117" i="19" s="1"/>
  <c r="I117" i="19" s="1"/>
  <c r="F116" i="19"/>
  <c r="E116" i="19"/>
  <c r="H116" i="19" s="1"/>
  <c r="I116" i="19" s="1"/>
  <c r="D116" i="19"/>
  <c r="G115" i="19"/>
  <c r="F115" i="19"/>
  <c r="E115" i="19"/>
  <c r="D115" i="19"/>
  <c r="H115" i="19" s="1"/>
  <c r="I115" i="19" s="1"/>
  <c r="F114" i="19"/>
  <c r="E114" i="19"/>
  <c r="D114" i="19"/>
  <c r="H113" i="19"/>
  <c r="I113" i="19" s="1"/>
  <c r="F113" i="19"/>
  <c r="E113" i="19"/>
  <c r="D113" i="19"/>
  <c r="G112" i="19"/>
  <c r="F112" i="19"/>
  <c r="E112" i="19"/>
  <c r="D112" i="19"/>
  <c r="H112" i="19" s="1"/>
  <c r="I112" i="19" s="1"/>
  <c r="F111" i="19"/>
  <c r="E111" i="19"/>
  <c r="H111" i="19" s="1"/>
  <c r="I111" i="19" s="1"/>
  <c r="D111" i="19"/>
  <c r="H110" i="19"/>
  <c r="I110" i="19" s="1"/>
  <c r="F110" i="19"/>
  <c r="E110" i="19"/>
  <c r="D110" i="19"/>
  <c r="G109" i="19"/>
  <c r="F109" i="19"/>
  <c r="E109" i="19"/>
  <c r="D109" i="19"/>
  <c r="H109" i="19" s="1"/>
  <c r="I109" i="19" s="1"/>
  <c r="F108" i="19"/>
  <c r="E108" i="19"/>
  <c r="H108" i="19" s="1"/>
  <c r="I108" i="19" s="1"/>
  <c r="D108" i="19"/>
  <c r="H107" i="19"/>
  <c r="I107" i="19" s="1"/>
  <c r="F107" i="19"/>
  <c r="E107" i="19"/>
  <c r="D107" i="19"/>
  <c r="F106" i="19"/>
  <c r="E106" i="19"/>
  <c r="D106" i="19"/>
  <c r="H106" i="19" s="1"/>
  <c r="I106" i="19" s="1"/>
  <c r="G105" i="19"/>
  <c r="F105" i="19"/>
  <c r="E105" i="19"/>
  <c r="D105" i="19"/>
  <c r="H105" i="19" s="1"/>
  <c r="I105" i="19" s="1"/>
  <c r="H104" i="19"/>
  <c r="I104" i="19" s="1"/>
  <c r="F104" i="19"/>
  <c r="E104" i="19"/>
  <c r="D104" i="19"/>
  <c r="F103" i="19"/>
  <c r="E103" i="19"/>
  <c r="D103" i="19"/>
  <c r="H103" i="19" s="1"/>
  <c r="I103" i="19" s="1"/>
  <c r="F102" i="19"/>
  <c r="E102" i="19"/>
  <c r="D102" i="19"/>
  <c r="H102" i="19" s="1"/>
  <c r="I102" i="19" s="1"/>
  <c r="G101" i="19"/>
  <c r="F101" i="19"/>
  <c r="E101" i="19"/>
  <c r="D101" i="19"/>
  <c r="H101" i="19" s="1"/>
  <c r="I101" i="19" s="1"/>
  <c r="F100" i="19"/>
  <c r="E100" i="19"/>
  <c r="D100" i="19"/>
  <c r="H100" i="19" s="1"/>
  <c r="I100" i="19" s="1"/>
  <c r="F99" i="19"/>
  <c r="E99" i="19"/>
  <c r="D99" i="19"/>
  <c r="H99" i="19" s="1"/>
  <c r="I99" i="19" s="1"/>
  <c r="F98" i="19"/>
  <c r="H98" i="19" s="1"/>
  <c r="I98" i="19" s="1"/>
  <c r="E98" i="19"/>
  <c r="D98" i="19"/>
  <c r="H97" i="19"/>
  <c r="I97" i="19" s="1"/>
  <c r="F97" i="19"/>
  <c r="E97" i="19"/>
  <c r="D97" i="19"/>
  <c r="G96" i="19"/>
  <c r="F96" i="19"/>
  <c r="E96" i="19"/>
  <c r="D96" i="19"/>
  <c r="H96" i="19" s="1"/>
  <c r="I96" i="19" s="1"/>
  <c r="F95" i="19"/>
  <c r="E95" i="19"/>
  <c r="D95" i="19"/>
  <c r="F94" i="19"/>
  <c r="E94" i="19"/>
  <c r="D94" i="19"/>
  <c r="F93" i="19"/>
  <c r="E93" i="19"/>
  <c r="D93" i="19"/>
  <c r="H93" i="19" s="1"/>
  <c r="I93" i="19" s="1"/>
  <c r="F92" i="19"/>
  <c r="E92" i="19"/>
  <c r="D92" i="19"/>
  <c r="H92" i="19" s="1"/>
  <c r="I92" i="19" s="1"/>
  <c r="F91" i="19"/>
  <c r="H91" i="19" s="1"/>
  <c r="I91" i="19" s="1"/>
  <c r="E91" i="19"/>
  <c r="D91" i="19"/>
  <c r="H90" i="19"/>
  <c r="I90" i="19" s="1"/>
  <c r="F90" i="19"/>
  <c r="E90" i="19"/>
  <c r="D90" i="19"/>
  <c r="F89" i="19"/>
  <c r="E89" i="19"/>
  <c r="D89" i="19"/>
  <c r="H89" i="19" s="1"/>
  <c r="I89" i="19" s="1"/>
  <c r="F88" i="19"/>
  <c r="E88" i="19"/>
  <c r="D88" i="19"/>
  <c r="H88" i="19" s="1"/>
  <c r="I88" i="19" s="1"/>
  <c r="F87" i="19"/>
  <c r="H87" i="19" s="1"/>
  <c r="I87" i="19" s="1"/>
  <c r="E87" i="19"/>
  <c r="D87" i="19"/>
  <c r="G86" i="19"/>
  <c r="F86" i="19"/>
  <c r="E86" i="19"/>
  <c r="D86" i="19"/>
  <c r="H86" i="19" s="1"/>
  <c r="I86" i="19" s="1"/>
  <c r="F85" i="19"/>
  <c r="E85" i="19"/>
  <c r="D85" i="19"/>
  <c r="H85" i="19" s="1"/>
  <c r="I85" i="19" s="1"/>
  <c r="F84" i="19"/>
  <c r="H84" i="19" s="1"/>
  <c r="I84" i="19" s="1"/>
  <c r="E84" i="19"/>
  <c r="D84" i="19"/>
  <c r="H83" i="19"/>
  <c r="I83" i="19" s="1"/>
  <c r="F83" i="19"/>
  <c r="E83" i="19"/>
  <c r="D83" i="19"/>
  <c r="F82" i="19"/>
  <c r="E82" i="19"/>
  <c r="D82" i="19"/>
  <c r="H82" i="19" s="1"/>
  <c r="I82" i="19" s="1"/>
  <c r="G81" i="19"/>
  <c r="F81" i="19"/>
  <c r="E81" i="19"/>
  <c r="D81" i="19"/>
  <c r="H81" i="19" s="1"/>
  <c r="I81" i="19" s="1"/>
  <c r="H80" i="19"/>
  <c r="I80" i="19" s="1"/>
  <c r="F80" i="19"/>
  <c r="E80" i="19"/>
  <c r="D80" i="19"/>
  <c r="F79" i="19"/>
  <c r="E79" i="19"/>
  <c r="D79" i="19"/>
  <c r="H79" i="19" s="1"/>
  <c r="I79" i="19" s="1"/>
  <c r="G78" i="19"/>
  <c r="F78" i="19"/>
  <c r="E78" i="19"/>
  <c r="D78" i="19"/>
  <c r="H78" i="19" s="1"/>
  <c r="I78" i="19" s="1"/>
  <c r="H77" i="19"/>
  <c r="I77" i="19" s="1"/>
  <c r="F77" i="19"/>
  <c r="E77" i="19"/>
  <c r="D77" i="19"/>
  <c r="F76" i="19"/>
  <c r="E76" i="19"/>
  <c r="D76" i="19"/>
  <c r="H76" i="19" s="1"/>
  <c r="I76" i="19" s="1"/>
  <c r="F75" i="19"/>
  <c r="E75" i="19"/>
  <c r="D75" i="19"/>
  <c r="H75" i="19" s="1"/>
  <c r="I75" i="19" s="1"/>
  <c r="F74" i="19"/>
  <c r="E74" i="19"/>
  <c r="D74" i="19"/>
  <c r="G73" i="19"/>
  <c r="F73" i="19"/>
  <c r="E73" i="19"/>
  <c r="D73" i="19"/>
  <c r="H73" i="19" s="1"/>
  <c r="I73" i="19" s="1"/>
  <c r="F72" i="19"/>
  <c r="E72" i="19"/>
  <c r="D72" i="19"/>
  <c r="F71" i="19"/>
  <c r="E71" i="19"/>
  <c r="D71" i="19"/>
  <c r="H70" i="19"/>
  <c r="I70" i="19" s="1"/>
  <c r="F70" i="19"/>
  <c r="E70" i="19"/>
  <c r="D70" i="19"/>
  <c r="F69" i="19"/>
  <c r="E69" i="19"/>
  <c r="D69" i="19"/>
  <c r="H69" i="19" s="1"/>
  <c r="I69" i="19" s="1"/>
  <c r="F68" i="19"/>
  <c r="E68" i="19"/>
  <c r="H68" i="19" s="1"/>
  <c r="I68" i="19" s="1"/>
  <c r="D68" i="19"/>
  <c r="F67" i="19"/>
  <c r="H67" i="19" s="1"/>
  <c r="I67" i="19" s="1"/>
  <c r="E67" i="19"/>
  <c r="D67" i="19"/>
  <c r="H66" i="19"/>
  <c r="I66" i="19" s="1"/>
  <c r="F66" i="19"/>
  <c r="E66" i="19"/>
  <c r="D66" i="19"/>
  <c r="F65" i="19"/>
  <c r="E65" i="19"/>
  <c r="D65" i="19"/>
  <c r="H65" i="19" s="1"/>
  <c r="I65" i="19" s="1"/>
  <c r="F64" i="19"/>
  <c r="E64" i="19"/>
  <c r="D64" i="19"/>
  <c r="F63" i="19"/>
  <c r="E63" i="19"/>
  <c r="D63" i="19"/>
  <c r="H62" i="19"/>
  <c r="I62" i="19" s="1"/>
  <c r="F62" i="19"/>
  <c r="E62" i="19"/>
  <c r="D62" i="19"/>
  <c r="F61" i="19"/>
  <c r="E61" i="19"/>
  <c r="D61" i="19"/>
  <c r="H61" i="19" s="1"/>
  <c r="I61" i="19" s="1"/>
  <c r="F60" i="19"/>
  <c r="E60" i="19"/>
  <c r="D60" i="19"/>
  <c r="F59" i="19"/>
  <c r="H59" i="19" s="1"/>
  <c r="I59" i="19" s="1"/>
  <c r="E59" i="19"/>
  <c r="D59" i="19"/>
  <c r="H58" i="19"/>
  <c r="I58" i="19" s="1"/>
  <c r="F58" i="19"/>
  <c r="E58" i="19"/>
  <c r="D58" i="19"/>
  <c r="F57" i="19"/>
  <c r="E57" i="19"/>
  <c r="D57" i="19"/>
  <c r="H57" i="19" s="1"/>
  <c r="I57" i="19" s="1"/>
  <c r="F56" i="19"/>
  <c r="E56" i="19"/>
  <c r="D56" i="19"/>
  <c r="G55" i="19"/>
  <c r="F55" i="19"/>
  <c r="E55" i="19"/>
  <c r="D55" i="19"/>
  <c r="H55" i="19" s="1"/>
  <c r="I55" i="19" s="1"/>
  <c r="I54" i="19"/>
  <c r="F54" i="19"/>
  <c r="E54" i="19"/>
  <c r="D54" i="19"/>
  <c r="H54" i="19" s="1"/>
  <c r="F53" i="19"/>
  <c r="E53" i="19"/>
  <c r="D53" i="19"/>
  <c r="H53" i="19" s="1"/>
  <c r="I53" i="19" s="1"/>
  <c r="F52" i="19"/>
  <c r="H52" i="19" s="1"/>
  <c r="I52" i="19" s="1"/>
  <c r="E52" i="19"/>
  <c r="D52" i="19"/>
  <c r="H51" i="19"/>
  <c r="I51" i="19" s="1"/>
  <c r="F51" i="19"/>
  <c r="E51" i="19"/>
  <c r="D51" i="19"/>
  <c r="G50" i="19"/>
  <c r="F50" i="19"/>
  <c r="E50" i="19"/>
  <c r="D50" i="19"/>
  <c r="H50" i="19" s="1"/>
  <c r="I50" i="19" s="1"/>
  <c r="C50" i="19"/>
  <c r="H49" i="19"/>
  <c r="I49" i="19" s="1"/>
  <c r="F49" i="19"/>
  <c r="E49" i="19"/>
  <c r="D49" i="19"/>
  <c r="I48" i="19"/>
  <c r="F48" i="19"/>
  <c r="E48" i="19"/>
  <c r="D48" i="19"/>
  <c r="H48" i="19" s="1"/>
  <c r="F47" i="19"/>
  <c r="E47" i="19"/>
  <c r="D47" i="19"/>
  <c r="H47" i="19" s="1"/>
  <c r="I47" i="19" s="1"/>
  <c r="F46" i="19"/>
  <c r="H46" i="19" s="1"/>
  <c r="I46" i="19" s="1"/>
  <c r="E46" i="19"/>
  <c r="D46" i="19"/>
  <c r="G45" i="19"/>
  <c r="F45" i="19"/>
  <c r="E45" i="19"/>
  <c r="D45" i="19"/>
  <c r="H45" i="19" s="1"/>
  <c r="I45" i="19" s="1"/>
  <c r="C45" i="19"/>
  <c r="F44" i="19"/>
  <c r="H44" i="19" s="1"/>
  <c r="I44" i="19" s="1"/>
  <c r="E44" i="19"/>
  <c r="D44" i="19"/>
  <c r="H43" i="19"/>
  <c r="I43" i="19" s="1"/>
  <c r="F43" i="19"/>
  <c r="E43" i="19"/>
  <c r="D43" i="19"/>
  <c r="F42" i="19"/>
  <c r="E42" i="19"/>
  <c r="D42" i="19"/>
  <c r="H42" i="19" s="1"/>
  <c r="I42" i="19" s="1"/>
  <c r="F41" i="19"/>
  <c r="E41" i="19"/>
  <c r="D41" i="19"/>
  <c r="F40" i="19"/>
  <c r="H40" i="19" s="1"/>
  <c r="I40" i="19" s="1"/>
  <c r="E40" i="19"/>
  <c r="D40" i="19"/>
  <c r="H39" i="19"/>
  <c r="I39" i="19" s="1"/>
  <c r="F39" i="19"/>
  <c r="E39" i="19"/>
  <c r="D39" i="19"/>
  <c r="F38" i="19"/>
  <c r="E38" i="19"/>
  <c r="D38" i="19"/>
  <c r="H38" i="19" s="1"/>
  <c r="I38" i="19" s="1"/>
  <c r="F37" i="19"/>
  <c r="E37" i="19"/>
  <c r="D37" i="19"/>
  <c r="F36" i="19"/>
  <c r="H36" i="19" s="1"/>
  <c r="I36" i="19" s="1"/>
  <c r="E36" i="19"/>
  <c r="D36" i="19"/>
  <c r="H35" i="19"/>
  <c r="I35" i="19" s="1"/>
  <c r="F35" i="19"/>
  <c r="E35" i="19"/>
  <c r="D35" i="19"/>
  <c r="F34" i="19"/>
  <c r="E34" i="19"/>
  <c r="D34" i="19"/>
  <c r="H34" i="19" s="1"/>
  <c r="I34" i="19" s="1"/>
  <c r="G33" i="19"/>
  <c r="F33" i="19"/>
  <c r="E33" i="19"/>
  <c r="D33" i="19"/>
  <c r="H33" i="19" s="1"/>
  <c r="I33" i="19" s="1"/>
  <c r="H32" i="19"/>
  <c r="I32" i="19" s="1"/>
  <c r="F32" i="19"/>
  <c r="E32" i="19"/>
  <c r="D32" i="19"/>
  <c r="F31" i="19"/>
  <c r="E31" i="19"/>
  <c r="D31" i="19"/>
  <c r="H31" i="19" s="1"/>
  <c r="I31" i="19" s="1"/>
  <c r="F30" i="19"/>
  <c r="E30" i="19"/>
  <c r="D30" i="19"/>
  <c r="F29" i="19"/>
  <c r="H29" i="19" s="1"/>
  <c r="I29" i="19" s="1"/>
  <c r="E29" i="19"/>
  <c r="D29" i="19"/>
  <c r="H28" i="19"/>
  <c r="I28" i="19" s="1"/>
  <c r="F28" i="19"/>
  <c r="E28" i="19"/>
  <c r="D28" i="19"/>
  <c r="F27" i="19"/>
  <c r="E27" i="19"/>
  <c r="D27" i="19"/>
  <c r="H27" i="19" s="1"/>
  <c r="I27" i="19" s="1"/>
  <c r="F26" i="19"/>
  <c r="E26" i="19"/>
  <c r="D26" i="19"/>
  <c r="F25" i="19"/>
  <c r="E25" i="19"/>
  <c r="D25" i="19"/>
  <c r="F24" i="19"/>
  <c r="E24" i="19"/>
  <c r="D24" i="19"/>
  <c r="H24" i="19" s="1"/>
  <c r="I24" i="19" s="1"/>
  <c r="G23" i="19"/>
  <c r="F23" i="19"/>
  <c r="E23" i="19"/>
  <c r="D23" i="19"/>
  <c r="H23" i="19" s="1"/>
  <c r="I23" i="19" s="1"/>
  <c r="F22" i="19"/>
  <c r="E22" i="19"/>
  <c r="D22" i="19"/>
  <c r="H22" i="19" s="1"/>
  <c r="I22" i="19" s="1"/>
  <c r="G21" i="19"/>
  <c r="F21" i="19"/>
  <c r="E21" i="19"/>
  <c r="D21" i="19"/>
  <c r="H21" i="19" s="1"/>
  <c r="I21" i="19" s="1"/>
  <c r="F20" i="19"/>
  <c r="E20" i="19"/>
  <c r="D20" i="19"/>
  <c r="H20" i="19" s="1"/>
  <c r="I20" i="19" s="1"/>
  <c r="G19" i="19"/>
  <c r="F19" i="19"/>
  <c r="E19" i="19"/>
  <c r="D19" i="19"/>
  <c r="H19" i="19" s="1"/>
  <c r="I19" i="19" s="1"/>
  <c r="F18" i="19"/>
  <c r="E18" i="19"/>
  <c r="D18" i="19"/>
  <c r="H18" i="19" s="1"/>
  <c r="I18" i="19" s="1"/>
  <c r="G17" i="19"/>
  <c r="F17" i="19"/>
  <c r="E17" i="19"/>
  <c r="D17" i="19"/>
  <c r="H17" i="19" s="1"/>
  <c r="I17" i="19" s="1"/>
  <c r="F16" i="19"/>
  <c r="E16" i="19"/>
  <c r="D16" i="19"/>
  <c r="H16" i="19" s="1"/>
  <c r="I16" i="19" s="1"/>
  <c r="G15" i="19"/>
  <c r="F15" i="19"/>
  <c r="E15" i="19"/>
  <c r="D15" i="19"/>
  <c r="H15" i="19" s="1"/>
  <c r="I15" i="19" s="1"/>
  <c r="F14" i="19"/>
  <c r="E14" i="19"/>
  <c r="D14" i="19"/>
  <c r="H14" i="19" s="1"/>
  <c r="I14" i="19" s="1"/>
  <c r="G13" i="19"/>
  <c r="F13" i="19"/>
  <c r="E13" i="19"/>
  <c r="D13" i="19"/>
  <c r="H13" i="19" s="1"/>
  <c r="I13" i="19" s="1"/>
  <c r="F12" i="19"/>
  <c r="E12" i="19"/>
  <c r="D12" i="19"/>
  <c r="H12" i="19" s="1"/>
  <c r="I12" i="19" s="1"/>
  <c r="H30" i="19" l="1"/>
  <c r="I30" i="19" s="1"/>
  <c r="H41" i="19"/>
  <c r="I41" i="19" s="1"/>
  <c r="H60" i="19"/>
  <c r="I60" i="19" s="1"/>
  <c r="H63" i="19"/>
  <c r="I63" i="19" s="1"/>
  <c r="H37" i="19"/>
  <c r="I37" i="19" s="1"/>
  <c r="H56" i="19"/>
  <c r="I56" i="19" s="1"/>
  <c r="H64" i="19"/>
  <c r="I64" i="19" s="1"/>
  <c r="H74" i="19"/>
  <c r="I74" i="19" s="1"/>
  <c r="G12" i="19"/>
  <c r="G14" i="19"/>
  <c r="G16" i="19"/>
  <c r="G18" i="19"/>
  <c r="G20" i="19"/>
  <c r="G22" i="19"/>
  <c r="G24" i="19"/>
  <c r="G27" i="19"/>
  <c r="H73" i="14"/>
  <c r="E33" i="18" l="1"/>
  <c r="E27" i="18"/>
  <c r="H109" i="16"/>
  <c r="G109" i="16"/>
  <c r="D109" i="16"/>
  <c r="E109" i="16"/>
  <c r="F109" i="16"/>
  <c r="C109" i="16"/>
  <c r="E50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30" i="14"/>
  <c r="E131" i="14"/>
  <c r="E132" i="14"/>
  <c r="E133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4" i="14"/>
  <c r="D125" i="14"/>
  <c r="D126" i="14"/>
  <c r="D127" i="14"/>
  <c r="D128" i="14"/>
  <c r="D130" i="14"/>
  <c r="D131" i="14"/>
  <c r="D132" i="14"/>
  <c r="D133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F12" i="14"/>
  <c r="E12" i="14"/>
  <c r="D12" i="14" l="1"/>
  <c r="H167" i="18" l="1"/>
  <c r="I167" i="18" s="1"/>
  <c r="H166" i="18"/>
  <c r="I166" i="18" s="1"/>
  <c r="H165" i="18"/>
  <c r="I165" i="18" s="1"/>
  <c r="G164" i="18"/>
  <c r="F164" i="18"/>
  <c r="E164" i="18"/>
  <c r="H164" i="18" s="1"/>
  <c r="H163" i="18"/>
  <c r="I163" i="18" s="1"/>
  <c r="H162" i="18"/>
  <c r="I162" i="18" s="1"/>
  <c r="H161" i="18"/>
  <c r="I161" i="18" s="1"/>
  <c r="G160" i="18"/>
  <c r="F160" i="18"/>
  <c r="E160" i="18"/>
  <c r="H157" i="18"/>
  <c r="I157" i="18" s="1"/>
  <c r="I156" i="18" s="1"/>
  <c r="G156" i="18"/>
  <c r="F156" i="18"/>
  <c r="E156" i="18"/>
  <c r="H155" i="18"/>
  <c r="I155" i="18" s="1"/>
  <c r="H154" i="18"/>
  <c r="I154" i="18" s="1"/>
  <c r="H153" i="18"/>
  <c r="I153" i="18" s="1"/>
  <c r="G152" i="18"/>
  <c r="F152" i="18"/>
  <c r="E152" i="18"/>
  <c r="H151" i="18"/>
  <c r="I151" i="18" s="1"/>
  <c r="H150" i="18"/>
  <c r="I150" i="18" s="1"/>
  <c r="G149" i="18"/>
  <c r="F149" i="18"/>
  <c r="E149" i="18"/>
  <c r="H148" i="18"/>
  <c r="I148" i="18" s="1"/>
  <c r="H147" i="18"/>
  <c r="I147" i="18" s="1"/>
  <c r="H146" i="18"/>
  <c r="I146" i="18" s="1"/>
  <c r="H145" i="18"/>
  <c r="I145" i="18" s="1"/>
  <c r="G144" i="18"/>
  <c r="F144" i="18"/>
  <c r="E144" i="18"/>
  <c r="H141" i="18"/>
  <c r="I141" i="18" s="1"/>
  <c r="H140" i="18"/>
  <c r="I140" i="18" s="1"/>
  <c r="I139" i="18" s="1"/>
  <c r="G139" i="18"/>
  <c r="F139" i="18"/>
  <c r="E139" i="18"/>
  <c r="C139" i="18"/>
  <c r="H138" i="18"/>
  <c r="I138" i="18" s="1"/>
  <c r="H137" i="18"/>
  <c r="I137" i="18" s="1"/>
  <c r="H136" i="18"/>
  <c r="I136" i="18" s="1"/>
  <c r="H135" i="18"/>
  <c r="I135" i="18" s="1"/>
  <c r="G134" i="18"/>
  <c r="F134" i="18"/>
  <c r="E134" i="18"/>
  <c r="C134" i="18"/>
  <c r="H133" i="18"/>
  <c r="I133" i="18" s="1"/>
  <c r="H132" i="18"/>
  <c r="I132" i="18" s="1"/>
  <c r="H131" i="18"/>
  <c r="I131" i="18" s="1"/>
  <c r="H130" i="18"/>
  <c r="I130" i="18" s="1"/>
  <c r="G129" i="18"/>
  <c r="F129" i="18"/>
  <c r="E129" i="18"/>
  <c r="D129" i="18"/>
  <c r="H128" i="18"/>
  <c r="I128" i="18" s="1"/>
  <c r="H127" i="18"/>
  <c r="I127" i="18" s="1"/>
  <c r="H126" i="18"/>
  <c r="I126" i="18" s="1"/>
  <c r="H125" i="18"/>
  <c r="I125" i="18" s="1"/>
  <c r="H124" i="18"/>
  <c r="I124" i="18" s="1"/>
  <c r="G123" i="18"/>
  <c r="H123" i="18" s="1"/>
  <c r="F123" i="18"/>
  <c r="E123" i="18"/>
  <c r="H122" i="18"/>
  <c r="I122" i="18" s="1"/>
  <c r="I121" i="18" s="1"/>
  <c r="G121" i="18"/>
  <c r="F121" i="18"/>
  <c r="E121" i="18"/>
  <c r="H120" i="18"/>
  <c r="I120" i="18" s="1"/>
  <c r="I119" i="18" s="1"/>
  <c r="G119" i="18"/>
  <c r="F119" i="18"/>
  <c r="E119" i="18"/>
  <c r="H118" i="18"/>
  <c r="I118" i="18" s="1"/>
  <c r="I117" i="18" s="1"/>
  <c r="G117" i="18"/>
  <c r="F117" i="18"/>
  <c r="E117" i="18"/>
  <c r="H116" i="18"/>
  <c r="I116" i="18" s="1"/>
  <c r="I115" i="18" s="1"/>
  <c r="G115" i="18"/>
  <c r="F115" i="18"/>
  <c r="E115" i="18"/>
  <c r="C115" i="18"/>
  <c r="H114" i="18"/>
  <c r="H113" i="18"/>
  <c r="I113" i="18" s="1"/>
  <c r="I112" i="18" s="1"/>
  <c r="G112" i="18"/>
  <c r="F112" i="18"/>
  <c r="E112" i="18"/>
  <c r="H111" i="18"/>
  <c r="H110" i="18"/>
  <c r="I110" i="18" s="1"/>
  <c r="I109" i="18" s="1"/>
  <c r="G109" i="18"/>
  <c r="F109" i="18"/>
  <c r="E109" i="18"/>
  <c r="H108" i="18"/>
  <c r="I108" i="18" s="1"/>
  <c r="H107" i="18"/>
  <c r="I107" i="18" s="1"/>
  <c r="H106" i="18"/>
  <c r="I106" i="18" s="1"/>
  <c r="G105" i="18"/>
  <c r="F105" i="18"/>
  <c r="E105" i="18"/>
  <c r="H104" i="18"/>
  <c r="I104" i="18" s="1"/>
  <c r="H103" i="18"/>
  <c r="I103" i="18" s="1"/>
  <c r="H102" i="18"/>
  <c r="I102" i="18" s="1"/>
  <c r="G101" i="18"/>
  <c r="F101" i="18"/>
  <c r="E101" i="18"/>
  <c r="H100" i="18"/>
  <c r="I100" i="18" s="1"/>
  <c r="H99" i="18"/>
  <c r="I99" i="18" s="1"/>
  <c r="H98" i="18"/>
  <c r="I98" i="18" s="1"/>
  <c r="H97" i="18"/>
  <c r="I97" i="18" s="1"/>
  <c r="G96" i="18"/>
  <c r="F96" i="18"/>
  <c r="E96" i="18"/>
  <c r="H95" i="18"/>
  <c r="H94" i="18"/>
  <c r="H93" i="18"/>
  <c r="H91" i="18"/>
  <c r="H90" i="18"/>
  <c r="I90" i="18" s="1"/>
  <c r="H89" i="18"/>
  <c r="I89" i="18" s="1"/>
  <c r="H88" i="18"/>
  <c r="I88" i="18" s="1"/>
  <c r="H87" i="18"/>
  <c r="I87" i="18" s="1"/>
  <c r="G86" i="18"/>
  <c r="F86" i="18"/>
  <c r="E86" i="18"/>
  <c r="H85" i="18"/>
  <c r="I85" i="18" s="1"/>
  <c r="H84" i="18"/>
  <c r="I84" i="18" s="1"/>
  <c r="H83" i="18"/>
  <c r="I83" i="18" s="1"/>
  <c r="H82" i="18"/>
  <c r="I82" i="18" s="1"/>
  <c r="G81" i="18"/>
  <c r="F81" i="18"/>
  <c r="E81" i="18"/>
  <c r="H80" i="18"/>
  <c r="I80" i="18" s="1"/>
  <c r="H79" i="18"/>
  <c r="I79" i="18" s="1"/>
  <c r="I78" i="18" s="1"/>
  <c r="G78" i="18"/>
  <c r="F78" i="18"/>
  <c r="E78" i="18"/>
  <c r="H77" i="18"/>
  <c r="I77" i="18" s="1"/>
  <c r="H76" i="18"/>
  <c r="I76" i="18" s="1"/>
  <c r="H75" i="18"/>
  <c r="I75" i="18" s="1"/>
  <c r="H74" i="18"/>
  <c r="I74" i="18" s="1"/>
  <c r="G73" i="18"/>
  <c r="F73" i="18"/>
  <c r="E73" i="18"/>
  <c r="H72" i="18"/>
  <c r="H71" i="18"/>
  <c r="H70" i="18"/>
  <c r="I70" i="18" s="1"/>
  <c r="H69" i="18"/>
  <c r="H68" i="18"/>
  <c r="H63" i="18"/>
  <c r="I63" i="18" s="1"/>
  <c r="H62" i="18"/>
  <c r="I62" i="18" s="1"/>
  <c r="H61" i="18"/>
  <c r="I61" i="18" s="1"/>
  <c r="H60" i="18"/>
  <c r="I60" i="18" s="1"/>
  <c r="H59" i="18"/>
  <c r="I59" i="18" s="1"/>
  <c r="H58" i="18"/>
  <c r="I58" i="18" s="1"/>
  <c r="H57" i="18"/>
  <c r="I57" i="18" s="1"/>
  <c r="H56" i="18"/>
  <c r="I56" i="18" s="1"/>
  <c r="G55" i="18"/>
  <c r="E55" i="18"/>
  <c r="C55" i="18"/>
  <c r="H54" i="18"/>
  <c r="I54" i="18" s="1"/>
  <c r="H53" i="18"/>
  <c r="I53" i="18" s="1"/>
  <c r="H52" i="18"/>
  <c r="I52" i="18" s="1"/>
  <c r="H51" i="18"/>
  <c r="I51" i="18" s="1"/>
  <c r="G50" i="18"/>
  <c r="F50" i="18"/>
  <c r="H47" i="18"/>
  <c r="I47" i="18" s="1"/>
  <c r="H46" i="18"/>
  <c r="I46" i="18" s="1"/>
  <c r="G45" i="18"/>
  <c r="F45" i="18"/>
  <c r="H45" i="18" s="1"/>
  <c r="H43" i="18"/>
  <c r="I43" i="18" s="1"/>
  <c r="H42" i="18"/>
  <c r="I42" i="18" s="1"/>
  <c r="H41" i="18"/>
  <c r="I41" i="18" s="1"/>
  <c r="H40" i="18"/>
  <c r="I40" i="18" s="1"/>
  <c r="H39" i="18"/>
  <c r="I39" i="18" s="1"/>
  <c r="H38" i="18"/>
  <c r="I38" i="18" s="1"/>
  <c r="H37" i="18"/>
  <c r="I37" i="18" s="1"/>
  <c r="H36" i="18"/>
  <c r="I36" i="18" s="1"/>
  <c r="H35" i="18"/>
  <c r="I35" i="18" s="1"/>
  <c r="H34" i="18"/>
  <c r="I34" i="18" s="1"/>
  <c r="G33" i="18"/>
  <c r="F33" i="18"/>
  <c r="H32" i="18"/>
  <c r="H31" i="18"/>
  <c r="H30" i="18"/>
  <c r="H29" i="18"/>
  <c r="H28" i="18"/>
  <c r="G27" i="18"/>
  <c r="H25" i="18"/>
  <c r="H24" i="18"/>
  <c r="I24" i="18" s="1"/>
  <c r="I23" i="18" s="1"/>
  <c r="G23" i="18"/>
  <c r="F23" i="18"/>
  <c r="E23" i="18"/>
  <c r="H22" i="18"/>
  <c r="H21" i="18"/>
  <c r="I21" i="18" s="1"/>
  <c r="I20" i="18" s="1"/>
  <c r="G20" i="18"/>
  <c r="F20" i="18"/>
  <c r="E20" i="18"/>
  <c r="H19" i="18"/>
  <c r="I19" i="18" s="1"/>
  <c r="I18" i="18" s="1"/>
  <c r="G18" i="18"/>
  <c r="F18" i="18"/>
  <c r="H17" i="18"/>
  <c r="I17" i="18" s="1"/>
  <c r="I16" i="18" s="1"/>
  <c r="G16" i="18"/>
  <c r="F16" i="18"/>
  <c r="E16" i="18"/>
  <c r="H15" i="18"/>
  <c r="I15" i="18" s="1"/>
  <c r="I14" i="18" s="1"/>
  <c r="G14" i="18"/>
  <c r="F14" i="18"/>
  <c r="E14" i="18"/>
  <c r="H13" i="18"/>
  <c r="H12" i="18" s="1"/>
  <c r="G12" i="18"/>
  <c r="H96" i="18" l="1"/>
  <c r="I101" i="18"/>
  <c r="H115" i="18"/>
  <c r="H117" i="18"/>
  <c r="H16" i="18"/>
  <c r="H18" i="18"/>
  <c r="H109" i="18"/>
  <c r="H50" i="18"/>
  <c r="H101" i="18"/>
  <c r="H20" i="18"/>
  <c r="H33" i="18"/>
  <c r="H144" i="18"/>
  <c r="H78" i="18"/>
  <c r="H81" i="18"/>
  <c r="H105" i="18"/>
  <c r="H139" i="18"/>
  <c r="H156" i="18"/>
  <c r="H55" i="18"/>
  <c r="H73" i="18"/>
  <c r="H149" i="18"/>
  <c r="H152" i="18"/>
  <c r="I144" i="18"/>
  <c r="H134" i="18"/>
  <c r="H160" i="18"/>
  <c r="H27" i="18"/>
  <c r="H86" i="18"/>
  <c r="I96" i="18"/>
  <c r="I105" i="18"/>
  <c r="H112" i="18"/>
  <c r="H119" i="18"/>
  <c r="I123" i="18"/>
  <c r="I149" i="18"/>
  <c r="H14" i="18"/>
  <c r="H23" i="18"/>
  <c r="H121" i="18"/>
  <c r="H129" i="18"/>
  <c r="I160" i="18"/>
  <c r="I164" i="18"/>
  <c r="I55" i="18"/>
  <c r="I33" i="18"/>
  <c r="I32" i="18" s="1"/>
  <c r="I31" i="18" s="1"/>
  <c r="I30" i="18" s="1"/>
  <c r="I29" i="18" s="1"/>
  <c r="I28" i="18" s="1"/>
  <c r="I27" i="18" s="1"/>
  <c r="I45" i="18"/>
  <c r="I129" i="18"/>
  <c r="I134" i="18"/>
  <c r="I152" i="18"/>
  <c r="I50" i="18"/>
  <c r="I73" i="18"/>
  <c r="I81" i="18"/>
  <c r="I86" i="18"/>
  <c r="I13" i="18"/>
  <c r="I12" i="18" s="1"/>
  <c r="H167" i="17" l="1"/>
  <c r="I167" i="17" s="1"/>
  <c r="H166" i="17"/>
  <c r="I166" i="17" s="1"/>
  <c r="H165" i="17"/>
  <c r="I165" i="17" s="1"/>
  <c r="G164" i="17"/>
  <c r="F164" i="17"/>
  <c r="E164" i="17"/>
  <c r="D164" i="17"/>
  <c r="C164" i="17"/>
  <c r="H163" i="17"/>
  <c r="I163" i="17" s="1"/>
  <c r="H162" i="17"/>
  <c r="I162" i="17" s="1"/>
  <c r="H161" i="17"/>
  <c r="I161" i="17" s="1"/>
  <c r="G160" i="17"/>
  <c r="F160" i="17"/>
  <c r="E160" i="17"/>
  <c r="D160" i="17"/>
  <c r="C160" i="17"/>
  <c r="H157" i="17"/>
  <c r="I157" i="17" s="1"/>
  <c r="I156" i="17" s="1"/>
  <c r="G156" i="17"/>
  <c r="F156" i="17"/>
  <c r="E156" i="17"/>
  <c r="D156" i="17"/>
  <c r="H156" i="17" s="1"/>
  <c r="C156" i="17"/>
  <c r="H155" i="17"/>
  <c r="I155" i="17" s="1"/>
  <c r="H154" i="17"/>
  <c r="I154" i="17" s="1"/>
  <c r="H153" i="17"/>
  <c r="I153" i="17" s="1"/>
  <c r="I152" i="17" s="1"/>
  <c r="G152" i="17"/>
  <c r="F152" i="17"/>
  <c r="E152" i="17"/>
  <c r="D152" i="17"/>
  <c r="C152" i="17"/>
  <c r="H151" i="17"/>
  <c r="I151" i="17" s="1"/>
  <c r="H150" i="17"/>
  <c r="I150" i="17" s="1"/>
  <c r="G149" i="17"/>
  <c r="F149" i="17"/>
  <c r="E149" i="17"/>
  <c r="D149" i="17"/>
  <c r="C149" i="17"/>
  <c r="H148" i="17"/>
  <c r="I148" i="17" s="1"/>
  <c r="H147" i="17"/>
  <c r="I147" i="17" s="1"/>
  <c r="H146" i="17"/>
  <c r="I146" i="17" s="1"/>
  <c r="H145" i="17"/>
  <c r="I145" i="17" s="1"/>
  <c r="G144" i="17"/>
  <c r="F144" i="17"/>
  <c r="E144" i="17"/>
  <c r="D144" i="17"/>
  <c r="H144" i="17" s="1"/>
  <c r="C144" i="17"/>
  <c r="H141" i="17"/>
  <c r="I141" i="17" s="1"/>
  <c r="H140" i="17"/>
  <c r="I140" i="17" s="1"/>
  <c r="G139" i="17"/>
  <c r="F139" i="17"/>
  <c r="E139" i="17"/>
  <c r="D139" i="17"/>
  <c r="C139" i="17"/>
  <c r="H138" i="17"/>
  <c r="I138" i="17" s="1"/>
  <c r="H137" i="17"/>
  <c r="I137" i="17" s="1"/>
  <c r="H136" i="17"/>
  <c r="I136" i="17" s="1"/>
  <c r="H135" i="17"/>
  <c r="I135" i="17" s="1"/>
  <c r="I134" i="17" s="1"/>
  <c r="G134" i="17"/>
  <c r="F134" i="17"/>
  <c r="E134" i="17"/>
  <c r="D134" i="17"/>
  <c r="C134" i="17"/>
  <c r="H133" i="17"/>
  <c r="I133" i="17" s="1"/>
  <c r="H132" i="17"/>
  <c r="I132" i="17" s="1"/>
  <c r="H131" i="17"/>
  <c r="I131" i="17" s="1"/>
  <c r="H130" i="17"/>
  <c r="I130" i="17" s="1"/>
  <c r="G129" i="17"/>
  <c r="F129" i="17"/>
  <c r="E129" i="17"/>
  <c r="D129" i="17"/>
  <c r="C129" i="17"/>
  <c r="H128" i="17"/>
  <c r="I128" i="17" s="1"/>
  <c r="H127" i="17"/>
  <c r="I127" i="17" s="1"/>
  <c r="H126" i="17"/>
  <c r="I126" i="17" s="1"/>
  <c r="H125" i="17"/>
  <c r="I125" i="17" s="1"/>
  <c r="H124" i="17"/>
  <c r="I124" i="17" s="1"/>
  <c r="G123" i="17"/>
  <c r="F123" i="17"/>
  <c r="E123" i="17"/>
  <c r="D123" i="17"/>
  <c r="C123" i="17"/>
  <c r="H122" i="17"/>
  <c r="I122" i="17" s="1"/>
  <c r="I121" i="17" s="1"/>
  <c r="G121" i="17"/>
  <c r="F121" i="17"/>
  <c r="E121" i="17"/>
  <c r="D121" i="17"/>
  <c r="C121" i="17"/>
  <c r="H120" i="17"/>
  <c r="I120" i="17" s="1"/>
  <c r="I119" i="17" s="1"/>
  <c r="G119" i="17"/>
  <c r="F119" i="17"/>
  <c r="E119" i="17"/>
  <c r="D119" i="17"/>
  <c r="C119" i="17"/>
  <c r="H118" i="17"/>
  <c r="I118" i="17" s="1"/>
  <c r="I117" i="17" s="1"/>
  <c r="G117" i="17"/>
  <c r="D117" i="17"/>
  <c r="H117" i="17" s="1"/>
  <c r="C117" i="17"/>
  <c r="H116" i="17"/>
  <c r="I116" i="17" s="1"/>
  <c r="I115" i="17" s="1"/>
  <c r="G115" i="17"/>
  <c r="F115" i="17"/>
  <c r="E115" i="17"/>
  <c r="D115" i="17"/>
  <c r="C115" i="17"/>
  <c r="H114" i="17"/>
  <c r="H113" i="17"/>
  <c r="I113" i="17" s="1"/>
  <c r="I112" i="17" s="1"/>
  <c r="G112" i="17"/>
  <c r="F112" i="17"/>
  <c r="E112" i="17"/>
  <c r="D112" i="17"/>
  <c r="C112" i="17"/>
  <c r="H111" i="17"/>
  <c r="H110" i="17"/>
  <c r="I110" i="17" s="1"/>
  <c r="I109" i="17" s="1"/>
  <c r="G109" i="17"/>
  <c r="F109" i="17"/>
  <c r="E109" i="17"/>
  <c r="D109" i="17"/>
  <c r="C109" i="17"/>
  <c r="H108" i="17"/>
  <c r="I108" i="17" s="1"/>
  <c r="H107" i="17"/>
  <c r="I107" i="17" s="1"/>
  <c r="H106" i="17"/>
  <c r="I106" i="17" s="1"/>
  <c r="G105" i="17"/>
  <c r="F105" i="17"/>
  <c r="E105" i="17"/>
  <c r="D105" i="17"/>
  <c r="C105" i="17"/>
  <c r="H104" i="17"/>
  <c r="I104" i="17" s="1"/>
  <c r="H103" i="17"/>
  <c r="I103" i="17" s="1"/>
  <c r="H102" i="17"/>
  <c r="I102" i="17" s="1"/>
  <c r="G101" i="17"/>
  <c r="F101" i="17"/>
  <c r="E101" i="17"/>
  <c r="D101" i="17"/>
  <c r="C101" i="17"/>
  <c r="H100" i="17"/>
  <c r="I100" i="17" s="1"/>
  <c r="H99" i="17"/>
  <c r="I99" i="17" s="1"/>
  <c r="H98" i="17"/>
  <c r="I98" i="17" s="1"/>
  <c r="H97" i="17"/>
  <c r="I97" i="17" s="1"/>
  <c r="G96" i="17"/>
  <c r="F96" i="17"/>
  <c r="E96" i="17"/>
  <c r="D96" i="17"/>
  <c r="C96" i="17"/>
  <c r="H95" i="17"/>
  <c r="H94" i="17"/>
  <c r="H93" i="17"/>
  <c r="H92" i="17"/>
  <c r="H91" i="17"/>
  <c r="H90" i="17"/>
  <c r="I90" i="17" s="1"/>
  <c r="H89" i="17"/>
  <c r="I89" i="17" s="1"/>
  <c r="H88" i="17"/>
  <c r="I88" i="17" s="1"/>
  <c r="H87" i="17"/>
  <c r="I87" i="17" s="1"/>
  <c r="G86" i="17"/>
  <c r="F86" i="17"/>
  <c r="E86" i="17"/>
  <c r="D86" i="17"/>
  <c r="C86" i="17"/>
  <c r="H85" i="17"/>
  <c r="I85" i="17" s="1"/>
  <c r="H84" i="17"/>
  <c r="I84" i="17" s="1"/>
  <c r="H83" i="17"/>
  <c r="I83" i="17" s="1"/>
  <c r="H82" i="17"/>
  <c r="I82" i="17" s="1"/>
  <c r="G81" i="17"/>
  <c r="F81" i="17"/>
  <c r="E81" i="17"/>
  <c r="D81" i="17"/>
  <c r="C81" i="17"/>
  <c r="H80" i="17"/>
  <c r="I80" i="17" s="1"/>
  <c r="H79" i="17"/>
  <c r="I79" i="17" s="1"/>
  <c r="G78" i="17"/>
  <c r="F78" i="17"/>
  <c r="E78" i="17"/>
  <c r="D78" i="17"/>
  <c r="C78" i="17"/>
  <c r="H77" i="17"/>
  <c r="I77" i="17" s="1"/>
  <c r="H76" i="17"/>
  <c r="I76" i="17" s="1"/>
  <c r="H75" i="17"/>
  <c r="I75" i="17" s="1"/>
  <c r="H74" i="17"/>
  <c r="I74" i="17" s="1"/>
  <c r="G73" i="17"/>
  <c r="F73" i="17"/>
  <c r="E73" i="17"/>
  <c r="D73" i="17"/>
  <c r="C73" i="17"/>
  <c r="H72" i="17"/>
  <c r="H71" i="17"/>
  <c r="H70" i="17"/>
  <c r="I70" i="17" s="1"/>
  <c r="H69" i="17"/>
  <c r="H68" i="17"/>
  <c r="H63" i="17"/>
  <c r="I63" i="17" s="1"/>
  <c r="H62" i="17"/>
  <c r="I62" i="17" s="1"/>
  <c r="H61" i="17"/>
  <c r="I61" i="17" s="1"/>
  <c r="H60" i="17"/>
  <c r="I60" i="17" s="1"/>
  <c r="H59" i="17"/>
  <c r="I59" i="17" s="1"/>
  <c r="H58" i="17"/>
  <c r="I58" i="17" s="1"/>
  <c r="H57" i="17"/>
  <c r="I57" i="17" s="1"/>
  <c r="H56" i="17"/>
  <c r="I56" i="17" s="1"/>
  <c r="G55" i="17"/>
  <c r="F55" i="17"/>
  <c r="E55" i="17"/>
  <c r="D55" i="17"/>
  <c r="C55" i="17"/>
  <c r="H54" i="17"/>
  <c r="I54" i="17" s="1"/>
  <c r="H53" i="17"/>
  <c r="I53" i="17" s="1"/>
  <c r="H52" i="17"/>
  <c r="I52" i="17" s="1"/>
  <c r="H51" i="17"/>
  <c r="I51" i="17" s="1"/>
  <c r="G50" i="17"/>
  <c r="F50" i="17"/>
  <c r="E50" i="17"/>
  <c r="D50" i="17"/>
  <c r="C50" i="17"/>
  <c r="H49" i="17"/>
  <c r="H48" i="17"/>
  <c r="H47" i="17"/>
  <c r="I47" i="17" s="1"/>
  <c r="H46" i="17"/>
  <c r="I46" i="17" s="1"/>
  <c r="G45" i="17"/>
  <c r="F45" i="17"/>
  <c r="E45" i="17"/>
  <c r="D45" i="17"/>
  <c r="C45" i="17"/>
  <c r="H41" i="17"/>
  <c r="I41" i="17" s="1"/>
  <c r="H40" i="17"/>
  <c r="I40" i="17" s="1"/>
  <c r="H39" i="17"/>
  <c r="I39" i="17" s="1"/>
  <c r="H38" i="17"/>
  <c r="I38" i="17" s="1"/>
  <c r="H37" i="17"/>
  <c r="I37" i="17" s="1"/>
  <c r="H36" i="17"/>
  <c r="I36" i="17" s="1"/>
  <c r="H35" i="17"/>
  <c r="I35" i="17" s="1"/>
  <c r="H34" i="17"/>
  <c r="I34" i="17" s="1"/>
  <c r="C33" i="17"/>
  <c r="H32" i="17"/>
  <c r="H31" i="17"/>
  <c r="H30" i="17"/>
  <c r="H29" i="17"/>
  <c r="H28" i="17"/>
  <c r="G27" i="17"/>
  <c r="F27" i="17"/>
  <c r="E27" i="17"/>
  <c r="D27" i="17"/>
  <c r="C27" i="17"/>
  <c r="H25" i="17"/>
  <c r="H24" i="17"/>
  <c r="I24" i="17" s="1"/>
  <c r="I23" i="17" s="1"/>
  <c r="G23" i="17"/>
  <c r="F23" i="17"/>
  <c r="E23" i="17"/>
  <c r="D23" i="17"/>
  <c r="C23" i="17"/>
  <c r="H22" i="17"/>
  <c r="H21" i="17"/>
  <c r="I21" i="17" s="1"/>
  <c r="I20" i="17" s="1"/>
  <c r="G20" i="17"/>
  <c r="F20" i="17"/>
  <c r="E20" i="17"/>
  <c r="D20" i="17"/>
  <c r="C20" i="17"/>
  <c r="H19" i="17"/>
  <c r="I19" i="17" s="1"/>
  <c r="I18" i="17" s="1"/>
  <c r="G18" i="17"/>
  <c r="F18" i="17"/>
  <c r="E18" i="17"/>
  <c r="D18" i="17"/>
  <c r="C18" i="17"/>
  <c r="H17" i="17"/>
  <c r="I17" i="17" s="1"/>
  <c r="I16" i="17" s="1"/>
  <c r="F16" i="17"/>
  <c r="E16" i="17"/>
  <c r="D16" i="17"/>
  <c r="C16" i="17"/>
  <c r="H15" i="17"/>
  <c r="I15" i="17" s="1"/>
  <c r="I14" i="17" s="1"/>
  <c r="D14" i="17"/>
  <c r="H14" i="17" s="1"/>
  <c r="C14" i="17"/>
  <c r="H13" i="17"/>
  <c r="I13" i="17" s="1"/>
  <c r="I12" i="17" s="1"/>
  <c r="G12" i="17"/>
  <c r="D12" i="17"/>
  <c r="C12" i="17"/>
  <c r="H86" i="17" l="1"/>
  <c r="H119" i="17"/>
  <c r="H123" i="17"/>
  <c r="H23" i="17"/>
  <c r="H55" i="17"/>
  <c r="I101" i="17"/>
  <c r="H20" i="17"/>
  <c r="H33" i="17"/>
  <c r="H45" i="17"/>
  <c r="H73" i="17"/>
  <c r="I73" i="17"/>
  <c r="H81" i="17"/>
  <c r="H96" i="17"/>
  <c r="H112" i="17"/>
  <c r="H115" i="17"/>
  <c r="H121" i="17"/>
  <c r="H134" i="17"/>
  <c r="H152" i="17"/>
  <c r="H160" i="17"/>
  <c r="I160" i="17"/>
  <c r="H105" i="17"/>
  <c r="H109" i="17"/>
  <c r="H129" i="17"/>
  <c r="H139" i="17"/>
  <c r="H16" i="17"/>
  <c r="H18" i="17"/>
  <c r="H27" i="17"/>
  <c r="H50" i="17"/>
  <c r="H78" i="17"/>
  <c r="H101" i="17"/>
  <c r="H149" i="17"/>
  <c r="I149" i="17"/>
  <c r="H164" i="17"/>
  <c r="I164" i="17"/>
  <c r="I50" i="17"/>
  <c r="H12" i="17"/>
  <c r="I33" i="17"/>
  <c r="I32" i="17" s="1"/>
  <c r="I31" i="17" s="1"/>
  <c r="I30" i="17" s="1"/>
  <c r="I29" i="17" s="1"/>
  <c r="I28" i="17" s="1"/>
  <c r="I27" i="17" s="1"/>
  <c r="I45" i="17"/>
  <c r="I55" i="17"/>
  <c r="I81" i="17"/>
  <c r="I144" i="17"/>
  <c r="I86" i="17"/>
  <c r="I78" i="17"/>
  <c r="I96" i="17"/>
  <c r="I105" i="17"/>
  <c r="I123" i="17"/>
  <c r="I129" i="17"/>
  <c r="I139" i="17"/>
  <c r="I167" i="16" l="1"/>
  <c r="H167" i="16"/>
  <c r="H166" i="16"/>
  <c r="I166" i="16" s="1"/>
  <c r="I165" i="16"/>
  <c r="H165" i="16"/>
  <c r="H164" i="16" s="1"/>
  <c r="G164" i="16"/>
  <c r="F164" i="16"/>
  <c r="E164" i="16"/>
  <c r="D164" i="16"/>
  <c r="C164" i="16"/>
  <c r="I164" i="16" s="1"/>
  <c r="I163" i="16"/>
  <c r="H163" i="16"/>
  <c r="H162" i="16"/>
  <c r="I162" i="16" s="1"/>
  <c r="I161" i="16"/>
  <c r="H161" i="16"/>
  <c r="H160" i="16"/>
  <c r="G160" i="16"/>
  <c r="F160" i="16"/>
  <c r="E160" i="16"/>
  <c r="D160" i="16"/>
  <c r="C160" i="16"/>
  <c r="I160" i="16" s="1"/>
  <c r="H159" i="16"/>
  <c r="I159" i="16" s="1"/>
  <c r="I158" i="16"/>
  <c r="H158" i="16"/>
  <c r="H157" i="16"/>
  <c r="I157" i="16" s="1"/>
  <c r="I156" i="16"/>
  <c r="H156" i="16"/>
  <c r="G156" i="16"/>
  <c r="F156" i="16"/>
  <c r="E156" i="16"/>
  <c r="D156" i="16"/>
  <c r="C156" i="16"/>
  <c r="H141" i="16"/>
  <c r="H139" i="16" s="1"/>
  <c r="I139" i="16" s="1"/>
  <c r="G139" i="16"/>
  <c r="F139" i="16"/>
  <c r="E139" i="16"/>
  <c r="D139" i="16"/>
  <c r="C139" i="16"/>
  <c r="I136" i="16"/>
  <c r="H136" i="16"/>
  <c r="H134" i="16" s="1"/>
  <c r="G134" i="16"/>
  <c r="F134" i="16"/>
  <c r="E134" i="16"/>
  <c r="D134" i="16"/>
  <c r="C134" i="16"/>
  <c r="I134" i="16" s="1"/>
  <c r="I131" i="16"/>
  <c r="H131" i="16"/>
  <c r="H129" i="16"/>
  <c r="G129" i="16"/>
  <c r="F129" i="16"/>
  <c r="E129" i="16"/>
  <c r="D129" i="16"/>
  <c r="C129" i="16"/>
  <c r="I129" i="16" s="1"/>
  <c r="H126" i="16"/>
  <c r="I126" i="16" s="1"/>
  <c r="I123" i="16"/>
  <c r="H123" i="16"/>
  <c r="G123" i="16"/>
  <c r="F123" i="16"/>
  <c r="E123" i="16"/>
  <c r="D123" i="16"/>
  <c r="C123" i="16"/>
  <c r="H122" i="16"/>
  <c r="H121" i="16" s="1"/>
  <c r="I121" i="16" s="1"/>
  <c r="G121" i="16"/>
  <c r="F121" i="16"/>
  <c r="E121" i="16"/>
  <c r="D121" i="16"/>
  <c r="C121" i="16"/>
  <c r="I120" i="16"/>
  <c r="H120" i="16"/>
  <c r="H119" i="16" s="1"/>
  <c r="G119" i="16"/>
  <c r="F119" i="16"/>
  <c r="E119" i="16"/>
  <c r="D119" i="16"/>
  <c r="C119" i="16"/>
  <c r="I119" i="16" s="1"/>
  <c r="I116" i="16"/>
  <c r="H116" i="16"/>
  <c r="H115" i="16"/>
  <c r="G115" i="16"/>
  <c r="F115" i="16"/>
  <c r="E115" i="16"/>
  <c r="D115" i="16"/>
  <c r="C115" i="16"/>
  <c r="I115" i="16" s="1"/>
  <c r="H113" i="16"/>
  <c r="I113" i="16" s="1"/>
  <c r="I112" i="16"/>
  <c r="H112" i="16"/>
  <c r="G112" i="16"/>
  <c r="F112" i="16"/>
  <c r="E112" i="16"/>
  <c r="D112" i="16"/>
  <c r="C112" i="16"/>
  <c r="H110" i="16"/>
  <c r="I109" i="16" s="1"/>
  <c r="I108" i="16"/>
  <c r="H108" i="16"/>
  <c r="H107" i="16"/>
  <c r="I107" i="16" s="1"/>
  <c r="I106" i="16"/>
  <c r="H106" i="16"/>
  <c r="H105" i="16" s="1"/>
  <c r="G105" i="16"/>
  <c r="F105" i="16"/>
  <c r="E105" i="16"/>
  <c r="D105" i="16"/>
  <c r="C105" i="16"/>
  <c r="I105" i="16" s="1"/>
  <c r="I104" i="16"/>
  <c r="H104" i="16"/>
  <c r="H103" i="16"/>
  <c r="I103" i="16" s="1"/>
  <c r="I102" i="16"/>
  <c r="H102" i="16"/>
  <c r="H101" i="16"/>
  <c r="G101" i="16"/>
  <c r="F101" i="16"/>
  <c r="E101" i="16"/>
  <c r="D101" i="16"/>
  <c r="C101" i="16"/>
  <c r="I101" i="16" s="1"/>
  <c r="H98" i="16"/>
  <c r="I98" i="16" s="1"/>
  <c r="I97" i="16"/>
  <c r="H97" i="16"/>
  <c r="H96" i="16" s="1"/>
  <c r="G96" i="16"/>
  <c r="F96" i="16"/>
  <c r="E96" i="16"/>
  <c r="D96" i="16"/>
  <c r="C96" i="16"/>
  <c r="I96" i="16" s="1"/>
  <c r="I70" i="16"/>
  <c r="H70" i="16"/>
  <c r="H69" i="16"/>
  <c r="G69" i="16"/>
  <c r="F69" i="16"/>
  <c r="E69" i="16"/>
  <c r="D69" i="16"/>
  <c r="C69" i="16"/>
  <c r="I69" i="16" s="1"/>
  <c r="H60" i="16"/>
  <c r="I60" i="16" s="1"/>
  <c r="I59" i="16"/>
  <c r="H59" i="16"/>
  <c r="H58" i="16"/>
  <c r="I58" i="16" s="1"/>
  <c r="I57" i="16"/>
  <c r="H57" i="16"/>
  <c r="H56" i="16"/>
  <c r="I56" i="16" s="1"/>
  <c r="I55" i="16"/>
  <c r="H55" i="16"/>
  <c r="G55" i="16"/>
  <c r="F55" i="16"/>
  <c r="E55" i="16"/>
  <c r="D55" i="16"/>
  <c r="C55" i="16"/>
  <c r="H52" i="16"/>
  <c r="H50" i="16" s="1"/>
  <c r="G50" i="16"/>
  <c r="F50" i="16"/>
  <c r="E50" i="16"/>
  <c r="D50" i="16"/>
  <c r="C50" i="16"/>
  <c r="I50" i="16" s="1"/>
  <c r="I47" i="16"/>
  <c r="H47" i="16"/>
  <c r="H45" i="16" s="1"/>
  <c r="G45" i="16"/>
  <c r="F45" i="16"/>
  <c r="E45" i="16"/>
  <c r="D45" i="16"/>
  <c r="C45" i="16"/>
  <c r="I44" i="16"/>
  <c r="H44" i="16"/>
  <c r="H43" i="16"/>
  <c r="I43" i="16" s="1"/>
  <c r="I42" i="16"/>
  <c r="H42" i="16"/>
  <c r="H41" i="16"/>
  <c r="I41" i="16" s="1"/>
  <c r="H40" i="16"/>
  <c r="I40" i="16" s="1"/>
  <c r="H39" i="16"/>
  <c r="I39" i="16" s="1"/>
  <c r="H38" i="16"/>
  <c r="I38" i="16" s="1"/>
  <c r="H37" i="16"/>
  <c r="I37" i="16" s="1"/>
  <c r="H36" i="16"/>
  <c r="I36" i="16" s="1"/>
  <c r="H35" i="16"/>
  <c r="I35" i="16" s="1"/>
  <c r="H34" i="16"/>
  <c r="I34" i="16" s="1"/>
  <c r="G33" i="16"/>
  <c r="F33" i="16"/>
  <c r="E33" i="16"/>
  <c r="D33" i="16"/>
  <c r="C33" i="16"/>
  <c r="F27" i="16"/>
  <c r="E27" i="16"/>
  <c r="D27" i="16"/>
  <c r="C27" i="16"/>
  <c r="I24" i="16"/>
  <c r="H23" i="16"/>
  <c r="G23" i="16"/>
  <c r="F23" i="16"/>
  <c r="E23" i="16"/>
  <c r="D23" i="16"/>
  <c r="C23" i="16"/>
  <c r="I23" i="16" s="1"/>
  <c r="I21" i="16"/>
  <c r="H21" i="16"/>
  <c r="I20" i="16"/>
  <c r="H20" i="16"/>
  <c r="G20" i="16"/>
  <c r="F20" i="16"/>
  <c r="E20" i="16"/>
  <c r="D20" i="16"/>
  <c r="C20" i="16"/>
  <c r="H19" i="16"/>
  <c r="H18" i="16" s="1"/>
  <c r="G18" i="16"/>
  <c r="F18" i="16"/>
  <c r="E18" i="16"/>
  <c r="D18" i="16"/>
  <c r="C18" i="16"/>
  <c r="I17" i="16"/>
  <c r="I16" i="16" s="1"/>
  <c r="H17" i="16"/>
  <c r="H16" i="16" s="1"/>
  <c r="G16" i="16"/>
  <c r="F16" i="16"/>
  <c r="E16" i="16"/>
  <c r="D16" i="16"/>
  <c r="C16" i="16"/>
  <c r="H15" i="16"/>
  <c r="I15" i="16" s="1"/>
  <c r="I14" i="16" s="1"/>
  <c r="H14" i="16"/>
  <c r="G14" i="16"/>
  <c r="F14" i="16"/>
  <c r="E14" i="16"/>
  <c r="D14" i="16"/>
  <c r="C14" i="16"/>
  <c r="I13" i="16"/>
  <c r="H13" i="16"/>
  <c r="I12" i="16"/>
  <c r="H12" i="16"/>
  <c r="G12" i="16"/>
  <c r="F12" i="16"/>
  <c r="E12" i="16"/>
  <c r="D12" i="16"/>
  <c r="C12" i="16"/>
  <c r="I45" i="16" l="1"/>
  <c r="I33" i="16"/>
  <c r="H33" i="16"/>
  <c r="I19" i="16"/>
  <c r="I18" i="16" s="1"/>
  <c r="I52" i="16"/>
  <c r="I110" i="16"/>
  <c r="I122" i="16"/>
  <c r="I141" i="16"/>
  <c r="E123" i="15"/>
  <c r="F123" i="15"/>
  <c r="D123" i="15"/>
  <c r="D123" i="14" s="1"/>
  <c r="G96" i="15"/>
  <c r="F33" i="15"/>
  <c r="E33" i="15"/>
  <c r="H167" i="15"/>
  <c r="I167" i="15" s="1"/>
  <c r="H166" i="15"/>
  <c r="I166" i="15" s="1"/>
  <c r="H165" i="15"/>
  <c r="I165" i="15" s="1"/>
  <c r="I164" i="15" s="1"/>
  <c r="G164" i="15"/>
  <c r="F164" i="15"/>
  <c r="E164" i="15"/>
  <c r="D164" i="15"/>
  <c r="C164" i="15"/>
  <c r="H163" i="15"/>
  <c r="I163" i="15" s="1"/>
  <c r="H162" i="15"/>
  <c r="I162" i="15" s="1"/>
  <c r="H161" i="15"/>
  <c r="I161" i="15" s="1"/>
  <c r="G160" i="15"/>
  <c r="F160" i="15"/>
  <c r="E160" i="15"/>
  <c r="D160" i="15"/>
  <c r="C160" i="15"/>
  <c r="H157" i="15"/>
  <c r="I157" i="15" s="1"/>
  <c r="I156" i="15" s="1"/>
  <c r="G156" i="15"/>
  <c r="F156" i="15"/>
  <c r="E156" i="15"/>
  <c r="D156" i="15"/>
  <c r="C156" i="15"/>
  <c r="H155" i="15"/>
  <c r="I155" i="15" s="1"/>
  <c r="H154" i="15"/>
  <c r="I154" i="15" s="1"/>
  <c r="H153" i="15"/>
  <c r="I153" i="15" s="1"/>
  <c r="G152" i="15"/>
  <c r="F152" i="15"/>
  <c r="E152" i="15"/>
  <c r="D152" i="15"/>
  <c r="C152" i="15"/>
  <c r="H151" i="15"/>
  <c r="I151" i="15" s="1"/>
  <c r="H150" i="15"/>
  <c r="I150" i="15" s="1"/>
  <c r="G149" i="15"/>
  <c r="F149" i="15"/>
  <c r="E149" i="15"/>
  <c r="D149" i="15"/>
  <c r="H149" i="15" s="1"/>
  <c r="C149" i="15"/>
  <c r="H148" i="15"/>
  <c r="I148" i="15" s="1"/>
  <c r="H147" i="15"/>
  <c r="I147" i="15" s="1"/>
  <c r="H146" i="15"/>
  <c r="I146" i="15" s="1"/>
  <c r="H145" i="15"/>
  <c r="I145" i="15" s="1"/>
  <c r="G144" i="15"/>
  <c r="F144" i="15"/>
  <c r="E144" i="15"/>
  <c r="D144" i="15"/>
  <c r="C144" i="15"/>
  <c r="H141" i="15"/>
  <c r="I141" i="15" s="1"/>
  <c r="H140" i="15"/>
  <c r="I140" i="15" s="1"/>
  <c r="I139" i="15" s="1"/>
  <c r="G139" i="15"/>
  <c r="F139" i="15"/>
  <c r="E139" i="15"/>
  <c r="D139" i="15"/>
  <c r="H139" i="15" s="1"/>
  <c r="C139" i="15"/>
  <c r="H138" i="15"/>
  <c r="I138" i="15" s="1"/>
  <c r="H137" i="15"/>
  <c r="I137" i="15" s="1"/>
  <c r="H136" i="15"/>
  <c r="I136" i="15" s="1"/>
  <c r="H135" i="15"/>
  <c r="I135" i="15" s="1"/>
  <c r="G134" i="15"/>
  <c r="F134" i="15"/>
  <c r="E134" i="15"/>
  <c r="E134" i="14" s="1"/>
  <c r="D134" i="15"/>
  <c r="D134" i="14" s="1"/>
  <c r="C134" i="15"/>
  <c r="H133" i="15"/>
  <c r="I133" i="15" s="1"/>
  <c r="H132" i="15"/>
  <c r="I132" i="15" s="1"/>
  <c r="H131" i="15"/>
  <c r="I131" i="15" s="1"/>
  <c r="H130" i="15"/>
  <c r="I130" i="15" s="1"/>
  <c r="F129" i="15"/>
  <c r="E129" i="15"/>
  <c r="E129" i="14" s="1"/>
  <c r="D129" i="15"/>
  <c r="D129" i="14" s="1"/>
  <c r="C129" i="15"/>
  <c r="H127" i="15"/>
  <c r="I127" i="15" s="1"/>
  <c r="H126" i="15"/>
  <c r="I126" i="15" s="1"/>
  <c r="H125" i="15"/>
  <c r="H124" i="15"/>
  <c r="I124" i="15" s="1"/>
  <c r="G123" i="15"/>
  <c r="C123" i="15"/>
  <c r="H122" i="15"/>
  <c r="I122" i="15" s="1"/>
  <c r="I121" i="15" s="1"/>
  <c r="G121" i="15"/>
  <c r="F121" i="15"/>
  <c r="E121" i="15"/>
  <c r="D121" i="15"/>
  <c r="H121" i="15" s="1"/>
  <c r="C121" i="15"/>
  <c r="H120" i="15"/>
  <c r="I120" i="15" s="1"/>
  <c r="I119" i="15" s="1"/>
  <c r="G119" i="15"/>
  <c r="F119" i="15"/>
  <c r="E119" i="15"/>
  <c r="D119" i="15"/>
  <c r="C119" i="15"/>
  <c r="I118" i="15"/>
  <c r="I117" i="15" s="1"/>
  <c r="H118" i="15"/>
  <c r="G117" i="15"/>
  <c r="F117" i="15"/>
  <c r="E117" i="15"/>
  <c r="D117" i="15"/>
  <c r="C117" i="15"/>
  <c r="H116" i="15"/>
  <c r="I116" i="15" s="1"/>
  <c r="I115" i="15" s="1"/>
  <c r="G115" i="15"/>
  <c r="F115" i="15"/>
  <c r="E115" i="15"/>
  <c r="D115" i="15"/>
  <c r="C115" i="15"/>
  <c r="H114" i="15"/>
  <c r="H113" i="15"/>
  <c r="I113" i="15" s="1"/>
  <c r="I112" i="15" s="1"/>
  <c r="G112" i="15"/>
  <c r="F112" i="15"/>
  <c r="E112" i="15"/>
  <c r="D112" i="15"/>
  <c r="C112" i="15"/>
  <c r="H111" i="15"/>
  <c r="H110" i="15"/>
  <c r="I110" i="15" s="1"/>
  <c r="I109" i="15" s="1"/>
  <c r="G109" i="15"/>
  <c r="F109" i="15"/>
  <c r="E109" i="15"/>
  <c r="D109" i="15"/>
  <c r="C109" i="15"/>
  <c r="H108" i="15"/>
  <c r="I108" i="15" s="1"/>
  <c r="H107" i="15"/>
  <c r="I107" i="15" s="1"/>
  <c r="H106" i="15"/>
  <c r="I106" i="15" s="1"/>
  <c r="G105" i="15"/>
  <c r="F105" i="15"/>
  <c r="E105" i="15"/>
  <c r="D105" i="15"/>
  <c r="C105" i="15"/>
  <c r="H104" i="15"/>
  <c r="I104" i="15" s="1"/>
  <c r="H103" i="15"/>
  <c r="I103" i="15" s="1"/>
  <c r="H102" i="15"/>
  <c r="I102" i="15" s="1"/>
  <c r="G101" i="15"/>
  <c r="F101" i="15"/>
  <c r="E101" i="15"/>
  <c r="D101" i="15"/>
  <c r="C101" i="15"/>
  <c r="H100" i="15"/>
  <c r="I100" i="15" s="1"/>
  <c r="H99" i="15"/>
  <c r="I99" i="15" s="1"/>
  <c r="H98" i="15"/>
  <c r="I98" i="15" s="1"/>
  <c r="H97" i="15"/>
  <c r="I97" i="15" s="1"/>
  <c r="F96" i="15"/>
  <c r="E96" i="15"/>
  <c r="D96" i="15"/>
  <c r="C96" i="15"/>
  <c r="H95" i="15"/>
  <c r="H94" i="15"/>
  <c r="H93" i="15"/>
  <c r="H92" i="15"/>
  <c r="H91" i="15"/>
  <c r="H90" i="15"/>
  <c r="I90" i="15" s="1"/>
  <c r="H89" i="15"/>
  <c r="I89" i="15" s="1"/>
  <c r="H88" i="15"/>
  <c r="I88" i="15" s="1"/>
  <c r="H87" i="15"/>
  <c r="I87" i="15" s="1"/>
  <c r="G86" i="15"/>
  <c r="F86" i="15"/>
  <c r="E86" i="15"/>
  <c r="D86" i="15"/>
  <c r="H86" i="15" s="1"/>
  <c r="C86" i="15"/>
  <c r="H85" i="15"/>
  <c r="I85" i="15" s="1"/>
  <c r="H84" i="15"/>
  <c r="I84" i="15" s="1"/>
  <c r="H83" i="15"/>
  <c r="I83" i="15" s="1"/>
  <c r="H82" i="15"/>
  <c r="I82" i="15" s="1"/>
  <c r="G81" i="15"/>
  <c r="F81" i="15"/>
  <c r="E81" i="15"/>
  <c r="D81" i="15"/>
  <c r="C81" i="15"/>
  <c r="H80" i="15"/>
  <c r="I80" i="15" s="1"/>
  <c r="H79" i="15"/>
  <c r="I79" i="15" s="1"/>
  <c r="I78" i="15" s="1"/>
  <c r="G78" i="15"/>
  <c r="F78" i="15"/>
  <c r="E78" i="15"/>
  <c r="D78" i="15"/>
  <c r="H78" i="15" s="1"/>
  <c r="C78" i="15"/>
  <c r="H77" i="15"/>
  <c r="I77" i="15" s="1"/>
  <c r="H76" i="15"/>
  <c r="I76" i="15" s="1"/>
  <c r="H75" i="15"/>
  <c r="I75" i="15" s="1"/>
  <c r="H74" i="15"/>
  <c r="I74" i="15" s="1"/>
  <c r="G73" i="15"/>
  <c r="F73" i="15"/>
  <c r="E73" i="15"/>
  <c r="D73" i="15"/>
  <c r="C73" i="15"/>
  <c r="H72" i="15"/>
  <c r="H71" i="15"/>
  <c r="H70" i="15"/>
  <c r="I70" i="15" s="1"/>
  <c r="H69" i="15"/>
  <c r="H68" i="15"/>
  <c r="H60" i="15"/>
  <c r="I60" i="15" s="1"/>
  <c r="I59" i="15"/>
  <c r="H59" i="15"/>
  <c r="H58" i="15"/>
  <c r="I58" i="15" s="1"/>
  <c r="H57" i="15"/>
  <c r="I57" i="15" s="1"/>
  <c r="H56" i="15"/>
  <c r="I56" i="15" s="1"/>
  <c r="G55" i="15"/>
  <c r="F55" i="15"/>
  <c r="E55" i="15"/>
  <c r="D55" i="15"/>
  <c r="C55" i="15"/>
  <c r="H54" i="15"/>
  <c r="I54" i="15" s="1"/>
  <c r="H53" i="15"/>
  <c r="I53" i="15" s="1"/>
  <c r="H52" i="15"/>
  <c r="I52" i="15" s="1"/>
  <c r="H51" i="15"/>
  <c r="I51" i="15" s="1"/>
  <c r="G50" i="15"/>
  <c r="F50" i="15"/>
  <c r="C50" i="15"/>
  <c r="H47" i="15"/>
  <c r="I47" i="15" s="1"/>
  <c r="H46" i="15"/>
  <c r="I46" i="15" s="1"/>
  <c r="G45" i="15"/>
  <c r="F45" i="15"/>
  <c r="E45" i="15"/>
  <c r="D45" i="15"/>
  <c r="C45" i="15"/>
  <c r="H38" i="15"/>
  <c r="I38" i="15" s="1"/>
  <c r="H37" i="15"/>
  <c r="I37" i="15" s="1"/>
  <c r="H36" i="15"/>
  <c r="I36" i="15" s="1"/>
  <c r="H35" i="15"/>
  <c r="I35" i="15" s="1"/>
  <c r="H34" i="15"/>
  <c r="I34" i="15" s="1"/>
  <c r="G33" i="15"/>
  <c r="D33" i="15"/>
  <c r="C33" i="15"/>
  <c r="H32" i="15"/>
  <c r="H31" i="15"/>
  <c r="H30" i="15"/>
  <c r="H29" i="15"/>
  <c r="H28" i="15"/>
  <c r="G27" i="15"/>
  <c r="F27" i="15"/>
  <c r="C27" i="15"/>
  <c r="H25" i="15"/>
  <c r="H24" i="15"/>
  <c r="I24" i="15" s="1"/>
  <c r="I23" i="15" s="1"/>
  <c r="G23" i="15"/>
  <c r="F23" i="15"/>
  <c r="E23" i="15"/>
  <c r="D23" i="15"/>
  <c r="H23" i="15" s="1"/>
  <c r="C23" i="15"/>
  <c r="H22" i="15"/>
  <c r="H21" i="15"/>
  <c r="I21" i="15" s="1"/>
  <c r="I20" i="15" s="1"/>
  <c r="G20" i="15"/>
  <c r="F20" i="15"/>
  <c r="E20" i="15"/>
  <c r="D20" i="15"/>
  <c r="C20" i="15"/>
  <c r="H19" i="15"/>
  <c r="I19" i="15" s="1"/>
  <c r="I18" i="15" s="1"/>
  <c r="G18" i="15"/>
  <c r="F18" i="15"/>
  <c r="E18" i="15"/>
  <c r="D18" i="15"/>
  <c r="C18" i="15"/>
  <c r="H17" i="15"/>
  <c r="I17" i="15" s="1"/>
  <c r="I16" i="15" s="1"/>
  <c r="G16" i="15"/>
  <c r="F16" i="15"/>
  <c r="E16" i="15"/>
  <c r="D16" i="15"/>
  <c r="C16" i="15"/>
  <c r="H15" i="15"/>
  <c r="I15" i="15" s="1"/>
  <c r="I14" i="15" s="1"/>
  <c r="G14" i="15"/>
  <c r="F14" i="15"/>
  <c r="E14" i="15"/>
  <c r="D14" i="15"/>
  <c r="C14" i="15"/>
  <c r="H13" i="15"/>
  <c r="I13" i="15" s="1"/>
  <c r="I12" i="15" s="1"/>
  <c r="G12" i="15"/>
  <c r="F12" i="15"/>
  <c r="E12" i="15"/>
  <c r="D12" i="15"/>
  <c r="C12" i="15"/>
  <c r="H16" i="15" l="1"/>
  <c r="H20" i="15"/>
  <c r="H115" i="15"/>
  <c r="H160" i="15"/>
  <c r="H164" i="15"/>
  <c r="H50" i="15"/>
  <c r="H112" i="15"/>
  <c r="H119" i="15"/>
  <c r="I160" i="15"/>
  <c r="H14" i="15"/>
  <c r="H18" i="15"/>
  <c r="H45" i="15"/>
  <c r="H55" i="15"/>
  <c r="H73" i="15"/>
  <c r="H81" i="15"/>
  <c r="H101" i="15"/>
  <c r="I101" i="15"/>
  <c r="H105" i="15"/>
  <c r="H109" i="15"/>
  <c r="H117" i="15"/>
  <c r="H129" i="15"/>
  <c r="H134" i="15"/>
  <c r="H144" i="15"/>
  <c r="H152" i="15"/>
  <c r="H156" i="15"/>
  <c r="I144" i="15"/>
  <c r="H123" i="15"/>
  <c r="H96" i="15"/>
  <c r="H27" i="15"/>
  <c r="H33" i="15"/>
  <c r="H12" i="15"/>
  <c r="I33" i="15"/>
  <c r="I32" i="15" s="1"/>
  <c r="I31" i="15" s="1"/>
  <c r="I30" i="15" s="1"/>
  <c r="I29" i="15" s="1"/>
  <c r="I28" i="15" s="1"/>
  <c r="I27" i="15" s="1"/>
  <c r="I73" i="15"/>
  <c r="I81" i="15"/>
  <c r="I50" i="15"/>
  <c r="I86" i="15"/>
  <c r="I96" i="15"/>
  <c r="I105" i="15"/>
  <c r="I129" i="15"/>
  <c r="I45" i="15"/>
  <c r="I55" i="15"/>
  <c r="I134" i="15"/>
  <c r="I149" i="15"/>
  <c r="I152" i="15"/>
  <c r="I125" i="15"/>
  <c r="I123" i="15" s="1"/>
  <c r="E69" i="13"/>
  <c r="F69" i="13"/>
  <c r="D69" i="13"/>
  <c r="E69" i="12"/>
  <c r="F69" i="12"/>
  <c r="D69" i="12"/>
  <c r="E69" i="11"/>
  <c r="F69" i="11"/>
  <c r="D69" i="11"/>
  <c r="E69" i="10"/>
  <c r="F69" i="10"/>
  <c r="D69" i="10"/>
  <c r="E69" i="9"/>
  <c r="F69" i="9"/>
  <c r="D69" i="9"/>
  <c r="E69" i="8"/>
  <c r="F69" i="8"/>
  <c r="D69" i="8"/>
  <c r="C50" i="14"/>
  <c r="I161" i="14"/>
  <c r="I162" i="14"/>
  <c r="I163" i="14"/>
  <c r="C134" i="14"/>
  <c r="C129" i="14"/>
  <c r="C123" i="14"/>
  <c r="C45" i="14"/>
  <c r="H17" i="14" l="1"/>
  <c r="I17" i="14" s="1"/>
  <c r="G17" i="14"/>
  <c r="G22" i="14"/>
  <c r="H19" i="14"/>
  <c r="I19" i="14" s="1"/>
  <c r="H15" i="14"/>
  <c r="I15" i="14" s="1"/>
  <c r="H21" i="14"/>
  <c r="I21" i="14" s="1"/>
  <c r="G13" i="14"/>
  <c r="G24" i="14"/>
  <c r="G21" i="14"/>
  <c r="H24" i="14"/>
  <c r="I24" i="14" s="1"/>
  <c r="H13" i="14"/>
  <c r="I13" i="14" s="1"/>
  <c r="G19" i="14"/>
  <c r="G15" i="14"/>
  <c r="H22" i="14"/>
  <c r="I22" i="14" s="1"/>
  <c r="C50" i="10"/>
  <c r="D50" i="10"/>
  <c r="E50" i="10"/>
  <c r="C45" i="10"/>
  <c r="D45" i="10"/>
  <c r="E45" i="10"/>
  <c r="F45" i="10"/>
  <c r="C45" i="9"/>
  <c r="D45" i="9"/>
  <c r="F45" i="9"/>
  <c r="E45" i="9"/>
  <c r="H75" i="14"/>
  <c r="I75" i="14" s="1"/>
  <c r="H76" i="14"/>
  <c r="I76" i="14" s="1"/>
  <c r="H77" i="14"/>
  <c r="I77" i="14" s="1"/>
  <c r="H80" i="14"/>
  <c r="I80" i="14" s="1"/>
  <c r="H82" i="14"/>
  <c r="I82" i="14" s="1"/>
  <c r="H83" i="14"/>
  <c r="I83" i="14" s="1"/>
  <c r="H85" i="14"/>
  <c r="I85" i="14" s="1"/>
  <c r="H87" i="14"/>
  <c r="I87" i="14" s="1"/>
  <c r="H88" i="14"/>
  <c r="I88" i="14" s="1"/>
  <c r="H90" i="14"/>
  <c r="I90" i="14" s="1"/>
  <c r="H91" i="14"/>
  <c r="I91" i="14" s="1"/>
  <c r="H92" i="14"/>
  <c r="I92" i="14" s="1"/>
  <c r="H97" i="14"/>
  <c r="I97" i="14" s="1"/>
  <c r="H98" i="14"/>
  <c r="I98" i="14" s="1"/>
  <c r="H99" i="14"/>
  <c r="I99" i="14" s="1"/>
  <c r="H102" i="14"/>
  <c r="I102" i="14" s="1"/>
  <c r="H103" i="14"/>
  <c r="I103" i="14" s="1"/>
  <c r="H104" i="14"/>
  <c r="I104" i="14" s="1"/>
  <c r="H113" i="14"/>
  <c r="I113" i="14" s="1"/>
  <c r="H118" i="14"/>
  <c r="I118" i="14" s="1"/>
  <c r="H122" i="14"/>
  <c r="I122" i="14" s="1"/>
  <c r="H131" i="14"/>
  <c r="I131" i="14" s="1"/>
  <c r="H133" i="14"/>
  <c r="I133" i="14" s="1"/>
  <c r="H135" i="14"/>
  <c r="I135" i="14" s="1"/>
  <c r="H141" i="14"/>
  <c r="I141" i="14" s="1"/>
  <c r="H143" i="14"/>
  <c r="I143" i="14" s="1"/>
  <c r="H145" i="14"/>
  <c r="I145" i="14" s="1"/>
  <c r="H162" i="11"/>
  <c r="I162" i="11" s="1"/>
  <c r="H163" i="11"/>
  <c r="I163" i="11" s="1"/>
  <c r="C129" i="9"/>
  <c r="G164" i="14"/>
  <c r="G160" i="14"/>
  <c r="G156" i="14"/>
  <c r="G152" i="14"/>
  <c r="G149" i="14"/>
  <c r="G144" i="14"/>
  <c r="G139" i="14"/>
  <c r="G134" i="14"/>
  <c r="G129" i="14"/>
  <c r="G123" i="14"/>
  <c r="G121" i="14"/>
  <c r="G119" i="14"/>
  <c r="G117" i="14"/>
  <c r="G115" i="14"/>
  <c r="G112" i="14"/>
  <c r="G109" i="14"/>
  <c r="G105" i="14"/>
  <c r="G101" i="14"/>
  <c r="G96" i="14"/>
  <c r="G86" i="14"/>
  <c r="G81" i="14"/>
  <c r="G78" i="14"/>
  <c r="G73" i="14"/>
  <c r="G55" i="14"/>
  <c r="G50" i="14"/>
  <c r="G45" i="14"/>
  <c r="G33" i="14"/>
  <c r="H167" i="13"/>
  <c r="I167" i="13" s="1"/>
  <c r="H166" i="13"/>
  <c r="I166" i="13" s="1"/>
  <c r="H165" i="13"/>
  <c r="I165" i="13" s="1"/>
  <c r="G164" i="13"/>
  <c r="F164" i="13"/>
  <c r="E164" i="13"/>
  <c r="D164" i="13"/>
  <c r="C164" i="13"/>
  <c r="H163" i="13"/>
  <c r="I163" i="13" s="1"/>
  <c r="H162" i="13"/>
  <c r="I162" i="13" s="1"/>
  <c r="H161" i="13"/>
  <c r="I161" i="13" s="1"/>
  <c r="G160" i="13"/>
  <c r="F160" i="13"/>
  <c r="E160" i="13"/>
  <c r="D160" i="13"/>
  <c r="C160" i="13"/>
  <c r="H157" i="13"/>
  <c r="I157" i="13" s="1"/>
  <c r="I156" i="13" s="1"/>
  <c r="G156" i="13"/>
  <c r="F156" i="13"/>
  <c r="E156" i="13"/>
  <c r="D156" i="13"/>
  <c r="C156" i="13"/>
  <c r="H155" i="13"/>
  <c r="I155" i="13" s="1"/>
  <c r="H154" i="13"/>
  <c r="I154" i="13" s="1"/>
  <c r="H153" i="13"/>
  <c r="I153" i="13" s="1"/>
  <c r="G152" i="13"/>
  <c r="F152" i="13"/>
  <c r="E152" i="13"/>
  <c r="D152" i="13"/>
  <c r="C152" i="13"/>
  <c r="H151" i="13"/>
  <c r="I151" i="13" s="1"/>
  <c r="H150" i="13"/>
  <c r="I150" i="13" s="1"/>
  <c r="I149" i="13" s="1"/>
  <c r="G149" i="13"/>
  <c r="F149" i="13"/>
  <c r="E149" i="13"/>
  <c r="D149" i="13"/>
  <c r="C149" i="13"/>
  <c r="H148" i="13"/>
  <c r="I148" i="13" s="1"/>
  <c r="H147" i="13"/>
  <c r="I147" i="13" s="1"/>
  <c r="I146" i="13"/>
  <c r="H146" i="13"/>
  <c r="H145" i="13"/>
  <c r="I145" i="13" s="1"/>
  <c r="G144" i="13"/>
  <c r="F144" i="13"/>
  <c r="E144" i="13"/>
  <c r="D144" i="13"/>
  <c r="C144" i="13"/>
  <c r="H143" i="13"/>
  <c r="I143" i="13" s="1"/>
  <c r="H140" i="13"/>
  <c r="I140" i="13" s="1"/>
  <c r="G139" i="13"/>
  <c r="F139" i="13"/>
  <c r="E139" i="13"/>
  <c r="D139" i="13"/>
  <c r="C139" i="13"/>
  <c r="H138" i="13"/>
  <c r="I138" i="13" s="1"/>
  <c r="H137" i="13"/>
  <c r="I137" i="13" s="1"/>
  <c r="H136" i="13"/>
  <c r="I136" i="13" s="1"/>
  <c r="H135" i="13"/>
  <c r="I135" i="13" s="1"/>
  <c r="G134" i="13"/>
  <c r="F134" i="13"/>
  <c r="E134" i="13"/>
  <c r="D134" i="13"/>
  <c r="C134" i="13"/>
  <c r="H133" i="13"/>
  <c r="I133" i="13" s="1"/>
  <c r="H132" i="13"/>
  <c r="I132" i="13" s="1"/>
  <c r="H131" i="13"/>
  <c r="I131" i="13" s="1"/>
  <c r="H130" i="13"/>
  <c r="I130" i="13" s="1"/>
  <c r="G129" i="13"/>
  <c r="F129" i="13"/>
  <c r="E129" i="13"/>
  <c r="D129" i="13"/>
  <c r="C129" i="13"/>
  <c r="I128" i="13"/>
  <c r="H128" i="13"/>
  <c r="H127" i="13"/>
  <c r="I127" i="13" s="1"/>
  <c r="H126" i="13"/>
  <c r="I126" i="13" s="1"/>
  <c r="H125" i="13"/>
  <c r="I125" i="13" s="1"/>
  <c r="H124" i="13"/>
  <c r="I124" i="13" s="1"/>
  <c r="G123" i="13"/>
  <c r="F123" i="13"/>
  <c r="E123" i="13"/>
  <c r="D123" i="13"/>
  <c r="C123" i="13"/>
  <c r="H122" i="13"/>
  <c r="I122" i="13" s="1"/>
  <c r="I121" i="13" s="1"/>
  <c r="G121" i="13"/>
  <c r="F121" i="13"/>
  <c r="E121" i="13"/>
  <c r="D121" i="13"/>
  <c r="C121" i="13"/>
  <c r="H120" i="13"/>
  <c r="I120" i="13" s="1"/>
  <c r="I119" i="13" s="1"/>
  <c r="G119" i="13"/>
  <c r="F119" i="13"/>
  <c r="E119" i="13"/>
  <c r="D119" i="13"/>
  <c r="C119" i="13"/>
  <c r="H118" i="13"/>
  <c r="I118" i="13" s="1"/>
  <c r="I117" i="13" s="1"/>
  <c r="G117" i="13"/>
  <c r="F117" i="13"/>
  <c r="E117" i="13"/>
  <c r="D117" i="13"/>
  <c r="C117" i="13"/>
  <c r="H116" i="13"/>
  <c r="I116" i="13" s="1"/>
  <c r="I115" i="13" s="1"/>
  <c r="G115" i="13"/>
  <c r="F115" i="13"/>
  <c r="E115" i="13"/>
  <c r="D115" i="13"/>
  <c r="C115" i="13"/>
  <c r="H114" i="13"/>
  <c r="H113" i="13"/>
  <c r="I113" i="13" s="1"/>
  <c r="I112" i="13" s="1"/>
  <c r="F112" i="13"/>
  <c r="E112" i="13"/>
  <c r="D112" i="13"/>
  <c r="C112" i="13"/>
  <c r="H111" i="13"/>
  <c r="H110" i="13"/>
  <c r="I110" i="13" s="1"/>
  <c r="I109" i="13" s="1"/>
  <c r="G109" i="13"/>
  <c r="F109" i="13"/>
  <c r="E109" i="13"/>
  <c r="D109" i="13"/>
  <c r="C109" i="13"/>
  <c r="H108" i="13"/>
  <c r="I108" i="13" s="1"/>
  <c r="H107" i="13"/>
  <c r="I107" i="13" s="1"/>
  <c r="H106" i="13"/>
  <c r="I106" i="13" s="1"/>
  <c r="G105" i="13"/>
  <c r="F105" i="13"/>
  <c r="E105" i="13"/>
  <c r="D105" i="13"/>
  <c r="C105" i="13"/>
  <c r="H104" i="13"/>
  <c r="I104" i="13" s="1"/>
  <c r="H103" i="13"/>
  <c r="I103" i="13" s="1"/>
  <c r="H102" i="13"/>
  <c r="I102" i="13" s="1"/>
  <c r="G101" i="13"/>
  <c r="F101" i="13"/>
  <c r="E101" i="13"/>
  <c r="D101" i="13"/>
  <c r="C101" i="13"/>
  <c r="H100" i="13"/>
  <c r="I100" i="13" s="1"/>
  <c r="H99" i="13"/>
  <c r="I99" i="13" s="1"/>
  <c r="H98" i="13"/>
  <c r="I98" i="13" s="1"/>
  <c r="H97" i="13"/>
  <c r="I97" i="13" s="1"/>
  <c r="G96" i="13"/>
  <c r="F96" i="13"/>
  <c r="E96" i="13"/>
  <c r="D96" i="13"/>
  <c r="C96" i="13"/>
  <c r="H95" i="13"/>
  <c r="H94" i="13"/>
  <c r="H93" i="13"/>
  <c r="H92" i="13"/>
  <c r="H91" i="13"/>
  <c r="H90" i="13"/>
  <c r="I90" i="13" s="1"/>
  <c r="H89" i="13"/>
  <c r="I89" i="13" s="1"/>
  <c r="H88" i="13"/>
  <c r="I88" i="13" s="1"/>
  <c r="H87" i="13"/>
  <c r="I87" i="13" s="1"/>
  <c r="G86" i="13"/>
  <c r="F86" i="13"/>
  <c r="E86" i="13"/>
  <c r="D86" i="13"/>
  <c r="C86" i="13"/>
  <c r="H85" i="13"/>
  <c r="I85" i="13" s="1"/>
  <c r="H84" i="13"/>
  <c r="I84" i="13" s="1"/>
  <c r="H83" i="13"/>
  <c r="I83" i="13" s="1"/>
  <c r="H82" i="13"/>
  <c r="I82" i="13" s="1"/>
  <c r="G81" i="13"/>
  <c r="F81" i="13"/>
  <c r="H81" i="13" s="1"/>
  <c r="C81" i="13"/>
  <c r="H80" i="13"/>
  <c r="I80" i="13" s="1"/>
  <c r="H79" i="13"/>
  <c r="I79" i="13" s="1"/>
  <c r="G78" i="13"/>
  <c r="F78" i="13"/>
  <c r="E78" i="13"/>
  <c r="D78" i="13"/>
  <c r="C78" i="13"/>
  <c r="H77" i="13"/>
  <c r="I77" i="13" s="1"/>
  <c r="H76" i="13"/>
  <c r="I76" i="13" s="1"/>
  <c r="H75" i="13"/>
  <c r="I75" i="13" s="1"/>
  <c r="H74" i="13"/>
  <c r="I74" i="13" s="1"/>
  <c r="G73" i="13"/>
  <c r="F73" i="13"/>
  <c r="E73" i="13"/>
  <c r="D73" i="13"/>
  <c r="C73" i="13"/>
  <c r="H72" i="13"/>
  <c r="H71" i="13"/>
  <c r="H68" i="13"/>
  <c r="H67" i="13"/>
  <c r="I67" i="13" s="1"/>
  <c r="H58" i="13"/>
  <c r="I58" i="13" s="1"/>
  <c r="H57" i="13"/>
  <c r="I57" i="13" s="1"/>
  <c r="H56" i="13"/>
  <c r="G55" i="13"/>
  <c r="F55" i="13"/>
  <c r="E55" i="13"/>
  <c r="D55" i="13"/>
  <c r="C55" i="13"/>
  <c r="H54" i="13"/>
  <c r="I54" i="13" s="1"/>
  <c r="H53" i="13"/>
  <c r="I53" i="13" s="1"/>
  <c r="H52" i="13"/>
  <c r="I52" i="13" s="1"/>
  <c r="H51" i="13"/>
  <c r="I51" i="13" s="1"/>
  <c r="G50" i="13"/>
  <c r="F50" i="13"/>
  <c r="E50" i="13"/>
  <c r="D50" i="13"/>
  <c r="C50" i="13"/>
  <c r="H47" i="13"/>
  <c r="I47" i="13" s="1"/>
  <c r="H46" i="13"/>
  <c r="I46" i="13" s="1"/>
  <c r="G45" i="13"/>
  <c r="F45" i="13"/>
  <c r="E45" i="13"/>
  <c r="D45" i="13"/>
  <c r="C45" i="13"/>
  <c r="H44" i="13"/>
  <c r="I44" i="13" s="1"/>
  <c r="H43" i="13"/>
  <c r="I43" i="13" s="1"/>
  <c r="H36" i="13"/>
  <c r="I36" i="13" s="1"/>
  <c r="H35" i="13"/>
  <c r="I35" i="13" s="1"/>
  <c r="H34" i="13"/>
  <c r="I34" i="13" s="1"/>
  <c r="G33" i="13"/>
  <c r="F33" i="13"/>
  <c r="E33" i="13"/>
  <c r="D33" i="13"/>
  <c r="C33" i="13"/>
  <c r="H32" i="13"/>
  <c r="H31" i="13"/>
  <c r="H30" i="13"/>
  <c r="H29" i="13"/>
  <c r="H28" i="13"/>
  <c r="G27" i="13"/>
  <c r="F27" i="13"/>
  <c r="E27" i="13"/>
  <c r="D27" i="13"/>
  <c r="C27" i="13"/>
  <c r="H25" i="13"/>
  <c r="H24" i="13"/>
  <c r="I24" i="13" s="1"/>
  <c r="I23" i="13" s="1"/>
  <c r="G23" i="13"/>
  <c r="F23" i="13"/>
  <c r="E23" i="13"/>
  <c r="D23" i="13"/>
  <c r="C23" i="13"/>
  <c r="H22" i="13"/>
  <c r="H21" i="13"/>
  <c r="I21" i="13" s="1"/>
  <c r="I20" i="13" s="1"/>
  <c r="G20" i="13"/>
  <c r="F20" i="13"/>
  <c r="E20" i="13"/>
  <c r="D20" i="13"/>
  <c r="C20" i="13"/>
  <c r="H19" i="13"/>
  <c r="I19" i="13" s="1"/>
  <c r="I18" i="13" s="1"/>
  <c r="G18" i="13"/>
  <c r="F18" i="13"/>
  <c r="E18" i="13"/>
  <c r="D18" i="13"/>
  <c r="C18" i="13"/>
  <c r="H17" i="13"/>
  <c r="I17" i="13" s="1"/>
  <c r="I16" i="13" s="1"/>
  <c r="G16" i="13"/>
  <c r="F16" i="13"/>
  <c r="E16" i="13"/>
  <c r="D16" i="13"/>
  <c r="C16" i="13"/>
  <c r="H15" i="13"/>
  <c r="I15" i="13" s="1"/>
  <c r="I14" i="13" s="1"/>
  <c r="G14" i="13"/>
  <c r="F14" i="13"/>
  <c r="E14" i="13"/>
  <c r="D14" i="13"/>
  <c r="C14" i="13"/>
  <c r="H13" i="13"/>
  <c r="H12" i="13" s="1"/>
  <c r="G12" i="13"/>
  <c r="F12" i="13"/>
  <c r="E12" i="13"/>
  <c r="D12" i="13"/>
  <c r="C12" i="13"/>
  <c r="H54" i="14" l="1"/>
  <c r="I54" i="14" s="1"/>
  <c r="H44" i="14"/>
  <c r="I44" i="14" s="1"/>
  <c r="H36" i="14"/>
  <c r="I36" i="14" s="1"/>
  <c r="H66" i="14"/>
  <c r="I66" i="14" s="1"/>
  <c r="H62" i="14"/>
  <c r="I62" i="14" s="1"/>
  <c r="H58" i="14"/>
  <c r="I58" i="14" s="1"/>
  <c r="H49" i="14"/>
  <c r="I49" i="14" s="1"/>
  <c r="H40" i="14"/>
  <c r="I40" i="14" s="1"/>
  <c r="H31" i="14"/>
  <c r="I31" i="14" s="1"/>
  <c r="H147" i="14"/>
  <c r="I147" i="14" s="1"/>
  <c r="H137" i="14"/>
  <c r="I137" i="14" s="1"/>
  <c r="H126" i="14"/>
  <c r="I126" i="14" s="1"/>
  <c r="H100" i="14"/>
  <c r="I100" i="14" s="1"/>
  <c r="H93" i="14"/>
  <c r="I93" i="14" s="1"/>
  <c r="H89" i="14"/>
  <c r="I89" i="14" s="1"/>
  <c r="H84" i="14"/>
  <c r="I84" i="14" s="1"/>
  <c r="H79" i="14"/>
  <c r="I79" i="14" s="1"/>
  <c r="H74" i="14"/>
  <c r="I74" i="14" s="1"/>
  <c r="H65" i="14"/>
  <c r="I65" i="14" s="1"/>
  <c r="H61" i="14"/>
  <c r="I61" i="14" s="1"/>
  <c r="H57" i="14"/>
  <c r="I57" i="14" s="1"/>
  <c r="H53" i="14"/>
  <c r="I53" i="14" s="1"/>
  <c r="H48" i="14"/>
  <c r="I48" i="14" s="1"/>
  <c r="H146" i="14"/>
  <c r="I146" i="14" s="1"/>
  <c r="H142" i="14"/>
  <c r="I142" i="14" s="1"/>
  <c r="H138" i="14"/>
  <c r="I138" i="14" s="1"/>
  <c r="H130" i="14"/>
  <c r="I130" i="14" s="1"/>
  <c r="H125" i="14"/>
  <c r="I125" i="14" s="1"/>
  <c r="H108" i="14"/>
  <c r="I108" i="14" s="1"/>
  <c r="H43" i="14"/>
  <c r="I43" i="14" s="1"/>
  <c r="H39" i="14"/>
  <c r="I39" i="14" s="1"/>
  <c r="H35" i="14"/>
  <c r="I35" i="14" s="1"/>
  <c r="H30" i="14"/>
  <c r="I30" i="14" s="1"/>
  <c r="H68" i="14"/>
  <c r="I68" i="14" s="1"/>
  <c r="H64" i="14"/>
  <c r="I64" i="14" s="1"/>
  <c r="H60" i="14"/>
  <c r="I60" i="14" s="1"/>
  <c r="H56" i="14"/>
  <c r="I56" i="14" s="1"/>
  <c r="H52" i="14"/>
  <c r="I52" i="14" s="1"/>
  <c r="H47" i="14"/>
  <c r="I47" i="14" s="1"/>
  <c r="H124" i="14"/>
  <c r="I124" i="14" s="1"/>
  <c r="H120" i="14"/>
  <c r="I120" i="14" s="1"/>
  <c r="H116" i="14"/>
  <c r="I116" i="14" s="1"/>
  <c r="H111" i="14"/>
  <c r="I111" i="14" s="1"/>
  <c r="H107" i="14"/>
  <c r="I107" i="14" s="1"/>
  <c r="H42" i="14"/>
  <c r="I42" i="14" s="1"/>
  <c r="H38" i="14"/>
  <c r="I38" i="14" s="1"/>
  <c r="H34" i="14"/>
  <c r="I34" i="14" s="1"/>
  <c r="H29" i="14"/>
  <c r="I29" i="14" s="1"/>
  <c r="H67" i="14"/>
  <c r="I67" i="14" s="1"/>
  <c r="H63" i="14"/>
  <c r="I63" i="14" s="1"/>
  <c r="H59" i="14"/>
  <c r="I59" i="14" s="1"/>
  <c r="H51" i="14"/>
  <c r="I51" i="14" s="1"/>
  <c r="H46" i="14"/>
  <c r="I46" i="14" s="1"/>
  <c r="H148" i="14"/>
  <c r="I148" i="14" s="1"/>
  <c r="H140" i="14"/>
  <c r="I140" i="14" s="1"/>
  <c r="H136" i="14"/>
  <c r="I136" i="14" s="1"/>
  <c r="H132" i="14"/>
  <c r="I132" i="14" s="1"/>
  <c r="H127" i="14"/>
  <c r="I127" i="14" s="1"/>
  <c r="H110" i="14"/>
  <c r="I110" i="14" s="1"/>
  <c r="H106" i="14"/>
  <c r="I106" i="14" s="1"/>
  <c r="H41" i="14"/>
  <c r="I41" i="14" s="1"/>
  <c r="H37" i="14"/>
  <c r="I37" i="14" s="1"/>
  <c r="H32" i="14"/>
  <c r="I32" i="14" s="1"/>
  <c r="H28" i="14"/>
  <c r="I28" i="14" s="1"/>
  <c r="H112" i="13"/>
  <c r="I123" i="13"/>
  <c r="H156" i="13"/>
  <c r="H20" i="13"/>
  <c r="H33" i="13"/>
  <c r="H121" i="13"/>
  <c r="H144" i="13"/>
  <c r="H16" i="13"/>
  <c r="I164" i="13"/>
  <c r="I152" i="13"/>
  <c r="H23" i="13"/>
  <c r="H86" i="13"/>
  <c r="I105" i="13"/>
  <c r="I134" i="13"/>
  <c r="I144" i="13"/>
  <c r="I160" i="13"/>
  <c r="H73" i="13"/>
  <c r="H109" i="13"/>
  <c r="H119" i="13"/>
  <c r="H139" i="13"/>
  <c r="H152" i="13"/>
  <c r="H164" i="13"/>
  <c r="H50" i="13"/>
  <c r="H78" i="13"/>
  <c r="H96" i="13"/>
  <c r="I96" i="13"/>
  <c r="H101" i="13"/>
  <c r="H105" i="13"/>
  <c r="H123" i="13"/>
  <c r="H129" i="13"/>
  <c r="H149" i="13"/>
  <c r="H160" i="13"/>
  <c r="H14" i="13"/>
  <c r="H18" i="13"/>
  <c r="H27" i="13"/>
  <c r="H45" i="13"/>
  <c r="H115" i="13"/>
  <c r="H117" i="13"/>
  <c r="H134" i="13"/>
  <c r="I33" i="13"/>
  <c r="I32" i="13" s="1"/>
  <c r="I31" i="13" s="1"/>
  <c r="I30" i="13" s="1"/>
  <c r="I29" i="13" s="1"/>
  <c r="I28" i="13" s="1"/>
  <c r="I27" i="13" s="1"/>
  <c r="H55" i="13"/>
  <c r="I45" i="13"/>
  <c r="I56" i="13"/>
  <c r="I55" i="13" s="1"/>
  <c r="I50" i="13"/>
  <c r="I73" i="13"/>
  <c r="I81" i="13"/>
  <c r="I86" i="13"/>
  <c r="I78" i="13"/>
  <c r="I13" i="13"/>
  <c r="I12" i="13" s="1"/>
  <c r="I139" i="13"/>
  <c r="I101" i="13"/>
  <c r="I129" i="13"/>
  <c r="H167" i="12" l="1"/>
  <c r="I167" i="12" s="1"/>
  <c r="H166" i="12"/>
  <c r="I166" i="12" s="1"/>
  <c r="H165" i="12"/>
  <c r="I165" i="12" s="1"/>
  <c r="I164" i="12" s="1"/>
  <c r="G164" i="12"/>
  <c r="F164" i="12"/>
  <c r="E164" i="12"/>
  <c r="D164" i="12"/>
  <c r="H164" i="12" s="1"/>
  <c r="C164" i="12"/>
  <c r="I163" i="12"/>
  <c r="H163" i="12"/>
  <c r="I162" i="12"/>
  <c r="H162" i="12"/>
  <c r="I161" i="12"/>
  <c r="H161" i="12"/>
  <c r="I160" i="12"/>
  <c r="G160" i="12"/>
  <c r="F160" i="12"/>
  <c r="E160" i="12"/>
  <c r="D160" i="12"/>
  <c r="H160" i="12" s="1"/>
  <c r="C160" i="12"/>
  <c r="H157" i="12"/>
  <c r="I157" i="12" s="1"/>
  <c r="I156" i="12" s="1"/>
  <c r="G156" i="12"/>
  <c r="F156" i="12"/>
  <c r="E156" i="12"/>
  <c r="D156" i="12"/>
  <c r="H156" i="12" s="1"/>
  <c r="C156" i="12"/>
  <c r="I155" i="12"/>
  <c r="H155" i="12"/>
  <c r="I154" i="12"/>
  <c r="H154" i="12"/>
  <c r="I153" i="12"/>
  <c r="I152" i="12" s="1"/>
  <c r="H153" i="12"/>
  <c r="G152" i="12"/>
  <c r="F152" i="12"/>
  <c r="E152" i="12"/>
  <c r="D152" i="12"/>
  <c r="H152" i="12" s="1"/>
  <c r="C152" i="12"/>
  <c r="H151" i="12"/>
  <c r="I151" i="12" s="1"/>
  <c r="H150" i="12"/>
  <c r="I150" i="12" s="1"/>
  <c r="I149" i="12" s="1"/>
  <c r="G149" i="12"/>
  <c r="F149" i="12"/>
  <c r="E149" i="12"/>
  <c r="D149" i="12"/>
  <c r="H149" i="12" s="1"/>
  <c r="C149" i="12"/>
  <c r="I148" i="12"/>
  <c r="H148" i="12"/>
  <c r="I147" i="12"/>
  <c r="H147" i="12"/>
  <c r="I146" i="12"/>
  <c r="H146" i="12"/>
  <c r="I145" i="12"/>
  <c r="H145" i="12"/>
  <c r="I144" i="12"/>
  <c r="G144" i="12"/>
  <c r="F144" i="12"/>
  <c r="E144" i="12"/>
  <c r="D144" i="12"/>
  <c r="H144" i="12" s="1"/>
  <c r="C144" i="12"/>
  <c r="H141" i="12"/>
  <c r="I141" i="12" s="1"/>
  <c r="H140" i="12"/>
  <c r="I140" i="12" s="1"/>
  <c r="I139" i="12" s="1"/>
  <c r="G139" i="12"/>
  <c r="F139" i="12"/>
  <c r="E139" i="12"/>
  <c r="D139" i="12"/>
  <c r="H139" i="12" s="1"/>
  <c r="C139" i="12"/>
  <c r="I138" i="12"/>
  <c r="H138" i="12"/>
  <c r="I137" i="12"/>
  <c r="H137" i="12"/>
  <c r="I136" i="12"/>
  <c r="H136" i="12"/>
  <c r="I135" i="12"/>
  <c r="I134" i="12" s="1"/>
  <c r="H135" i="12"/>
  <c r="G134" i="12"/>
  <c r="F134" i="12"/>
  <c r="E134" i="12"/>
  <c r="D134" i="12"/>
  <c r="H134" i="12" s="1"/>
  <c r="C134" i="12"/>
  <c r="H133" i="12"/>
  <c r="I133" i="12" s="1"/>
  <c r="H132" i="12"/>
  <c r="I132" i="12" s="1"/>
  <c r="H131" i="12"/>
  <c r="I131" i="12" s="1"/>
  <c r="H130" i="12"/>
  <c r="I130" i="12" s="1"/>
  <c r="G129" i="12"/>
  <c r="F129" i="12"/>
  <c r="E129" i="12"/>
  <c r="D129" i="12"/>
  <c r="H129" i="12" s="1"/>
  <c r="C129" i="12"/>
  <c r="I128" i="12"/>
  <c r="H128" i="12"/>
  <c r="H127" i="12"/>
  <c r="I127" i="12" s="1"/>
  <c r="I126" i="12"/>
  <c r="H126" i="12"/>
  <c r="H125" i="12"/>
  <c r="I125" i="12" s="1"/>
  <c r="I124" i="12"/>
  <c r="H124" i="12"/>
  <c r="G123" i="12"/>
  <c r="F123" i="12"/>
  <c r="E123" i="12"/>
  <c r="D123" i="12"/>
  <c r="H123" i="12" s="1"/>
  <c r="C123" i="12"/>
  <c r="I122" i="12"/>
  <c r="I121" i="12" s="1"/>
  <c r="H122" i="12"/>
  <c r="G121" i="12"/>
  <c r="F121" i="12"/>
  <c r="E121" i="12"/>
  <c r="D121" i="12"/>
  <c r="H121" i="12" s="1"/>
  <c r="C121" i="12"/>
  <c r="H120" i="12"/>
  <c r="I120" i="12" s="1"/>
  <c r="I119" i="12" s="1"/>
  <c r="G119" i="12"/>
  <c r="F119" i="12"/>
  <c r="E119" i="12"/>
  <c r="D119" i="12"/>
  <c r="H119" i="12" s="1"/>
  <c r="C119" i="12"/>
  <c r="H118" i="12"/>
  <c r="I118" i="12" s="1"/>
  <c r="I117" i="12" s="1"/>
  <c r="G117" i="12"/>
  <c r="F117" i="12"/>
  <c r="E117" i="12"/>
  <c r="D117" i="12"/>
  <c r="H117" i="12" s="1"/>
  <c r="C117" i="12"/>
  <c r="I116" i="12"/>
  <c r="I115" i="12" s="1"/>
  <c r="H116" i="12"/>
  <c r="G115" i="12"/>
  <c r="F115" i="12"/>
  <c r="E115" i="12"/>
  <c r="D115" i="12"/>
  <c r="H115" i="12" s="1"/>
  <c r="C115" i="12"/>
  <c r="H114" i="12"/>
  <c r="H113" i="12"/>
  <c r="I113" i="12" s="1"/>
  <c r="I112" i="12" s="1"/>
  <c r="G112" i="12"/>
  <c r="F112" i="12"/>
  <c r="E112" i="12"/>
  <c r="D112" i="12"/>
  <c r="H112" i="12" s="1"/>
  <c r="C112" i="12"/>
  <c r="H111" i="12"/>
  <c r="I110" i="12"/>
  <c r="I109" i="12" s="1"/>
  <c r="H110" i="12"/>
  <c r="G109" i="12"/>
  <c r="F109" i="12"/>
  <c r="E109" i="12"/>
  <c r="D109" i="12"/>
  <c r="H109" i="12" s="1"/>
  <c r="C109" i="12"/>
  <c r="I108" i="12"/>
  <c r="H108" i="12"/>
  <c r="H107" i="12"/>
  <c r="I107" i="12" s="1"/>
  <c r="I106" i="12"/>
  <c r="H106" i="12"/>
  <c r="G105" i="12"/>
  <c r="F105" i="12"/>
  <c r="E105" i="12"/>
  <c r="D105" i="12"/>
  <c r="H105" i="12" s="1"/>
  <c r="C105" i="12"/>
  <c r="H104" i="12"/>
  <c r="I104" i="12" s="1"/>
  <c r="I103" i="12"/>
  <c r="H103" i="12"/>
  <c r="H102" i="12"/>
  <c r="I102" i="12" s="1"/>
  <c r="G101" i="12"/>
  <c r="F101" i="12"/>
  <c r="E101" i="12"/>
  <c r="D101" i="12"/>
  <c r="H101" i="12" s="1"/>
  <c r="C101" i="12"/>
  <c r="H100" i="12"/>
  <c r="I100" i="12" s="1"/>
  <c r="I99" i="12"/>
  <c r="H99" i="12"/>
  <c r="H98" i="12"/>
  <c r="I98" i="12" s="1"/>
  <c r="H97" i="12"/>
  <c r="I97" i="12" s="1"/>
  <c r="G96" i="12"/>
  <c r="F96" i="12"/>
  <c r="E96" i="12"/>
  <c r="D96" i="12"/>
  <c r="H96" i="12" s="1"/>
  <c r="C96" i="12"/>
  <c r="H95" i="12"/>
  <c r="H94" i="12"/>
  <c r="H93" i="12"/>
  <c r="H92" i="12"/>
  <c r="H91" i="12"/>
  <c r="H90" i="12"/>
  <c r="I90" i="12" s="1"/>
  <c r="H89" i="12"/>
  <c r="I89" i="12" s="1"/>
  <c r="H88" i="12"/>
  <c r="I88" i="12" s="1"/>
  <c r="H87" i="12"/>
  <c r="I87" i="12" s="1"/>
  <c r="G86" i="12"/>
  <c r="F86" i="12"/>
  <c r="E86" i="12"/>
  <c r="D86" i="12"/>
  <c r="H86" i="12" s="1"/>
  <c r="C86" i="12"/>
  <c r="H85" i="12"/>
  <c r="I85" i="12" s="1"/>
  <c r="H84" i="12"/>
  <c r="I84" i="12" s="1"/>
  <c r="H83" i="12"/>
  <c r="I83" i="12" s="1"/>
  <c r="H82" i="12"/>
  <c r="I82" i="12" s="1"/>
  <c r="G81" i="12"/>
  <c r="F81" i="12"/>
  <c r="E81" i="12"/>
  <c r="D81" i="12"/>
  <c r="H81" i="12" s="1"/>
  <c r="C81" i="12"/>
  <c r="H80" i="12"/>
  <c r="I80" i="12" s="1"/>
  <c r="H79" i="12"/>
  <c r="I79" i="12" s="1"/>
  <c r="G78" i="12"/>
  <c r="F78" i="12"/>
  <c r="E78" i="12"/>
  <c r="D78" i="12"/>
  <c r="H78" i="12" s="1"/>
  <c r="C78" i="12"/>
  <c r="H77" i="12"/>
  <c r="I77" i="12" s="1"/>
  <c r="H76" i="12"/>
  <c r="I76" i="12" s="1"/>
  <c r="H75" i="12"/>
  <c r="I75" i="12" s="1"/>
  <c r="H74" i="12"/>
  <c r="I74" i="12" s="1"/>
  <c r="G73" i="12"/>
  <c r="F73" i="12"/>
  <c r="E73" i="12"/>
  <c r="D73" i="12"/>
  <c r="H73" i="12" s="1"/>
  <c r="C73" i="12"/>
  <c r="H72" i="12"/>
  <c r="H71" i="12"/>
  <c r="I70" i="12"/>
  <c r="H70" i="12"/>
  <c r="H69" i="12"/>
  <c r="H68" i="12"/>
  <c r="I60" i="12"/>
  <c r="H60" i="12"/>
  <c r="H59" i="12"/>
  <c r="I59" i="12" s="1"/>
  <c r="H58" i="12"/>
  <c r="I58" i="12" s="1"/>
  <c r="H57" i="12"/>
  <c r="I57" i="12" s="1"/>
  <c r="H56" i="12"/>
  <c r="I56" i="12" s="1"/>
  <c r="G55" i="12"/>
  <c r="F55" i="12"/>
  <c r="E55" i="12"/>
  <c r="D55" i="12"/>
  <c r="H55" i="12" s="1"/>
  <c r="C55" i="12"/>
  <c r="H54" i="12"/>
  <c r="I54" i="12" s="1"/>
  <c r="H53" i="12"/>
  <c r="I53" i="12" s="1"/>
  <c r="H52" i="12"/>
  <c r="I52" i="12" s="1"/>
  <c r="H51" i="12"/>
  <c r="I51" i="12" s="1"/>
  <c r="G50" i="12"/>
  <c r="F50" i="12"/>
  <c r="E50" i="12"/>
  <c r="D50" i="12"/>
  <c r="H50" i="12" s="1"/>
  <c r="C50" i="12"/>
  <c r="I47" i="12"/>
  <c r="H47" i="12"/>
  <c r="H46" i="12"/>
  <c r="I46" i="12" s="1"/>
  <c r="G45" i="12"/>
  <c r="F45" i="12"/>
  <c r="E45" i="12"/>
  <c r="D45" i="12"/>
  <c r="H45" i="12" s="1"/>
  <c r="C45" i="12"/>
  <c r="I38" i="12"/>
  <c r="H38" i="12"/>
  <c r="H37" i="12"/>
  <c r="I37" i="12" s="1"/>
  <c r="H36" i="12"/>
  <c r="I36" i="12" s="1"/>
  <c r="H35" i="12"/>
  <c r="I35" i="12" s="1"/>
  <c r="H34" i="12"/>
  <c r="I34" i="12" s="1"/>
  <c r="G33" i="12"/>
  <c r="F33" i="12"/>
  <c r="E33" i="12"/>
  <c r="D33" i="12"/>
  <c r="H33" i="12" s="1"/>
  <c r="C33" i="12"/>
  <c r="H32" i="12"/>
  <c r="H31" i="12"/>
  <c r="H30" i="12"/>
  <c r="H29" i="12"/>
  <c r="H28" i="12"/>
  <c r="G27" i="12"/>
  <c r="F27" i="12"/>
  <c r="E27" i="12"/>
  <c r="D27" i="12"/>
  <c r="H27" i="12" s="1"/>
  <c r="C27" i="12"/>
  <c r="H25" i="12"/>
  <c r="H24" i="12"/>
  <c r="I24" i="12" s="1"/>
  <c r="I23" i="12" s="1"/>
  <c r="G23" i="12"/>
  <c r="F23" i="12"/>
  <c r="E23" i="12"/>
  <c r="D23" i="12"/>
  <c r="H23" i="12" s="1"/>
  <c r="C23" i="12"/>
  <c r="H22" i="12"/>
  <c r="H21" i="12"/>
  <c r="I21" i="12" s="1"/>
  <c r="I20" i="12" s="1"/>
  <c r="G20" i="12"/>
  <c r="F20" i="12"/>
  <c r="E20" i="12"/>
  <c r="D20" i="12"/>
  <c r="H20" i="12" s="1"/>
  <c r="C20" i="12"/>
  <c r="H19" i="12"/>
  <c r="I19" i="12" s="1"/>
  <c r="I18" i="12" s="1"/>
  <c r="G18" i="12"/>
  <c r="F18" i="12"/>
  <c r="E18" i="12"/>
  <c r="D18" i="12"/>
  <c r="H18" i="12" s="1"/>
  <c r="C18" i="12"/>
  <c r="H17" i="12"/>
  <c r="I17" i="12" s="1"/>
  <c r="I16" i="12" s="1"/>
  <c r="G16" i="12"/>
  <c r="F16" i="12"/>
  <c r="E16" i="12"/>
  <c r="D16" i="12"/>
  <c r="H16" i="12" s="1"/>
  <c r="C16" i="12"/>
  <c r="H15" i="12"/>
  <c r="I15" i="12" s="1"/>
  <c r="I14" i="12" s="1"/>
  <c r="G14" i="12"/>
  <c r="F14" i="12"/>
  <c r="E14" i="12"/>
  <c r="D14" i="12"/>
  <c r="H14" i="12" s="1"/>
  <c r="C14" i="12"/>
  <c r="H13" i="12"/>
  <c r="I13" i="12" s="1"/>
  <c r="I12" i="12" s="1"/>
  <c r="G12" i="12"/>
  <c r="F12" i="12"/>
  <c r="E12" i="12"/>
  <c r="D12" i="12"/>
  <c r="C12" i="12"/>
  <c r="H167" i="11"/>
  <c r="I167" i="11" s="1"/>
  <c r="H166" i="11"/>
  <c r="I166" i="11" s="1"/>
  <c r="H165" i="11"/>
  <c r="I165" i="11" s="1"/>
  <c r="G164" i="11"/>
  <c r="F164" i="11"/>
  <c r="E164" i="11"/>
  <c r="D164" i="11"/>
  <c r="C164" i="11"/>
  <c r="H161" i="11"/>
  <c r="I161" i="11" s="1"/>
  <c r="G160" i="11"/>
  <c r="F160" i="11"/>
  <c r="E160" i="11"/>
  <c r="D160" i="11"/>
  <c r="H160" i="14" s="1"/>
  <c r="I160" i="14" s="1"/>
  <c r="C160" i="11"/>
  <c r="H157" i="11"/>
  <c r="I157" i="11" s="1"/>
  <c r="I156" i="11" s="1"/>
  <c r="G156" i="11"/>
  <c r="F156" i="11"/>
  <c r="E156" i="11"/>
  <c r="D156" i="11"/>
  <c r="C156" i="11"/>
  <c r="H155" i="11"/>
  <c r="I155" i="11" s="1"/>
  <c r="H154" i="11"/>
  <c r="I154" i="11" s="1"/>
  <c r="H153" i="11"/>
  <c r="I153" i="11" s="1"/>
  <c r="G152" i="11"/>
  <c r="F152" i="11"/>
  <c r="E152" i="11"/>
  <c r="D152" i="11"/>
  <c r="C152" i="11"/>
  <c r="H151" i="11"/>
  <c r="I151" i="11" s="1"/>
  <c r="H150" i="11"/>
  <c r="I150" i="11" s="1"/>
  <c r="G149" i="11"/>
  <c r="F149" i="11"/>
  <c r="E149" i="11"/>
  <c r="D149" i="11"/>
  <c r="H149" i="14" s="1"/>
  <c r="I149" i="14" s="1"/>
  <c r="C149" i="11"/>
  <c r="H148" i="11"/>
  <c r="I148" i="11" s="1"/>
  <c r="H147" i="11"/>
  <c r="I147" i="11" s="1"/>
  <c r="H146" i="11"/>
  <c r="I146" i="11" s="1"/>
  <c r="H145" i="11"/>
  <c r="I145" i="11" s="1"/>
  <c r="G144" i="11"/>
  <c r="F144" i="11"/>
  <c r="E144" i="11"/>
  <c r="D144" i="11"/>
  <c r="C144" i="11"/>
  <c r="H141" i="11"/>
  <c r="I141" i="11" s="1"/>
  <c r="H140" i="11"/>
  <c r="I140" i="11" s="1"/>
  <c r="G139" i="11"/>
  <c r="F139" i="11"/>
  <c r="E139" i="11"/>
  <c r="D139" i="11"/>
  <c r="H139" i="14" s="1"/>
  <c r="I139" i="14" s="1"/>
  <c r="C139" i="11"/>
  <c r="H138" i="11"/>
  <c r="I138" i="11" s="1"/>
  <c r="H137" i="11"/>
  <c r="I137" i="11" s="1"/>
  <c r="H136" i="11"/>
  <c r="I136" i="11" s="1"/>
  <c r="H135" i="11"/>
  <c r="I135" i="11" s="1"/>
  <c r="G134" i="11"/>
  <c r="F134" i="11"/>
  <c r="E134" i="11"/>
  <c r="D134" i="11"/>
  <c r="C134" i="11"/>
  <c r="H133" i="11"/>
  <c r="I133" i="11" s="1"/>
  <c r="H132" i="11"/>
  <c r="I132" i="11" s="1"/>
  <c r="H131" i="11"/>
  <c r="I131" i="11" s="1"/>
  <c r="H130" i="11"/>
  <c r="I130" i="11" s="1"/>
  <c r="G129" i="11"/>
  <c r="F129" i="11"/>
  <c r="E129" i="11"/>
  <c r="D129" i="11"/>
  <c r="C129" i="11"/>
  <c r="H128" i="11"/>
  <c r="I128" i="11" s="1"/>
  <c r="H127" i="11"/>
  <c r="I127" i="11" s="1"/>
  <c r="H126" i="11"/>
  <c r="I126" i="11" s="1"/>
  <c r="H125" i="11"/>
  <c r="I125" i="11" s="1"/>
  <c r="I124" i="11"/>
  <c r="H124" i="11"/>
  <c r="G123" i="11"/>
  <c r="F123" i="11"/>
  <c r="E123" i="11"/>
  <c r="D123" i="11"/>
  <c r="C123" i="11"/>
  <c r="H122" i="11"/>
  <c r="I122" i="11" s="1"/>
  <c r="I121" i="11" s="1"/>
  <c r="G121" i="11"/>
  <c r="F121" i="11"/>
  <c r="E121" i="11"/>
  <c r="D121" i="11"/>
  <c r="H121" i="14" s="1"/>
  <c r="I121" i="14" s="1"/>
  <c r="C121" i="11"/>
  <c r="H120" i="11"/>
  <c r="I120" i="11" s="1"/>
  <c r="I119" i="11" s="1"/>
  <c r="G119" i="11"/>
  <c r="F119" i="11"/>
  <c r="E119" i="11"/>
  <c r="D119" i="11"/>
  <c r="C119" i="11"/>
  <c r="H118" i="11"/>
  <c r="I118" i="11" s="1"/>
  <c r="I117" i="11" s="1"/>
  <c r="G117" i="11"/>
  <c r="F117" i="11"/>
  <c r="E117" i="11"/>
  <c r="D117" i="11"/>
  <c r="H117" i="14" s="1"/>
  <c r="I117" i="14" s="1"/>
  <c r="C117" i="11"/>
  <c r="H116" i="11"/>
  <c r="I116" i="11" s="1"/>
  <c r="I115" i="11" s="1"/>
  <c r="G115" i="11"/>
  <c r="F115" i="11"/>
  <c r="E115" i="11"/>
  <c r="D115" i="11"/>
  <c r="C115" i="11"/>
  <c r="H114" i="11"/>
  <c r="H113" i="11"/>
  <c r="I113" i="11" s="1"/>
  <c r="I112" i="11" s="1"/>
  <c r="G112" i="11"/>
  <c r="F112" i="11"/>
  <c r="E112" i="11"/>
  <c r="D112" i="11"/>
  <c r="H112" i="14" s="1"/>
  <c r="I112" i="14" s="1"/>
  <c r="C112" i="11"/>
  <c r="H111" i="11"/>
  <c r="H110" i="11"/>
  <c r="I110" i="11" s="1"/>
  <c r="I109" i="11" s="1"/>
  <c r="G109" i="11"/>
  <c r="F109" i="11"/>
  <c r="E109" i="11"/>
  <c r="D109" i="11"/>
  <c r="H109" i="14" s="1"/>
  <c r="I109" i="14" s="1"/>
  <c r="C109" i="11"/>
  <c r="H108" i="11"/>
  <c r="I108" i="11" s="1"/>
  <c r="H107" i="11"/>
  <c r="I107" i="11" s="1"/>
  <c r="H106" i="11"/>
  <c r="I106" i="11" s="1"/>
  <c r="G105" i="11"/>
  <c r="F105" i="11"/>
  <c r="E105" i="11"/>
  <c r="D105" i="11"/>
  <c r="H105" i="14" s="1"/>
  <c r="I105" i="14" s="1"/>
  <c r="C105" i="11"/>
  <c r="H104" i="11"/>
  <c r="I104" i="11" s="1"/>
  <c r="H103" i="11"/>
  <c r="I103" i="11" s="1"/>
  <c r="H102" i="11"/>
  <c r="I102" i="11" s="1"/>
  <c r="G101" i="11"/>
  <c r="F101" i="11"/>
  <c r="E101" i="11"/>
  <c r="D101" i="11"/>
  <c r="H101" i="14" s="1"/>
  <c r="I101" i="14" s="1"/>
  <c r="C101" i="11"/>
  <c r="H100" i="11"/>
  <c r="I100" i="11" s="1"/>
  <c r="H99" i="11"/>
  <c r="I99" i="11" s="1"/>
  <c r="H98" i="11"/>
  <c r="I98" i="11" s="1"/>
  <c r="H97" i="11"/>
  <c r="I97" i="11" s="1"/>
  <c r="G96" i="11"/>
  <c r="F96" i="11"/>
  <c r="E96" i="11"/>
  <c r="D96" i="11"/>
  <c r="H96" i="14" s="1"/>
  <c r="I96" i="14" s="1"/>
  <c r="C96" i="11"/>
  <c r="H95" i="11"/>
  <c r="H94" i="11"/>
  <c r="H93" i="11"/>
  <c r="H92" i="11"/>
  <c r="H91" i="11"/>
  <c r="H90" i="11"/>
  <c r="I90" i="11" s="1"/>
  <c r="H89" i="11"/>
  <c r="I89" i="11" s="1"/>
  <c r="H88" i="11"/>
  <c r="I88" i="11" s="1"/>
  <c r="H87" i="11"/>
  <c r="I87" i="11" s="1"/>
  <c r="G86" i="11"/>
  <c r="F86" i="11"/>
  <c r="E86" i="11"/>
  <c r="D86" i="11"/>
  <c r="C86" i="11"/>
  <c r="H85" i="11"/>
  <c r="I85" i="11" s="1"/>
  <c r="H84" i="11"/>
  <c r="I84" i="11" s="1"/>
  <c r="H83" i="11"/>
  <c r="I83" i="11" s="1"/>
  <c r="H82" i="11"/>
  <c r="I82" i="11" s="1"/>
  <c r="G81" i="11"/>
  <c r="F81" i="11"/>
  <c r="E81" i="11"/>
  <c r="D81" i="11"/>
  <c r="H81" i="14" s="1"/>
  <c r="I81" i="14" s="1"/>
  <c r="C81" i="11"/>
  <c r="H80" i="11"/>
  <c r="I80" i="11" s="1"/>
  <c r="H79" i="11"/>
  <c r="I79" i="11" s="1"/>
  <c r="G78" i="11"/>
  <c r="F78" i="11"/>
  <c r="E78" i="11"/>
  <c r="D78" i="11"/>
  <c r="C78" i="11"/>
  <c r="H77" i="11"/>
  <c r="I77" i="11" s="1"/>
  <c r="H76" i="11"/>
  <c r="I76" i="11" s="1"/>
  <c r="H75" i="11"/>
  <c r="I75" i="11" s="1"/>
  <c r="H74" i="11"/>
  <c r="I74" i="11" s="1"/>
  <c r="G73" i="11"/>
  <c r="F73" i="11"/>
  <c r="E73" i="11"/>
  <c r="D73" i="11"/>
  <c r="I73" i="14" s="1"/>
  <c r="C73" i="11"/>
  <c r="H72" i="11"/>
  <c r="H71" i="11"/>
  <c r="H70" i="11"/>
  <c r="I70" i="11" s="1"/>
  <c r="H69" i="11"/>
  <c r="H68" i="11"/>
  <c r="H67" i="11"/>
  <c r="I67" i="11" s="1"/>
  <c r="H59" i="11"/>
  <c r="I59" i="11" s="1"/>
  <c r="H58" i="11"/>
  <c r="I58" i="11" s="1"/>
  <c r="H57" i="11"/>
  <c r="I57" i="11" s="1"/>
  <c r="H56" i="11"/>
  <c r="I56" i="11" s="1"/>
  <c r="G55" i="11"/>
  <c r="C55" i="11"/>
  <c r="H54" i="11"/>
  <c r="I54" i="11" s="1"/>
  <c r="H53" i="11"/>
  <c r="I53" i="11" s="1"/>
  <c r="H52" i="11"/>
  <c r="I52" i="11" s="1"/>
  <c r="H51" i="11"/>
  <c r="I51" i="11" s="1"/>
  <c r="G50" i="11"/>
  <c r="F50" i="11"/>
  <c r="E50" i="11"/>
  <c r="D50" i="11"/>
  <c r="H50" i="14" s="1"/>
  <c r="I50" i="14" s="1"/>
  <c r="C50" i="11"/>
  <c r="H48" i="11"/>
  <c r="I48" i="11" s="1"/>
  <c r="H46" i="11"/>
  <c r="I46" i="11" s="1"/>
  <c r="G45" i="11"/>
  <c r="F45" i="11"/>
  <c r="E45" i="11"/>
  <c r="D45" i="11"/>
  <c r="C45" i="11"/>
  <c r="H44" i="11"/>
  <c r="I44" i="11" s="1"/>
  <c r="H43" i="11"/>
  <c r="I43" i="11" s="1"/>
  <c r="H36" i="11"/>
  <c r="I36" i="11" s="1"/>
  <c r="H35" i="11"/>
  <c r="I35" i="11" s="1"/>
  <c r="H34" i="11"/>
  <c r="I34" i="11" s="1"/>
  <c r="G33" i="11"/>
  <c r="F33" i="11"/>
  <c r="E33" i="11"/>
  <c r="D33" i="11"/>
  <c r="H33" i="14" s="1"/>
  <c r="I33" i="14" s="1"/>
  <c r="C33" i="11"/>
  <c r="H32" i="11"/>
  <c r="H31" i="11"/>
  <c r="H30" i="11"/>
  <c r="H29" i="11"/>
  <c r="H28" i="11"/>
  <c r="G27" i="11"/>
  <c r="F27" i="11"/>
  <c r="E27" i="11"/>
  <c r="D27" i="11"/>
  <c r="C27" i="11"/>
  <c r="H25" i="11"/>
  <c r="H24" i="11"/>
  <c r="I24" i="11" s="1"/>
  <c r="I23" i="11" s="1"/>
  <c r="G23" i="11"/>
  <c r="F23" i="11"/>
  <c r="E23" i="11"/>
  <c r="G23" i="14" s="1"/>
  <c r="D23" i="11"/>
  <c r="C23" i="11"/>
  <c r="H22" i="11"/>
  <c r="H21" i="11"/>
  <c r="I21" i="11" s="1"/>
  <c r="I20" i="11" s="1"/>
  <c r="G20" i="11"/>
  <c r="F20" i="11"/>
  <c r="E20" i="11"/>
  <c r="D20" i="11"/>
  <c r="G20" i="14" s="1"/>
  <c r="C20" i="11"/>
  <c r="H19" i="11"/>
  <c r="I19" i="11" s="1"/>
  <c r="I18" i="11" s="1"/>
  <c r="G18" i="11"/>
  <c r="F18" i="11"/>
  <c r="E18" i="11"/>
  <c r="D18" i="11"/>
  <c r="C18" i="11"/>
  <c r="H17" i="11"/>
  <c r="I17" i="11" s="1"/>
  <c r="I16" i="11" s="1"/>
  <c r="G16" i="11"/>
  <c r="F16" i="11"/>
  <c r="E16" i="11"/>
  <c r="D16" i="11"/>
  <c r="C16" i="11"/>
  <c r="H15" i="11"/>
  <c r="I15" i="11" s="1"/>
  <c r="I14" i="11" s="1"/>
  <c r="G14" i="11"/>
  <c r="F14" i="11"/>
  <c r="E14" i="11"/>
  <c r="D14" i="11"/>
  <c r="C14" i="11"/>
  <c r="H13" i="11"/>
  <c r="I13" i="11" s="1"/>
  <c r="I12" i="11" s="1"/>
  <c r="G12" i="11"/>
  <c r="F12" i="11"/>
  <c r="E12" i="11"/>
  <c r="D12" i="11"/>
  <c r="C12" i="11"/>
  <c r="G18" i="14" l="1"/>
  <c r="H18" i="14"/>
  <c r="I18" i="14" s="1"/>
  <c r="H20" i="14"/>
  <c r="I20" i="14" s="1"/>
  <c r="H45" i="14"/>
  <c r="I45" i="14" s="1"/>
  <c r="H55" i="14"/>
  <c r="I55" i="14" s="1"/>
  <c r="H78" i="14"/>
  <c r="I78" i="14" s="1"/>
  <c r="H86" i="14"/>
  <c r="I86" i="14" s="1"/>
  <c r="H129" i="14"/>
  <c r="I129" i="14" s="1"/>
  <c r="G12" i="14"/>
  <c r="H12" i="14"/>
  <c r="I12" i="14" s="1"/>
  <c r="H16" i="14"/>
  <c r="I16" i="14" s="1"/>
  <c r="G16" i="14"/>
  <c r="G14" i="14"/>
  <c r="H14" i="14"/>
  <c r="I14" i="14" s="1"/>
  <c r="H23" i="14"/>
  <c r="I23" i="14" s="1"/>
  <c r="H115" i="14"/>
  <c r="I115" i="14" s="1"/>
  <c r="H119" i="14"/>
  <c r="I119" i="14" s="1"/>
  <c r="H123" i="14"/>
  <c r="I123" i="14" s="1"/>
  <c r="H134" i="14"/>
  <c r="I134" i="14" s="1"/>
  <c r="H144" i="14"/>
  <c r="I144" i="14" s="1"/>
  <c r="H152" i="14"/>
  <c r="I152" i="14" s="1"/>
  <c r="H156" i="14"/>
  <c r="I156" i="14" s="1"/>
  <c r="H164" i="14"/>
  <c r="I164" i="14" s="1"/>
  <c r="I45" i="12"/>
  <c r="H12" i="12"/>
  <c r="I78" i="12"/>
  <c r="I73" i="12"/>
  <c r="I81" i="12"/>
  <c r="I160" i="11"/>
  <c r="H14" i="11"/>
  <c r="H18" i="11"/>
  <c r="H27" i="11"/>
  <c r="H45" i="11"/>
  <c r="H160" i="11"/>
  <c r="H96" i="11"/>
  <c r="I144" i="11"/>
  <c r="H20" i="11"/>
  <c r="H33" i="11"/>
  <c r="H78" i="11"/>
  <c r="H86" i="11"/>
  <c r="H101" i="11"/>
  <c r="H123" i="11"/>
  <c r="H134" i="11"/>
  <c r="H156" i="11"/>
  <c r="H16" i="11"/>
  <c r="H50" i="11"/>
  <c r="H105" i="11"/>
  <c r="H117" i="11"/>
  <c r="H121" i="11"/>
  <c r="H129" i="11"/>
  <c r="I129" i="11"/>
  <c r="H149" i="11"/>
  <c r="I149" i="11"/>
  <c r="H152" i="11"/>
  <c r="H164" i="11"/>
  <c r="H55" i="11"/>
  <c r="I105" i="11"/>
  <c r="H115" i="11"/>
  <c r="I152" i="11"/>
  <c r="I164" i="11"/>
  <c r="H23" i="11"/>
  <c r="H73" i="11"/>
  <c r="H81" i="11"/>
  <c r="H109" i="11"/>
  <c r="H112" i="11"/>
  <c r="H119" i="11"/>
  <c r="H139" i="11"/>
  <c r="H144" i="11"/>
  <c r="H12" i="11"/>
  <c r="I78" i="11"/>
  <c r="I73" i="11"/>
  <c r="I81" i="11"/>
  <c r="I45" i="11"/>
  <c r="I101" i="12"/>
  <c r="I33" i="12"/>
  <c r="I32" i="12" s="1"/>
  <c r="I31" i="12" s="1"/>
  <c r="I30" i="12" s="1"/>
  <c r="I29" i="12" s="1"/>
  <c r="I28" i="12" s="1"/>
  <c r="I27" i="12" s="1"/>
  <c r="I55" i="12"/>
  <c r="I123" i="12"/>
  <c r="I129" i="12"/>
  <c r="I50" i="12"/>
  <c r="I86" i="12"/>
  <c r="I96" i="12"/>
  <c r="I105" i="12"/>
  <c r="I86" i="11"/>
  <c r="I96" i="11"/>
  <c r="I33" i="11"/>
  <c r="I32" i="11" s="1"/>
  <c r="I31" i="11" s="1"/>
  <c r="I30" i="11" s="1"/>
  <c r="I29" i="11" s="1"/>
  <c r="I28" i="11" s="1"/>
  <c r="I27" i="11" s="1"/>
  <c r="I55" i="11"/>
  <c r="I101" i="11"/>
  <c r="I139" i="11"/>
  <c r="I50" i="11"/>
  <c r="I123" i="11"/>
  <c r="I134" i="11"/>
  <c r="H167" i="10" l="1"/>
  <c r="I167" i="10" s="1"/>
  <c r="H166" i="10"/>
  <c r="I166" i="10" s="1"/>
  <c r="H165" i="10"/>
  <c r="I165" i="10" s="1"/>
  <c r="G164" i="10"/>
  <c r="F164" i="10"/>
  <c r="E164" i="10"/>
  <c r="D164" i="10"/>
  <c r="C164" i="10"/>
  <c r="H163" i="10"/>
  <c r="I163" i="10" s="1"/>
  <c r="H162" i="10"/>
  <c r="I162" i="10" s="1"/>
  <c r="H161" i="10"/>
  <c r="I161" i="10" s="1"/>
  <c r="G160" i="10"/>
  <c r="F160" i="10"/>
  <c r="E160" i="10"/>
  <c r="D160" i="10"/>
  <c r="C160" i="10"/>
  <c r="H157" i="10"/>
  <c r="I157" i="10" s="1"/>
  <c r="I156" i="10" s="1"/>
  <c r="G156" i="10"/>
  <c r="F156" i="10"/>
  <c r="E156" i="10"/>
  <c r="D156" i="10"/>
  <c r="C156" i="10"/>
  <c r="H155" i="10"/>
  <c r="I155" i="10" s="1"/>
  <c r="H154" i="10"/>
  <c r="I154" i="10" s="1"/>
  <c r="H153" i="10"/>
  <c r="I153" i="10" s="1"/>
  <c r="G152" i="10"/>
  <c r="F152" i="10"/>
  <c r="E152" i="10"/>
  <c r="D152" i="10"/>
  <c r="C152" i="10"/>
  <c r="H151" i="10"/>
  <c r="I151" i="10" s="1"/>
  <c r="H150" i="10"/>
  <c r="I150" i="10" s="1"/>
  <c r="G149" i="10"/>
  <c r="F149" i="10"/>
  <c r="E149" i="10"/>
  <c r="D149" i="10"/>
  <c r="C149" i="10"/>
  <c r="H148" i="10"/>
  <c r="I148" i="10" s="1"/>
  <c r="H147" i="10"/>
  <c r="I147" i="10" s="1"/>
  <c r="H146" i="10"/>
  <c r="I146" i="10" s="1"/>
  <c r="H145" i="10"/>
  <c r="I145" i="10" s="1"/>
  <c r="G144" i="10"/>
  <c r="F144" i="10"/>
  <c r="E144" i="10"/>
  <c r="D144" i="10"/>
  <c r="C144" i="10"/>
  <c r="H141" i="10"/>
  <c r="I141" i="10" s="1"/>
  <c r="H140" i="10"/>
  <c r="I140" i="10" s="1"/>
  <c r="G139" i="10"/>
  <c r="F139" i="10"/>
  <c r="E139" i="10"/>
  <c r="D139" i="10"/>
  <c r="C139" i="10"/>
  <c r="H138" i="10"/>
  <c r="I138" i="10" s="1"/>
  <c r="H137" i="10"/>
  <c r="I137" i="10" s="1"/>
  <c r="H136" i="10"/>
  <c r="I136" i="10" s="1"/>
  <c r="H135" i="10"/>
  <c r="I135" i="10" s="1"/>
  <c r="G134" i="10"/>
  <c r="F134" i="10"/>
  <c r="E134" i="10"/>
  <c r="D134" i="10"/>
  <c r="C134" i="10"/>
  <c r="H133" i="10"/>
  <c r="I133" i="10" s="1"/>
  <c r="H132" i="10"/>
  <c r="I132" i="10" s="1"/>
  <c r="H131" i="10"/>
  <c r="I131" i="10" s="1"/>
  <c r="H130" i="10"/>
  <c r="I130" i="10" s="1"/>
  <c r="G129" i="10"/>
  <c r="F129" i="10"/>
  <c r="E129" i="10"/>
  <c r="D129" i="10"/>
  <c r="C129" i="10"/>
  <c r="H128" i="10"/>
  <c r="I128" i="10" s="1"/>
  <c r="H127" i="10"/>
  <c r="I127" i="10" s="1"/>
  <c r="H126" i="10"/>
  <c r="I126" i="10" s="1"/>
  <c r="H125" i="10"/>
  <c r="I125" i="10" s="1"/>
  <c r="H124" i="10"/>
  <c r="I124" i="10" s="1"/>
  <c r="G123" i="10"/>
  <c r="F123" i="10"/>
  <c r="E123" i="10"/>
  <c r="D123" i="10"/>
  <c r="C123" i="10"/>
  <c r="H122" i="10"/>
  <c r="I122" i="10" s="1"/>
  <c r="I121" i="10" s="1"/>
  <c r="G121" i="10"/>
  <c r="F121" i="10"/>
  <c r="E121" i="10"/>
  <c r="D121" i="10"/>
  <c r="C121" i="10"/>
  <c r="I120" i="10"/>
  <c r="I119" i="10" s="1"/>
  <c r="H120" i="10"/>
  <c r="G119" i="10"/>
  <c r="F119" i="10"/>
  <c r="E119" i="10"/>
  <c r="D119" i="10"/>
  <c r="C119" i="10"/>
  <c r="H118" i="10"/>
  <c r="I118" i="10" s="1"/>
  <c r="I117" i="10" s="1"/>
  <c r="G117" i="10"/>
  <c r="F117" i="10"/>
  <c r="E117" i="10"/>
  <c r="D117" i="10"/>
  <c r="C117" i="10"/>
  <c r="H116" i="10"/>
  <c r="I116" i="10" s="1"/>
  <c r="I115" i="10" s="1"/>
  <c r="G115" i="10"/>
  <c r="F115" i="10"/>
  <c r="E115" i="10"/>
  <c r="D115" i="10"/>
  <c r="C115" i="10"/>
  <c r="H114" i="10"/>
  <c r="I113" i="10"/>
  <c r="I112" i="10" s="1"/>
  <c r="H113" i="10"/>
  <c r="G112" i="10"/>
  <c r="F112" i="10"/>
  <c r="E112" i="10"/>
  <c r="D112" i="10"/>
  <c r="C112" i="10"/>
  <c r="H111" i="10"/>
  <c r="H110" i="10"/>
  <c r="I110" i="10" s="1"/>
  <c r="I109" i="10" s="1"/>
  <c r="G109" i="10"/>
  <c r="F109" i="10"/>
  <c r="E109" i="10"/>
  <c r="D109" i="10"/>
  <c r="C109" i="10"/>
  <c r="H108" i="10"/>
  <c r="I108" i="10" s="1"/>
  <c r="H107" i="10"/>
  <c r="I107" i="10" s="1"/>
  <c r="H106" i="10"/>
  <c r="I106" i="10" s="1"/>
  <c r="G105" i="10"/>
  <c r="F105" i="10"/>
  <c r="E105" i="10"/>
  <c r="D105" i="10"/>
  <c r="C105" i="10"/>
  <c r="H104" i="10"/>
  <c r="I104" i="10" s="1"/>
  <c r="H103" i="10"/>
  <c r="I103" i="10" s="1"/>
  <c r="H102" i="10"/>
  <c r="I102" i="10" s="1"/>
  <c r="G101" i="10"/>
  <c r="F101" i="10"/>
  <c r="E101" i="10"/>
  <c r="D101" i="10"/>
  <c r="C101" i="10"/>
  <c r="H100" i="10"/>
  <c r="I100" i="10" s="1"/>
  <c r="H99" i="10"/>
  <c r="I99" i="10" s="1"/>
  <c r="H98" i="10"/>
  <c r="I98" i="10" s="1"/>
  <c r="H97" i="10"/>
  <c r="I97" i="10" s="1"/>
  <c r="G96" i="10"/>
  <c r="F96" i="10"/>
  <c r="E96" i="10"/>
  <c r="D96" i="10"/>
  <c r="C96" i="10"/>
  <c r="H95" i="10"/>
  <c r="H94" i="10"/>
  <c r="H93" i="10"/>
  <c r="H92" i="10"/>
  <c r="H91" i="10"/>
  <c r="H90" i="10"/>
  <c r="I90" i="10" s="1"/>
  <c r="H89" i="10"/>
  <c r="I89" i="10" s="1"/>
  <c r="H88" i="10"/>
  <c r="I88" i="10" s="1"/>
  <c r="H87" i="10"/>
  <c r="I87" i="10" s="1"/>
  <c r="G86" i="10"/>
  <c r="F86" i="10"/>
  <c r="E86" i="10"/>
  <c r="D86" i="10"/>
  <c r="C86" i="10"/>
  <c r="H85" i="10"/>
  <c r="I85" i="10" s="1"/>
  <c r="H84" i="10"/>
  <c r="I84" i="10" s="1"/>
  <c r="H83" i="10"/>
  <c r="I83" i="10" s="1"/>
  <c r="H82" i="10"/>
  <c r="I82" i="10" s="1"/>
  <c r="G81" i="10"/>
  <c r="F81" i="10"/>
  <c r="E81" i="10"/>
  <c r="D81" i="10"/>
  <c r="C81" i="10"/>
  <c r="H80" i="10"/>
  <c r="I80" i="10" s="1"/>
  <c r="H79" i="10"/>
  <c r="I79" i="10" s="1"/>
  <c r="G78" i="10"/>
  <c r="F78" i="10"/>
  <c r="E78" i="10"/>
  <c r="D78" i="10"/>
  <c r="C78" i="10"/>
  <c r="H77" i="10"/>
  <c r="I77" i="10" s="1"/>
  <c r="H76" i="10"/>
  <c r="I76" i="10" s="1"/>
  <c r="H75" i="10"/>
  <c r="I75" i="10" s="1"/>
  <c r="H74" i="10"/>
  <c r="I74" i="10" s="1"/>
  <c r="G73" i="10"/>
  <c r="F73" i="10"/>
  <c r="E73" i="10"/>
  <c r="D73" i="10"/>
  <c r="C73" i="10"/>
  <c r="H72" i="10"/>
  <c r="H71" i="10"/>
  <c r="H70" i="10"/>
  <c r="I70" i="10" s="1"/>
  <c r="H69" i="10"/>
  <c r="H68" i="10"/>
  <c r="H67" i="10"/>
  <c r="I67" i="10" s="1"/>
  <c r="H65" i="10"/>
  <c r="I65" i="10" s="1"/>
  <c r="H64" i="10"/>
  <c r="I64" i="10" s="1"/>
  <c r="H57" i="10"/>
  <c r="I57" i="10" s="1"/>
  <c r="H56" i="10"/>
  <c r="I56" i="10" s="1"/>
  <c r="G55" i="10"/>
  <c r="F55" i="10"/>
  <c r="E55" i="10"/>
  <c r="D55" i="10"/>
  <c r="C55" i="10"/>
  <c r="H54" i="10"/>
  <c r="I54" i="10" s="1"/>
  <c r="H53" i="10"/>
  <c r="I53" i="10" s="1"/>
  <c r="H52" i="10"/>
  <c r="I52" i="10" s="1"/>
  <c r="H51" i="10"/>
  <c r="I51" i="10" s="1"/>
  <c r="G50" i="10"/>
  <c r="F50" i="10"/>
  <c r="H47" i="10"/>
  <c r="I47" i="10" s="1"/>
  <c r="H46" i="10"/>
  <c r="I46" i="10" s="1"/>
  <c r="G45" i="10"/>
  <c r="H44" i="10"/>
  <c r="I44" i="10" s="1"/>
  <c r="H43" i="10"/>
  <c r="I43" i="10" s="1"/>
  <c r="H42" i="10"/>
  <c r="I42" i="10" s="1"/>
  <c r="H35" i="10"/>
  <c r="I35" i="10" s="1"/>
  <c r="H34" i="10"/>
  <c r="I34" i="10" s="1"/>
  <c r="G33" i="10"/>
  <c r="F33" i="10"/>
  <c r="E33" i="10"/>
  <c r="D33" i="10"/>
  <c r="C33" i="10"/>
  <c r="H32" i="10"/>
  <c r="H31" i="10"/>
  <c r="H30" i="10"/>
  <c r="H29" i="10"/>
  <c r="H28" i="10"/>
  <c r="G27" i="10"/>
  <c r="F27" i="10"/>
  <c r="E27" i="10"/>
  <c r="D27" i="10"/>
  <c r="C27" i="10"/>
  <c r="H25" i="10"/>
  <c r="H24" i="10"/>
  <c r="I24" i="10" s="1"/>
  <c r="I23" i="10" s="1"/>
  <c r="G23" i="10"/>
  <c r="F23" i="10"/>
  <c r="E23" i="10"/>
  <c r="D23" i="10"/>
  <c r="C23" i="10"/>
  <c r="H22" i="10"/>
  <c r="H21" i="10"/>
  <c r="I21" i="10" s="1"/>
  <c r="I20" i="10" s="1"/>
  <c r="G20" i="10"/>
  <c r="F20" i="10"/>
  <c r="E20" i="10"/>
  <c r="D20" i="10"/>
  <c r="C20" i="10"/>
  <c r="H19" i="10"/>
  <c r="I19" i="10" s="1"/>
  <c r="I18" i="10" s="1"/>
  <c r="G18" i="10"/>
  <c r="F18" i="10"/>
  <c r="E18" i="10"/>
  <c r="D18" i="10"/>
  <c r="C18" i="10"/>
  <c r="H17" i="10"/>
  <c r="I17" i="10" s="1"/>
  <c r="I16" i="10" s="1"/>
  <c r="G16" i="10"/>
  <c r="F16" i="10"/>
  <c r="E16" i="10"/>
  <c r="D16" i="10"/>
  <c r="C16" i="10"/>
  <c r="H15" i="10"/>
  <c r="I15" i="10" s="1"/>
  <c r="I14" i="10" s="1"/>
  <c r="G14" i="10"/>
  <c r="F14" i="10"/>
  <c r="E14" i="10"/>
  <c r="D14" i="10"/>
  <c r="C14" i="10"/>
  <c r="H13" i="10"/>
  <c r="I13" i="10" s="1"/>
  <c r="I12" i="10" s="1"/>
  <c r="G12" i="10"/>
  <c r="F12" i="10"/>
  <c r="E12" i="10"/>
  <c r="D12" i="10"/>
  <c r="C12" i="10"/>
  <c r="I139" i="10" l="1"/>
  <c r="H18" i="10"/>
  <c r="H14" i="10"/>
  <c r="H27" i="10"/>
  <c r="I144" i="10"/>
  <c r="I101" i="10"/>
  <c r="H101" i="10"/>
  <c r="H109" i="10"/>
  <c r="I134" i="10"/>
  <c r="H23" i="10"/>
  <c r="H117" i="10"/>
  <c r="H123" i="10"/>
  <c r="H129" i="10"/>
  <c r="H160" i="10"/>
  <c r="H45" i="10"/>
  <c r="H55" i="10"/>
  <c r="H78" i="10"/>
  <c r="H134" i="10"/>
  <c r="I164" i="10"/>
  <c r="H16" i="10"/>
  <c r="H20" i="10"/>
  <c r="H33" i="10"/>
  <c r="H96" i="10"/>
  <c r="H105" i="10"/>
  <c r="H121" i="10"/>
  <c r="H149" i="10"/>
  <c r="I149" i="10"/>
  <c r="H152" i="10"/>
  <c r="H86" i="10"/>
  <c r="H50" i="10"/>
  <c r="H73" i="10"/>
  <c r="H81" i="10"/>
  <c r="H112" i="10"/>
  <c r="H115" i="10"/>
  <c r="H119" i="10"/>
  <c r="H139" i="10"/>
  <c r="H144" i="10"/>
  <c r="H156" i="10"/>
  <c r="H164" i="10"/>
  <c r="I45" i="10"/>
  <c r="I55" i="10"/>
  <c r="I78" i="10"/>
  <c r="I73" i="10"/>
  <c r="I50" i="10"/>
  <c r="I123" i="10"/>
  <c r="I129" i="10"/>
  <c r="I81" i="10"/>
  <c r="I86" i="10"/>
  <c r="I96" i="10"/>
  <c r="I152" i="10"/>
  <c r="I160" i="10"/>
  <c r="I33" i="10"/>
  <c r="I32" i="10" s="1"/>
  <c r="I31" i="10" s="1"/>
  <c r="I30" i="10" s="1"/>
  <c r="I29" i="10" s="1"/>
  <c r="I28" i="10" s="1"/>
  <c r="I27" i="10" s="1"/>
  <c r="I105" i="10"/>
  <c r="H12" i="10"/>
  <c r="H167" i="9" l="1"/>
  <c r="I167" i="9" s="1"/>
  <c r="H166" i="9"/>
  <c r="I166" i="9" s="1"/>
  <c r="H165" i="9"/>
  <c r="I165" i="9" s="1"/>
  <c r="I164" i="9" s="1"/>
  <c r="G164" i="9"/>
  <c r="F164" i="9"/>
  <c r="E164" i="9"/>
  <c r="D164" i="9"/>
  <c r="H164" i="9" s="1"/>
  <c r="C164" i="9"/>
  <c r="H163" i="9"/>
  <c r="I163" i="9" s="1"/>
  <c r="H162" i="9"/>
  <c r="I162" i="9" s="1"/>
  <c r="H161" i="9"/>
  <c r="I161" i="9" s="1"/>
  <c r="G160" i="9"/>
  <c r="F160" i="9"/>
  <c r="E160" i="9"/>
  <c r="D160" i="9"/>
  <c r="H160" i="9" s="1"/>
  <c r="C160" i="9"/>
  <c r="H157" i="9"/>
  <c r="I157" i="9" s="1"/>
  <c r="I156" i="9" s="1"/>
  <c r="G156" i="9"/>
  <c r="F156" i="9"/>
  <c r="E156" i="9"/>
  <c r="D156" i="9"/>
  <c r="H156" i="9" s="1"/>
  <c r="C156" i="9"/>
  <c r="H155" i="9"/>
  <c r="I155" i="9" s="1"/>
  <c r="H154" i="9"/>
  <c r="I154" i="9" s="1"/>
  <c r="H153" i="9"/>
  <c r="I153" i="9" s="1"/>
  <c r="G152" i="9"/>
  <c r="F152" i="9"/>
  <c r="E152" i="9"/>
  <c r="D152" i="9"/>
  <c r="H152" i="9" s="1"/>
  <c r="C152" i="9"/>
  <c r="H151" i="9"/>
  <c r="I151" i="9" s="1"/>
  <c r="H150" i="9"/>
  <c r="I150" i="9" s="1"/>
  <c r="G149" i="9"/>
  <c r="F149" i="9"/>
  <c r="E149" i="9"/>
  <c r="D149" i="9"/>
  <c r="H149" i="9" s="1"/>
  <c r="C149" i="9"/>
  <c r="H148" i="9"/>
  <c r="I148" i="9" s="1"/>
  <c r="H147" i="9"/>
  <c r="I147" i="9" s="1"/>
  <c r="H146" i="9"/>
  <c r="I146" i="9" s="1"/>
  <c r="H145" i="9"/>
  <c r="I145" i="9" s="1"/>
  <c r="G144" i="9"/>
  <c r="F144" i="9"/>
  <c r="E144" i="9"/>
  <c r="D144" i="9"/>
  <c r="H144" i="9" s="1"/>
  <c r="C144" i="9"/>
  <c r="H141" i="9"/>
  <c r="I141" i="9" s="1"/>
  <c r="H140" i="9"/>
  <c r="I140" i="9" s="1"/>
  <c r="G139" i="9"/>
  <c r="F139" i="9"/>
  <c r="E139" i="9"/>
  <c r="D139" i="9"/>
  <c r="H139" i="9" s="1"/>
  <c r="C139" i="9"/>
  <c r="H138" i="9"/>
  <c r="I138" i="9" s="1"/>
  <c r="H137" i="9"/>
  <c r="I137" i="9" s="1"/>
  <c r="H136" i="9"/>
  <c r="I136" i="9" s="1"/>
  <c r="H135" i="9"/>
  <c r="I135" i="9" s="1"/>
  <c r="G134" i="9"/>
  <c r="F134" i="9"/>
  <c r="E134" i="9"/>
  <c r="D134" i="9"/>
  <c r="H134" i="9" s="1"/>
  <c r="C134" i="9"/>
  <c r="H133" i="9"/>
  <c r="I133" i="9" s="1"/>
  <c r="H132" i="9"/>
  <c r="I132" i="9" s="1"/>
  <c r="H131" i="9"/>
  <c r="I131" i="9" s="1"/>
  <c r="H130" i="9"/>
  <c r="I130" i="9" s="1"/>
  <c r="G129" i="9"/>
  <c r="F129" i="9"/>
  <c r="E129" i="9"/>
  <c r="D129" i="9"/>
  <c r="H129" i="9" s="1"/>
  <c r="H127" i="9"/>
  <c r="I127" i="9" s="1"/>
  <c r="H126" i="9"/>
  <c r="I126" i="9" s="1"/>
  <c r="H125" i="9"/>
  <c r="I125" i="9" s="1"/>
  <c r="H124" i="9"/>
  <c r="G123" i="9"/>
  <c r="F123" i="9"/>
  <c r="E123" i="9"/>
  <c r="D123" i="9"/>
  <c r="C123" i="9"/>
  <c r="H122" i="9"/>
  <c r="I122" i="9" s="1"/>
  <c r="I121" i="9" s="1"/>
  <c r="G121" i="9"/>
  <c r="F121" i="9"/>
  <c r="E121" i="9"/>
  <c r="D121" i="9"/>
  <c r="H121" i="9" s="1"/>
  <c r="C121" i="9"/>
  <c r="H120" i="9"/>
  <c r="I120" i="9" s="1"/>
  <c r="I119" i="9" s="1"/>
  <c r="G119" i="9"/>
  <c r="F119" i="9"/>
  <c r="E119" i="9"/>
  <c r="D119" i="9"/>
  <c r="H119" i="9" s="1"/>
  <c r="C119" i="9"/>
  <c r="H118" i="9"/>
  <c r="I118" i="9" s="1"/>
  <c r="I117" i="9" s="1"/>
  <c r="G117" i="9"/>
  <c r="F117" i="9"/>
  <c r="E117" i="9"/>
  <c r="D117" i="9"/>
  <c r="H117" i="9" s="1"/>
  <c r="C117" i="9"/>
  <c r="H116" i="9"/>
  <c r="I116" i="9" s="1"/>
  <c r="I115" i="9" s="1"/>
  <c r="G115" i="9"/>
  <c r="F115" i="9"/>
  <c r="E115" i="9"/>
  <c r="D115" i="9"/>
  <c r="H115" i="9" s="1"/>
  <c r="C115" i="9"/>
  <c r="H114" i="9"/>
  <c r="H113" i="9"/>
  <c r="I113" i="9" s="1"/>
  <c r="I112" i="9" s="1"/>
  <c r="G112" i="9"/>
  <c r="F112" i="9"/>
  <c r="E112" i="9"/>
  <c r="D112" i="9"/>
  <c r="H112" i="9" s="1"/>
  <c r="C112" i="9"/>
  <c r="H111" i="9"/>
  <c r="H110" i="9"/>
  <c r="I110" i="9" s="1"/>
  <c r="I109" i="9" s="1"/>
  <c r="G109" i="9"/>
  <c r="F109" i="9"/>
  <c r="E109" i="9"/>
  <c r="D109" i="9"/>
  <c r="H109" i="9" s="1"/>
  <c r="C109" i="9"/>
  <c r="H108" i="9"/>
  <c r="I108" i="9" s="1"/>
  <c r="H107" i="9"/>
  <c r="I107" i="9" s="1"/>
  <c r="H106" i="9"/>
  <c r="I106" i="9" s="1"/>
  <c r="G105" i="9"/>
  <c r="F105" i="9"/>
  <c r="E105" i="9"/>
  <c r="D105" i="9"/>
  <c r="H105" i="9" s="1"/>
  <c r="C105" i="9"/>
  <c r="H104" i="9"/>
  <c r="I104" i="9" s="1"/>
  <c r="H103" i="9"/>
  <c r="I103" i="9" s="1"/>
  <c r="H102" i="9"/>
  <c r="I102" i="9" s="1"/>
  <c r="G101" i="9"/>
  <c r="F101" i="9"/>
  <c r="E101" i="9"/>
  <c r="D101" i="9"/>
  <c r="H101" i="9" s="1"/>
  <c r="C101" i="9"/>
  <c r="H100" i="9"/>
  <c r="I100" i="9" s="1"/>
  <c r="H99" i="9"/>
  <c r="I99" i="9" s="1"/>
  <c r="H98" i="9"/>
  <c r="I98" i="9" s="1"/>
  <c r="H97" i="9"/>
  <c r="I97" i="9" s="1"/>
  <c r="G96" i="9"/>
  <c r="F96" i="9"/>
  <c r="E96" i="9"/>
  <c r="D96" i="9"/>
  <c r="H96" i="9" s="1"/>
  <c r="C96" i="9"/>
  <c r="H95" i="9"/>
  <c r="H94" i="9"/>
  <c r="H93" i="9"/>
  <c r="H92" i="9"/>
  <c r="H91" i="9"/>
  <c r="H90" i="9"/>
  <c r="I90" i="9" s="1"/>
  <c r="H89" i="9"/>
  <c r="I89" i="9" s="1"/>
  <c r="H88" i="9"/>
  <c r="I88" i="9" s="1"/>
  <c r="H87" i="9"/>
  <c r="I87" i="9" s="1"/>
  <c r="G86" i="9"/>
  <c r="F86" i="9"/>
  <c r="E86" i="9"/>
  <c r="D86" i="9"/>
  <c r="H86" i="9" s="1"/>
  <c r="C86" i="9"/>
  <c r="H85" i="9"/>
  <c r="I85" i="9" s="1"/>
  <c r="H84" i="9"/>
  <c r="I84" i="9" s="1"/>
  <c r="H83" i="9"/>
  <c r="I83" i="9" s="1"/>
  <c r="H82" i="9"/>
  <c r="I82" i="9" s="1"/>
  <c r="G81" i="9"/>
  <c r="F81" i="9"/>
  <c r="E81" i="9"/>
  <c r="D81" i="9"/>
  <c r="H81" i="9" s="1"/>
  <c r="C81" i="9"/>
  <c r="H80" i="9"/>
  <c r="I80" i="9" s="1"/>
  <c r="H79" i="9"/>
  <c r="I79" i="9" s="1"/>
  <c r="G78" i="9"/>
  <c r="F78" i="9"/>
  <c r="E78" i="9"/>
  <c r="D78" i="9"/>
  <c r="H78" i="9" s="1"/>
  <c r="C78" i="9"/>
  <c r="H77" i="9"/>
  <c r="I77" i="9" s="1"/>
  <c r="H76" i="9"/>
  <c r="I76" i="9" s="1"/>
  <c r="H75" i="9"/>
  <c r="I75" i="9" s="1"/>
  <c r="H74" i="9"/>
  <c r="I74" i="9" s="1"/>
  <c r="G73" i="9"/>
  <c r="F73" i="9"/>
  <c r="E73" i="9"/>
  <c r="D73" i="9"/>
  <c r="C73" i="9"/>
  <c r="H72" i="9"/>
  <c r="H71" i="9"/>
  <c r="H70" i="9"/>
  <c r="I70" i="9" s="1"/>
  <c r="H69" i="9"/>
  <c r="H68" i="9"/>
  <c r="H66" i="9"/>
  <c r="I66" i="9" s="1"/>
  <c r="H65" i="9"/>
  <c r="I65" i="9" s="1"/>
  <c r="H64" i="9"/>
  <c r="I64" i="9" s="1"/>
  <c r="H63" i="9"/>
  <c r="I63" i="9" s="1"/>
  <c r="H62" i="9"/>
  <c r="I62" i="9" s="1"/>
  <c r="H61" i="9"/>
  <c r="I61" i="9" s="1"/>
  <c r="H60" i="9"/>
  <c r="I60" i="9" s="1"/>
  <c r="H59" i="9"/>
  <c r="I59" i="9" s="1"/>
  <c r="H58" i="9"/>
  <c r="I58" i="9" s="1"/>
  <c r="H57" i="9"/>
  <c r="I57" i="9" s="1"/>
  <c r="H56" i="9"/>
  <c r="G55" i="9"/>
  <c r="F55" i="9"/>
  <c r="E55" i="9"/>
  <c r="D55" i="9"/>
  <c r="C55" i="9"/>
  <c r="H54" i="9"/>
  <c r="I54" i="9" s="1"/>
  <c r="E54" i="9"/>
  <c r="H53" i="9"/>
  <c r="I53" i="9" s="1"/>
  <c r="E53" i="9"/>
  <c r="E50" i="9" s="1"/>
  <c r="H52" i="9"/>
  <c r="I52" i="9" s="1"/>
  <c r="H51" i="9"/>
  <c r="I51" i="9" s="1"/>
  <c r="G50" i="9"/>
  <c r="F50" i="9"/>
  <c r="D50" i="9"/>
  <c r="C50" i="9"/>
  <c r="E49" i="9"/>
  <c r="E48" i="9"/>
  <c r="H47" i="9"/>
  <c r="I47" i="9" s="1"/>
  <c r="E47" i="9"/>
  <c r="E46" i="9"/>
  <c r="G45" i="9"/>
  <c r="H44" i="9"/>
  <c r="I4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5" i="9"/>
  <c r="I35" i="9" s="1"/>
  <c r="I34" i="9"/>
  <c r="H34" i="9"/>
  <c r="G33" i="9"/>
  <c r="F33" i="9"/>
  <c r="E33" i="9"/>
  <c r="D33" i="9"/>
  <c r="C33" i="9"/>
  <c r="H32" i="9"/>
  <c r="I32" i="9" s="1"/>
  <c r="H31" i="9"/>
  <c r="I31" i="9" s="1"/>
  <c r="E31" i="9"/>
  <c r="E30" i="9"/>
  <c r="E29" i="9"/>
  <c r="H29" i="9" s="1"/>
  <c r="I29" i="9" s="1"/>
  <c r="H28" i="9"/>
  <c r="I28" i="9" s="1"/>
  <c r="E28" i="9"/>
  <c r="G27" i="9"/>
  <c r="F27" i="9"/>
  <c r="D27" i="9"/>
  <c r="C27" i="9"/>
  <c r="H25" i="9"/>
  <c r="H24" i="9"/>
  <c r="I24" i="9" s="1"/>
  <c r="I23" i="9" s="1"/>
  <c r="G23" i="9"/>
  <c r="F23" i="9"/>
  <c r="E23" i="9"/>
  <c r="D23" i="9"/>
  <c r="H23" i="9" s="1"/>
  <c r="C23" i="9"/>
  <c r="H22" i="9"/>
  <c r="H21" i="9"/>
  <c r="I21" i="9" s="1"/>
  <c r="I20" i="9" s="1"/>
  <c r="G20" i="9"/>
  <c r="F20" i="9"/>
  <c r="E20" i="9"/>
  <c r="D20" i="9"/>
  <c r="H20" i="9" s="1"/>
  <c r="C20" i="9"/>
  <c r="H19" i="9"/>
  <c r="I19" i="9" s="1"/>
  <c r="I18" i="9" s="1"/>
  <c r="G18" i="9"/>
  <c r="F18" i="9"/>
  <c r="E18" i="9"/>
  <c r="D18" i="9"/>
  <c r="C18" i="9"/>
  <c r="H17" i="9"/>
  <c r="I17" i="9" s="1"/>
  <c r="I16" i="9" s="1"/>
  <c r="G16" i="9"/>
  <c r="F16" i="9"/>
  <c r="E16" i="9"/>
  <c r="D16" i="9"/>
  <c r="H16" i="9" s="1"/>
  <c r="C16" i="9"/>
  <c r="H15" i="9"/>
  <c r="I15" i="9" s="1"/>
  <c r="I14" i="9" s="1"/>
  <c r="G14" i="9"/>
  <c r="F14" i="9"/>
  <c r="E14" i="9"/>
  <c r="D14" i="9"/>
  <c r="C14" i="9"/>
  <c r="H13" i="9"/>
  <c r="H12" i="9" s="1"/>
  <c r="G12" i="9"/>
  <c r="F12" i="9"/>
  <c r="E12" i="9"/>
  <c r="D12" i="9"/>
  <c r="C12" i="9"/>
  <c r="I152" i="9" l="1"/>
  <c r="I105" i="9"/>
  <c r="H123" i="9"/>
  <c r="I134" i="9"/>
  <c r="I160" i="9"/>
  <c r="I149" i="9"/>
  <c r="I81" i="9"/>
  <c r="I13" i="9"/>
  <c r="I12" i="9" s="1"/>
  <c r="I73" i="9"/>
  <c r="I78" i="9"/>
  <c r="I86" i="9"/>
  <c r="H14" i="9"/>
  <c r="I33" i="9"/>
  <c r="H46" i="9"/>
  <c r="I46" i="9" s="1"/>
  <c r="I45" i="9" s="1"/>
  <c r="H73" i="9"/>
  <c r="H18" i="9"/>
  <c r="H30" i="9"/>
  <c r="I30" i="9" s="1"/>
  <c r="I27" i="9" s="1"/>
  <c r="E27" i="9"/>
  <c r="H27" i="9" s="1"/>
  <c r="H45" i="9"/>
  <c r="I144" i="9"/>
  <c r="H50" i="9"/>
  <c r="I50" i="9"/>
  <c r="H55" i="9"/>
  <c r="I56" i="9"/>
  <c r="I55" i="9" s="1"/>
  <c r="I96" i="9"/>
  <c r="I101" i="9"/>
  <c r="I129" i="9"/>
  <c r="I139" i="9"/>
  <c r="H33" i="9"/>
  <c r="I124" i="9"/>
  <c r="I123" i="9" s="1"/>
  <c r="H167" i="8" l="1"/>
  <c r="I167" i="8" s="1"/>
  <c r="H166" i="8"/>
  <c r="I166" i="8" s="1"/>
  <c r="H165" i="8"/>
  <c r="I165" i="8" s="1"/>
  <c r="G164" i="8"/>
  <c r="F164" i="8"/>
  <c r="E164" i="8"/>
  <c r="D164" i="8"/>
  <c r="C164" i="8"/>
  <c r="H163" i="8"/>
  <c r="I163" i="8" s="1"/>
  <c r="H162" i="8"/>
  <c r="I162" i="8" s="1"/>
  <c r="H161" i="8"/>
  <c r="I161" i="8" s="1"/>
  <c r="G160" i="8"/>
  <c r="F160" i="8"/>
  <c r="D160" i="8"/>
  <c r="H160" i="8" s="1"/>
  <c r="C160" i="8"/>
  <c r="H157" i="8"/>
  <c r="I157" i="8" s="1"/>
  <c r="I156" i="8" s="1"/>
  <c r="G156" i="8"/>
  <c r="F156" i="8"/>
  <c r="D156" i="8"/>
  <c r="C156" i="8"/>
  <c r="H155" i="8"/>
  <c r="I155" i="8" s="1"/>
  <c r="H154" i="8"/>
  <c r="I154" i="8" s="1"/>
  <c r="H153" i="8"/>
  <c r="I153" i="8" s="1"/>
  <c r="G152" i="8"/>
  <c r="F152" i="8"/>
  <c r="D152" i="8"/>
  <c r="H152" i="8" s="1"/>
  <c r="C152" i="8"/>
  <c r="H151" i="8"/>
  <c r="I151" i="8" s="1"/>
  <c r="H150" i="8"/>
  <c r="I150" i="8" s="1"/>
  <c r="G149" i="8"/>
  <c r="F149" i="8"/>
  <c r="D149" i="8"/>
  <c r="C149" i="8"/>
  <c r="I148" i="8"/>
  <c r="H148" i="8"/>
  <c r="H147" i="8"/>
  <c r="I147" i="8" s="1"/>
  <c r="H146" i="8"/>
  <c r="I146" i="8" s="1"/>
  <c r="H145" i="8"/>
  <c r="I145" i="8" s="1"/>
  <c r="G144" i="8"/>
  <c r="F144" i="8"/>
  <c r="E144" i="8"/>
  <c r="D144" i="8"/>
  <c r="C144" i="8"/>
  <c r="H142" i="8"/>
  <c r="I142" i="8" s="1"/>
  <c r="H141" i="8"/>
  <c r="I141" i="8" s="1"/>
  <c r="H140" i="8"/>
  <c r="I140" i="8" s="1"/>
  <c r="G139" i="8"/>
  <c r="F139" i="8"/>
  <c r="E139" i="8"/>
  <c r="D139" i="8"/>
  <c r="C139" i="8"/>
  <c r="H138" i="8"/>
  <c r="I138" i="8" s="1"/>
  <c r="H137" i="8"/>
  <c r="I137" i="8" s="1"/>
  <c r="H136" i="8"/>
  <c r="I136" i="8" s="1"/>
  <c r="H135" i="8"/>
  <c r="I135" i="8" s="1"/>
  <c r="G134" i="8"/>
  <c r="F134" i="8"/>
  <c r="E134" i="8"/>
  <c r="D134" i="8"/>
  <c r="C134" i="8"/>
  <c r="H133" i="8"/>
  <c r="I133" i="8" s="1"/>
  <c r="H132" i="8"/>
  <c r="I132" i="8" s="1"/>
  <c r="H131" i="8"/>
  <c r="I131" i="8" s="1"/>
  <c r="H130" i="8"/>
  <c r="I130" i="8" s="1"/>
  <c r="G129" i="8"/>
  <c r="F129" i="8"/>
  <c r="E129" i="8"/>
  <c r="D129" i="8"/>
  <c r="C129" i="8"/>
  <c r="H128" i="8"/>
  <c r="I128" i="8" s="1"/>
  <c r="H127" i="8"/>
  <c r="I127" i="8" s="1"/>
  <c r="H126" i="8"/>
  <c r="I126" i="8" s="1"/>
  <c r="H125" i="8"/>
  <c r="I125" i="8" s="1"/>
  <c r="H124" i="8"/>
  <c r="I124" i="8" s="1"/>
  <c r="I123" i="8" s="1"/>
  <c r="G123" i="8"/>
  <c r="D123" i="8"/>
  <c r="C123" i="8"/>
  <c r="H122" i="8"/>
  <c r="I122" i="8" s="1"/>
  <c r="I121" i="8" s="1"/>
  <c r="G121" i="8"/>
  <c r="E121" i="8"/>
  <c r="D121" i="8"/>
  <c r="H121" i="8" s="1"/>
  <c r="C121" i="8"/>
  <c r="H120" i="8"/>
  <c r="I120" i="8" s="1"/>
  <c r="I119" i="8" s="1"/>
  <c r="G119" i="8"/>
  <c r="F119" i="8"/>
  <c r="D119" i="8"/>
  <c r="H119" i="8" s="1"/>
  <c r="C119" i="8"/>
  <c r="H118" i="8"/>
  <c r="I118" i="8" s="1"/>
  <c r="I117" i="8" s="1"/>
  <c r="G117" i="8"/>
  <c r="F117" i="8"/>
  <c r="D117" i="8"/>
  <c r="C117" i="8"/>
  <c r="H116" i="8"/>
  <c r="I116" i="8" s="1"/>
  <c r="I115" i="8" s="1"/>
  <c r="G115" i="8"/>
  <c r="F115" i="8"/>
  <c r="D115" i="8"/>
  <c r="C115" i="8"/>
  <c r="H114" i="8"/>
  <c r="H113" i="8"/>
  <c r="I113" i="8" s="1"/>
  <c r="I112" i="8" s="1"/>
  <c r="G112" i="8"/>
  <c r="F112" i="8"/>
  <c r="E112" i="8"/>
  <c r="D112" i="8"/>
  <c r="C112" i="8"/>
  <c r="H111" i="8"/>
  <c r="H110" i="8"/>
  <c r="I110" i="8" s="1"/>
  <c r="I109" i="8" s="1"/>
  <c r="G109" i="8"/>
  <c r="F109" i="8"/>
  <c r="E109" i="8"/>
  <c r="D109" i="8"/>
  <c r="C109" i="8"/>
  <c r="H108" i="8"/>
  <c r="I108" i="8" s="1"/>
  <c r="H107" i="8"/>
  <c r="I107" i="8" s="1"/>
  <c r="H106" i="8"/>
  <c r="I106" i="8" s="1"/>
  <c r="G105" i="8"/>
  <c r="F105" i="8"/>
  <c r="E105" i="8"/>
  <c r="D105" i="8"/>
  <c r="C105" i="8"/>
  <c r="H104" i="8"/>
  <c r="I104" i="8" s="1"/>
  <c r="H103" i="8"/>
  <c r="I103" i="8" s="1"/>
  <c r="H102" i="8"/>
  <c r="I102" i="8" s="1"/>
  <c r="G101" i="8"/>
  <c r="F101" i="8"/>
  <c r="E101" i="8"/>
  <c r="D101" i="8"/>
  <c r="C101" i="8"/>
  <c r="H100" i="8"/>
  <c r="I100" i="8" s="1"/>
  <c r="H99" i="8"/>
  <c r="I99" i="8" s="1"/>
  <c r="H98" i="8"/>
  <c r="I98" i="8" s="1"/>
  <c r="H97" i="8"/>
  <c r="I97" i="8" s="1"/>
  <c r="G96" i="8"/>
  <c r="F96" i="8"/>
  <c r="E96" i="8"/>
  <c r="D96" i="8"/>
  <c r="C96" i="8"/>
  <c r="H95" i="8"/>
  <c r="H94" i="8"/>
  <c r="H93" i="8"/>
  <c r="H92" i="8"/>
  <c r="H91" i="8"/>
  <c r="H90" i="8"/>
  <c r="I90" i="8" s="1"/>
  <c r="H89" i="8"/>
  <c r="I89" i="8" s="1"/>
  <c r="H88" i="8"/>
  <c r="I88" i="8" s="1"/>
  <c r="H87" i="8"/>
  <c r="I87" i="8" s="1"/>
  <c r="G86" i="8"/>
  <c r="F86" i="8"/>
  <c r="E86" i="8"/>
  <c r="D86" i="8"/>
  <c r="C86" i="8"/>
  <c r="H85" i="8"/>
  <c r="I85" i="8" s="1"/>
  <c r="H84" i="8"/>
  <c r="I84" i="8" s="1"/>
  <c r="H83" i="8"/>
  <c r="I83" i="8" s="1"/>
  <c r="H82" i="8"/>
  <c r="I82" i="8" s="1"/>
  <c r="G81" i="8"/>
  <c r="F81" i="8"/>
  <c r="E81" i="8"/>
  <c r="D81" i="8"/>
  <c r="C81" i="8"/>
  <c r="H80" i="8"/>
  <c r="I80" i="8" s="1"/>
  <c r="H79" i="8"/>
  <c r="I79" i="8" s="1"/>
  <c r="G78" i="8"/>
  <c r="F78" i="8"/>
  <c r="E78" i="8"/>
  <c r="D78" i="8"/>
  <c r="C78" i="8"/>
  <c r="H77" i="8"/>
  <c r="I77" i="8" s="1"/>
  <c r="H76" i="8"/>
  <c r="I76" i="8" s="1"/>
  <c r="H75" i="8"/>
  <c r="I75" i="8" s="1"/>
  <c r="H74" i="8"/>
  <c r="I74" i="8" s="1"/>
  <c r="G73" i="8"/>
  <c r="F73" i="8"/>
  <c r="E73" i="8"/>
  <c r="D73" i="8"/>
  <c r="C73" i="8"/>
  <c r="H72" i="8"/>
  <c r="H71" i="8"/>
  <c r="H70" i="8"/>
  <c r="I70" i="8" s="1"/>
  <c r="H69" i="8"/>
  <c r="H68" i="8"/>
  <c r="H60" i="8"/>
  <c r="I60" i="8" s="1"/>
  <c r="H59" i="8"/>
  <c r="I59" i="8" s="1"/>
  <c r="H58" i="8"/>
  <c r="I58" i="8" s="1"/>
  <c r="H57" i="8"/>
  <c r="I57" i="8" s="1"/>
  <c r="H56" i="8"/>
  <c r="I56" i="8" s="1"/>
  <c r="G55" i="8"/>
  <c r="F55" i="8"/>
  <c r="E55" i="8"/>
  <c r="D55" i="8"/>
  <c r="H55" i="8" s="1"/>
  <c r="C55" i="8"/>
  <c r="H54" i="8"/>
  <c r="I54" i="8" s="1"/>
  <c r="H53" i="8"/>
  <c r="I53" i="8" s="1"/>
  <c r="H52" i="8"/>
  <c r="I52" i="8" s="1"/>
  <c r="H51" i="8"/>
  <c r="I51" i="8" s="1"/>
  <c r="G50" i="8"/>
  <c r="F50" i="8"/>
  <c r="E50" i="8"/>
  <c r="D50" i="8"/>
  <c r="C50" i="8"/>
  <c r="H47" i="8"/>
  <c r="I47" i="8" s="1"/>
  <c r="H46" i="8"/>
  <c r="I46" i="8" s="1"/>
  <c r="G45" i="8"/>
  <c r="F45" i="8"/>
  <c r="E45" i="8"/>
  <c r="D45" i="8"/>
  <c r="C45" i="8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G33" i="8"/>
  <c r="F33" i="8"/>
  <c r="E33" i="8"/>
  <c r="D33" i="8"/>
  <c r="C33" i="8"/>
  <c r="H32" i="8"/>
  <c r="H31" i="8"/>
  <c r="H30" i="8"/>
  <c r="H29" i="8"/>
  <c r="H28" i="8"/>
  <c r="G27" i="8"/>
  <c r="F27" i="8"/>
  <c r="D27" i="8"/>
  <c r="C27" i="8"/>
  <c r="H25" i="8"/>
  <c r="H24" i="8"/>
  <c r="I24" i="8" s="1"/>
  <c r="I23" i="8" s="1"/>
  <c r="G23" i="8"/>
  <c r="F23" i="8"/>
  <c r="E23" i="8"/>
  <c r="D23" i="8"/>
  <c r="C23" i="8"/>
  <c r="H22" i="8"/>
  <c r="H21" i="8"/>
  <c r="I21" i="8" s="1"/>
  <c r="I20" i="8" s="1"/>
  <c r="G20" i="8"/>
  <c r="F20" i="8"/>
  <c r="E20" i="8"/>
  <c r="D20" i="8"/>
  <c r="C20" i="8"/>
  <c r="H19" i="8"/>
  <c r="I19" i="8" s="1"/>
  <c r="I18" i="8" s="1"/>
  <c r="G18" i="8"/>
  <c r="F18" i="8"/>
  <c r="E18" i="8"/>
  <c r="D18" i="8"/>
  <c r="H18" i="8" s="1"/>
  <c r="C18" i="8"/>
  <c r="H17" i="8"/>
  <c r="I17" i="8" s="1"/>
  <c r="I16" i="8" s="1"/>
  <c r="G16" i="8"/>
  <c r="F16" i="8"/>
  <c r="E16" i="8"/>
  <c r="D16" i="8"/>
  <c r="C16" i="8"/>
  <c r="H15" i="8"/>
  <c r="I15" i="8" s="1"/>
  <c r="I14" i="8" s="1"/>
  <c r="G14" i="8"/>
  <c r="F14" i="8"/>
  <c r="E14" i="8"/>
  <c r="D14" i="8"/>
  <c r="H14" i="8" s="1"/>
  <c r="C14" i="8"/>
  <c r="H13" i="8"/>
  <c r="H12" i="8" s="1"/>
  <c r="G12" i="8"/>
  <c r="F12" i="8"/>
  <c r="E12" i="8"/>
  <c r="D12" i="8"/>
  <c r="C12" i="8"/>
  <c r="G27" i="14" l="1"/>
  <c r="H27" i="14"/>
  <c r="I27" i="14" s="1"/>
  <c r="H45" i="8"/>
  <c r="H115" i="8"/>
  <c r="H139" i="8"/>
  <c r="I139" i="8"/>
  <c r="H144" i="8"/>
  <c r="H81" i="8"/>
  <c r="H101" i="8"/>
  <c r="H117" i="8"/>
  <c r="H156" i="8"/>
  <c r="H164" i="8"/>
  <c r="I164" i="8"/>
  <c r="I134" i="8"/>
  <c r="I149" i="8"/>
  <c r="I144" i="8"/>
  <c r="I73" i="8"/>
  <c r="I81" i="8"/>
  <c r="I101" i="8"/>
  <c r="I152" i="8"/>
  <c r="I160" i="8"/>
  <c r="H20" i="8"/>
  <c r="I50" i="8"/>
  <c r="H123" i="8"/>
  <c r="H16" i="8"/>
  <c r="H78" i="8"/>
  <c r="I78" i="8"/>
  <c r="H86" i="8"/>
  <c r="H129" i="8"/>
  <c r="H23" i="8"/>
  <c r="H27" i="8"/>
  <c r="H33" i="8"/>
  <c r="H50" i="8"/>
  <c r="H73" i="8"/>
  <c r="H96" i="8"/>
  <c r="H105" i="8"/>
  <c r="H109" i="8"/>
  <c r="H112" i="8"/>
  <c r="H134" i="8"/>
  <c r="H149" i="8"/>
  <c r="I33" i="8"/>
  <c r="I32" i="8" s="1"/>
  <c r="I31" i="8" s="1"/>
  <c r="I30" i="8" s="1"/>
  <c r="I29" i="8" s="1"/>
  <c r="I28" i="8" s="1"/>
  <c r="I27" i="8" s="1"/>
  <c r="I13" i="8"/>
  <c r="I12" i="8" s="1"/>
  <c r="I96" i="8"/>
  <c r="I129" i="8"/>
  <c r="I86" i="8"/>
  <c r="I45" i="8"/>
  <c r="I55" i="8"/>
  <c r="I105" i="8"/>
  <c r="H57" i="7" l="1"/>
  <c r="H56" i="7"/>
  <c r="H59" i="7" l="1"/>
  <c r="I59" i="7" s="1"/>
  <c r="H58" i="7"/>
  <c r="I58" i="7" s="1"/>
  <c r="G55" i="7" l="1"/>
  <c r="H124" i="7" l="1"/>
  <c r="I124" i="7" s="1"/>
  <c r="H167" i="7" l="1"/>
  <c r="I167" i="7" s="1"/>
  <c r="H166" i="7"/>
  <c r="I166" i="7" s="1"/>
  <c r="H165" i="7"/>
  <c r="I165" i="7" s="1"/>
  <c r="G164" i="7"/>
  <c r="E164" i="7"/>
  <c r="D164" i="7"/>
  <c r="H163" i="7"/>
  <c r="I163" i="7" s="1"/>
  <c r="H162" i="7"/>
  <c r="I162" i="7" s="1"/>
  <c r="H161" i="7"/>
  <c r="I161" i="7" s="1"/>
  <c r="G160" i="7"/>
  <c r="D160" i="7"/>
  <c r="H157" i="7"/>
  <c r="I157" i="7" s="1"/>
  <c r="I156" i="7" s="1"/>
  <c r="G156" i="7"/>
  <c r="D156" i="7"/>
  <c r="H155" i="7"/>
  <c r="I155" i="7" s="1"/>
  <c r="H154" i="7"/>
  <c r="I154" i="7" s="1"/>
  <c r="H153" i="7"/>
  <c r="I153" i="7" s="1"/>
  <c r="G152" i="7"/>
  <c r="F152" i="7"/>
  <c r="E152" i="7"/>
  <c r="D152" i="7"/>
  <c r="C152" i="7"/>
  <c r="H151" i="7"/>
  <c r="I151" i="7" s="1"/>
  <c r="H150" i="7"/>
  <c r="I150" i="7" s="1"/>
  <c r="G149" i="7"/>
  <c r="F149" i="7"/>
  <c r="E149" i="7"/>
  <c r="D149" i="7"/>
  <c r="C149" i="7"/>
  <c r="H148" i="7"/>
  <c r="I148" i="7" s="1"/>
  <c r="H147" i="7"/>
  <c r="I147" i="7" s="1"/>
  <c r="H146" i="7"/>
  <c r="I146" i="7" s="1"/>
  <c r="H145" i="7"/>
  <c r="I145" i="7" s="1"/>
  <c r="G144" i="7"/>
  <c r="F144" i="7"/>
  <c r="E144" i="7"/>
  <c r="D144" i="7"/>
  <c r="C144" i="7"/>
  <c r="H143" i="7"/>
  <c r="I143" i="7" s="1"/>
  <c r="H140" i="7"/>
  <c r="I140" i="7" s="1"/>
  <c r="G139" i="7"/>
  <c r="F139" i="7"/>
  <c r="E139" i="7"/>
  <c r="D139" i="7"/>
  <c r="C139" i="7"/>
  <c r="H138" i="7"/>
  <c r="I138" i="7" s="1"/>
  <c r="H137" i="7"/>
  <c r="I137" i="7" s="1"/>
  <c r="H136" i="7"/>
  <c r="I136" i="7" s="1"/>
  <c r="H135" i="7"/>
  <c r="I135" i="7" s="1"/>
  <c r="G134" i="7"/>
  <c r="F134" i="7"/>
  <c r="E134" i="7"/>
  <c r="D134" i="7"/>
  <c r="C134" i="7"/>
  <c r="H133" i="7"/>
  <c r="I133" i="7" s="1"/>
  <c r="H132" i="7"/>
  <c r="I132" i="7" s="1"/>
  <c r="H131" i="7"/>
  <c r="I131" i="7" s="1"/>
  <c r="H130" i="7"/>
  <c r="I130" i="7" s="1"/>
  <c r="G129" i="7"/>
  <c r="F129" i="7"/>
  <c r="E129" i="7"/>
  <c r="D129" i="7"/>
  <c r="H128" i="7"/>
  <c r="I128" i="7" s="1"/>
  <c r="H127" i="7"/>
  <c r="I127" i="7" s="1"/>
  <c r="H126" i="7"/>
  <c r="I126" i="7" s="1"/>
  <c r="H125" i="7"/>
  <c r="I125" i="7" s="1"/>
  <c r="G123" i="7"/>
  <c r="F123" i="7"/>
  <c r="E123" i="7"/>
  <c r="D123" i="7"/>
  <c r="C123" i="7"/>
  <c r="H122" i="7"/>
  <c r="I122" i="7" s="1"/>
  <c r="I121" i="7" s="1"/>
  <c r="G121" i="7"/>
  <c r="F121" i="7"/>
  <c r="E121" i="7"/>
  <c r="D121" i="7"/>
  <c r="C121" i="7"/>
  <c r="H120" i="7"/>
  <c r="I120" i="7" s="1"/>
  <c r="I119" i="7" s="1"/>
  <c r="G119" i="7"/>
  <c r="H118" i="7"/>
  <c r="I118" i="7" s="1"/>
  <c r="I117" i="7" s="1"/>
  <c r="G117" i="7"/>
  <c r="F117" i="7"/>
  <c r="E117" i="7"/>
  <c r="D117" i="7"/>
  <c r="C117" i="7"/>
  <c r="H116" i="7"/>
  <c r="I116" i="7" s="1"/>
  <c r="I115" i="7" s="1"/>
  <c r="G115" i="7"/>
  <c r="F115" i="7"/>
  <c r="E115" i="7"/>
  <c r="D115" i="7"/>
  <c r="C115" i="7"/>
  <c r="H114" i="7"/>
  <c r="H113" i="7"/>
  <c r="I113" i="7" s="1"/>
  <c r="I112" i="7" s="1"/>
  <c r="G112" i="7"/>
  <c r="F112" i="7"/>
  <c r="E112" i="7"/>
  <c r="D112" i="7"/>
  <c r="C112" i="7"/>
  <c r="H111" i="7"/>
  <c r="H110" i="7"/>
  <c r="I110" i="7" s="1"/>
  <c r="I109" i="7" s="1"/>
  <c r="G109" i="7"/>
  <c r="F109" i="7"/>
  <c r="E109" i="7"/>
  <c r="D109" i="7"/>
  <c r="C109" i="7"/>
  <c r="H108" i="7"/>
  <c r="I108" i="7" s="1"/>
  <c r="H107" i="7"/>
  <c r="I107" i="7" s="1"/>
  <c r="H106" i="7"/>
  <c r="I106" i="7" s="1"/>
  <c r="G105" i="7"/>
  <c r="F105" i="7"/>
  <c r="E105" i="7"/>
  <c r="D105" i="7"/>
  <c r="C105" i="7"/>
  <c r="H104" i="7"/>
  <c r="I104" i="7" s="1"/>
  <c r="H103" i="7"/>
  <c r="I103" i="7" s="1"/>
  <c r="H102" i="7"/>
  <c r="I102" i="7" s="1"/>
  <c r="G101" i="7"/>
  <c r="F101" i="7"/>
  <c r="E101" i="7"/>
  <c r="D101" i="7"/>
  <c r="C101" i="7"/>
  <c r="H100" i="7"/>
  <c r="I100" i="7" s="1"/>
  <c r="H99" i="7"/>
  <c r="I99" i="7" s="1"/>
  <c r="H98" i="7"/>
  <c r="I98" i="7" s="1"/>
  <c r="H97" i="7"/>
  <c r="I97" i="7" s="1"/>
  <c r="G96" i="7"/>
  <c r="F96" i="7"/>
  <c r="E96" i="7"/>
  <c r="C96" i="7"/>
  <c r="H95" i="7"/>
  <c r="H94" i="7"/>
  <c r="H93" i="7"/>
  <c r="H92" i="7"/>
  <c r="H91" i="7"/>
  <c r="H90" i="7"/>
  <c r="I90" i="7" s="1"/>
  <c r="H89" i="7"/>
  <c r="I89" i="7" s="1"/>
  <c r="H88" i="7"/>
  <c r="I88" i="7" s="1"/>
  <c r="H87" i="7"/>
  <c r="I87" i="7" s="1"/>
  <c r="G86" i="7"/>
  <c r="F86" i="7"/>
  <c r="E86" i="7"/>
  <c r="D86" i="7"/>
  <c r="C86" i="7"/>
  <c r="H85" i="7"/>
  <c r="I85" i="7" s="1"/>
  <c r="H84" i="7"/>
  <c r="I84" i="7" s="1"/>
  <c r="H83" i="7"/>
  <c r="I83" i="7" s="1"/>
  <c r="H82" i="7"/>
  <c r="I82" i="7" s="1"/>
  <c r="G81" i="7"/>
  <c r="F81" i="7"/>
  <c r="E81" i="7"/>
  <c r="D81" i="7"/>
  <c r="C81" i="7"/>
  <c r="H80" i="7"/>
  <c r="I80" i="7" s="1"/>
  <c r="H79" i="7"/>
  <c r="I79" i="7" s="1"/>
  <c r="G78" i="7"/>
  <c r="F78" i="7"/>
  <c r="E78" i="7"/>
  <c r="D78" i="7"/>
  <c r="C78" i="7"/>
  <c r="H77" i="7"/>
  <c r="I77" i="7" s="1"/>
  <c r="H76" i="7"/>
  <c r="I76" i="7" s="1"/>
  <c r="H75" i="7"/>
  <c r="I75" i="7" s="1"/>
  <c r="H74" i="7"/>
  <c r="I74" i="7" s="1"/>
  <c r="G73" i="7"/>
  <c r="F73" i="7"/>
  <c r="E73" i="7"/>
  <c r="D73" i="7"/>
  <c r="C73" i="7"/>
  <c r="H72" i="7"/>
  <c r="H71" i="7"/>
  <c r="H70" i="7"/>
  <c r="I70" i="7" s="1"/>
  <c r="H69" i="7"/>
  <c r="H68" i="7"/>
  <c r="H67" i="7"/>
  <c r="I67" i="7" s="1"/>
  <c r="I57" i="7"/>
  <c r="H54" i="7"/>
  <c r="I54" i="7" s="1"/>
  <c r="H53" i="7"/>
  <c r="I53" i="7" s="1"/>
  <c r="H52" i="7"/>
  <c r="I52" i="7" s="1"/>
  <c r="H51" i="7"/>
  <c r="I51" i="7" s="1"/>
  <c r="G50" i="7"/>
  <c r="F50" i="7"/>
  <c r="E50" i="7"/>
  <c r="D50" i="7"/>
  <c r="H47" i="7"/>
  <c r="I47" i="7" s="1"/>
  <c r="H46" i="7"/>
  <c r="I46" i="7" s="1"/>
  <c r="G45" i="7"/>
  <c r="F45" i="7"/>
  <c r="E45" i="7"/>
  <c r="D45" i="7"/>
  <c r="H37" i="7"/>
  <c r="I37" i="7" s="1"/>
  <c r="H36" i="7"/>
  <c r="I36" i="7" s="1"/>
  <c r="H35" i="7"/>
  <c r="I35" i="7" s="1"/>
  <c r="H34" i="7"/>
  <c r="I34" i="7" s="1"/>
  <c r="G33" i="7"/>
  <c r="H32" i="7"/>
  <c r="H31" i="7"/>
  <c r="H30" i="7"/>
  <c r="H29" i="7"/>
  <c r="H28" i="7"/>
  <c r="G27" i="7"/>
  <c r="C27" i="7"/>
  <c r="H25" i="7"/>
  <c r="H24" i="7"/>
  <c r="I24" i="7" s="1"/>
  <c r="I23" i="7" s="1"/>
  <c r="G23" i="7"/>
  <c r="F23" i="7"/>
  <c r="E23" i="7"/>
  <c r="D23" i="7"/>
  <c r="C23" i="7"/>
  <c r="H22" i="7"/>
  <c r="H21" i="7"/>
  <c r="I21" i="7" s="1"/>
  <c r="I20" i="7" s="1"/>
  <c r="G20" i="7"/>
  <c r="F20" i="7"/>
  <c r="E20" i="7"/>
  <c r="D20" i="7"/>
  <c r="C20" i="7"/>
  <c r="H19" i="7"/>
  <c r="I19" i="7" s="1"/>
  <c r="I18" i="7" s="1"/>
  <c r="G18" i="7"/>
  <c r="F18" i="7"/>
  <c r="E18" i="7"/>
  <c r="D18" i="7"/>
  <c r="C18" i="7"/>
  <c r="H17" i="7"/>
  <c r="I17" i="7" s="1"/>
  <c r="I16" i="7" s="1"/>
  <c r="G16" i="7"/>
  <c r="F16" i="7"/>
  <c r="E16" i="7"/>
  <c r="D16" i="7"/>
  <c r="C16" i="7"/>
  <c r="H15" i="7"/>
  <c r="I15" i="7" s="1"/>
  <c r="I14" i="7" s="1"/>
  <c r="G14" i="7"/>
  <c r="F14" i="7"/>
  <c r="E14" i="7"/>
  <c r="D14" i="7"/>
  <c r="C14" i="7"/>
  <c r="H13" i="7"/>
  <c r="H12" i="7" s="1"/>
  <c r="G12" i="7"/>
  <c r="F12" i="7"/>
  <c r="E12" i="7"/>
  <c r="D12" i="7"/>
  <c r="C12" i="7"/>
  <c r="I56" i="7" l="1"/>
  <c r="I55" i="7" s="1"/>
  <c r="H55" i="7"/>
  <c r="I164" i="7"/>
  <c r="I45" i="7"/>
  <c r="H45" i="7"/>
  <c r="I123" i="7"/>
  <c r="I81" i="7"/>
  <c r="I86" i="7"/>
  <c r="H164" i="7"/>
  <c r="H33" i="7"/>
  <c r="H119" i="7"/>
  <c r="I134" i="7"/>
  <c r="H16" i="7"/>
  <c r="H149" i="7"/>
  <c r="I152" i="7"/>
  <c r="I144" i="7"/>
  <c r="I33" i="7"/>
  <c r="I32" i="7" s="1"/>
  <c r="I31" i="7" s="1"/>
  <c r="I30" i="7" s="1"/>
  <c r="I29" i="7" s="1"/>
  <c r="I28" i="7" s="1"/>
  <c r="I27" i="7" s="1"/>
  <c r="I50" i="7"/>
  <c r="H14" i="7"/>
  <c r="H18" i="7"/>
  <c r="H50" i="7"/>
  <c r="H73" i="7"/>
  <c r="I78" i="7"/>
  <c r="H101" i="7"/>
  <c r="H152" i="7"/>
  <c r="I160" i="7"/>
  <c r="H123" i="7"/>
  <c r="H129" i="7"/>
  <c r="H144" i="7"/>
  <c r="H81" i="7"/>
  <c r="H117" i="7"/>
  <c r="H23" i="7"/>
  <c r="H27" i="7"/>
  <c r="H78" i="7"/>
  <c r="H109" i="7"/>
  <c r="H112" i="7"/>
  <c r="I129" i="7"/>
  <c r="I139" i="7"/>
  <c r="I96" i="7"/>
  <c r="I105" i="7"/>
  <c r="I73" i="7"/>
  <c r="H86" i="7"/>
  <c r="H96" i="7"/>
  <c r="H121" i="7"/>
  <c r="I13" i="7"/>
  <c r="I12" i="7" s="1"/>
  <c r="I101" i="7"/>
  <c r="H115" i="7"/>
  <c r="H134" i="7"/>
  <c r="H139" i="7"/>
  <c r="H20" i="7"/>
  <c r="H105" i="7"/>
  <c r="I149" i="7"/>
  <c r="J56" i="6" l="1"/>
  <c r="I55" i="6"/>
  <c r="K55" i="6" s="1"/>
  <c r="I54" i="6"/>
  <c r="K54" i="6" s="1"/>
  <c r="I53" i="6"/>
  <c r="K53" i="6" s="1"/>
  <c r="I52" i="6"/>
  <c r="J49" i="6"/>
  <c r="I48" i="6"/>
  <c r="I47" i="6"/>
  <c r="K47" i="6" s="1"/>
  <c r="I46" i="6"/>
  <c r="J45" i="6"/>
  <c r="I44" i="6"/>
  <c r="K44" i="6" s="1"/>
  <c r="I43" i="6"/>
  <c r="K43" i="6" s="1"/>
  <c r="I42" i="6"/>
  <c r="K42" i="6" s="1"/>
  <c r="I41" i="6"/>
  <c r="I40" i="6"/>
  <c r="K40" i="6" s="1"/>
  <c r="J39" i="6"/>
  <c r="I38" i="6"/>
  <c r="K38" i="6" s="1"/>
  <c r="I37" i="6"/>
  <c r="K37" i="6" s="1"/>
  <c r="I36" i="6"/>
  <c r="K36" i="6" s="1"/>
  <c r="I35" i="6"/>
  <c r="I34" i="6"/>
  <c r="K34" i="6" s="1"/>
  <c r="I33" i="6"/>
  <c r="K33" i="6" s="1"/>
  <c r="I32" i="6"/>
  <c r="K32" i="6" s="1"/>
  <c r="I31" i="6"/>
  <c r="I30" i="6"/>
  <c r="K30" i="6" s="1"/>
  <c r="I29" i="6"/>
  <c r="K29" i="6" s="1"/>
  <c r="I28" i="6"/>
  <c r="K28" i="6" s="1"/>
  <c r="I27" i="6"/>
  <c r="I26" i="6"/>
  <c r="K26" i="6" s="1"/>
  <c r="I25" i="6"/>
  <c r="K25" i="6" s="1"/>
  <c r="I24" i="6"/>
  <c r="K24" i="6" s="1"/>
  <c r="J23" i="6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J12" i="6"/>
  <c r="I11" i="6"/>
  <c r="I10" i="6"/>
  <c r="K10" i="6" s="1"/>
  <c r="I9" i="6"/>
  <c r="K9" i="6" s="1"/>
  <c r="I8" i="6"/>
  <c r="K8" i="6" s="1"/>
  <c r="I7" i="6"/>
  <c r="K23" i="6" l="1"/>
  <c r="I12" i="6"/>
  <c r="I49" i="6"/>
  <c r="K46" i="6"/>
  <c r="K48" i="6"/>
  <c r="K7" i="6"/>
  <c r="K11" i="6"/>
  <c r="K27" i="6"/>
  <c r="K31" i="6"/>
  <c r="K35" i="6"/>
  <c r="I39" i="6"/>
  <c r="I45" i="6"/>
  <c r="I56" i="6"/>
  <c r="K41" i="6"/>
  <c r="K45" i="6" s="1"/>
  <c r="I23" i="6"/>
  <c r="K52" i="6"/>
  <c r="K39" i="6" l="1"/>
  <c r="I51" i="6"/>
  <c r="I58" i="6" s="1"/>
  <c r="K12" i="6"/>
  <c r="K49" i="6"/>
  <c r="B56" i="6"/>
  <c r="K51" i="6" l="1"/>
  <c r="J58" i="6"/>
  <c r="K58" i="6" s="1"/>
  <c r="H69" i="13"/>
  <c r="H69" i="14"/>
  <c r="I69" i="14" s="1"/>
  <c r="H70" i="13"/>
  <c r="I70" i="13" s="1"/>
  <c r="H70" i="14"/>
  <c r="I70" i="14" s="1"/>
</calcChain>
</file>

<file path=xl/comments1.xml><?xml version="1.0" encoding="utf-8"?>
<comments xmlns="http://schemas.openxmlformats.org/spreadsheetml/2006/main">
  <authors>
    <author>UTENA</author>
  </authors>
  <commentList>
    <comment ref="F53" authorId="0" shapeId="0">
      <text>
        <r>
          <rPr>
            <b/>
            <sz val="9"/>
            <color indexed="81"/>
            <rFont val="Tahoma"/>
            <charset val="1"/>
          </rPr>
          <t>UTENA:</t>
        </r>
        <r>
          <rPr>
            <sz val="9"/>
            <color indexed="81"/>
            <rFont val="Tahoma"/>
            <charset val="1"/>
          </rPr>
          <t xml:space="preserve">
Community Confrence boosted most busineses</t>
        </r>
      </text>
    </comment>
    <comment ref="F54" authorId="0" shapeId="0">
      <text>
        <r>
          <rPr>
            <b/>
            <sz val="9"/>
            <color indexed="81"/>
            <rFont val="Tahoma"/>
            <charset val="1"/>
          </rPr>
          <t>UTENA:</t>
        </r>
        <r>
          <rPr>
            <sz val="9"/>
            <color indexed="81"/>
            <rFont val="Tahoma"/>
            <charset val="1"/>
          </rPr>
          <t xml:space="preserve">
Community Confrence boosted most busineses</t>
        </r>
      </text>
    </comment>
  </commentList>
</comments>
</file>

<file path=xl/sharedStrings.xml><?xml version="1.0" encoding="utf-8"?>
<sst xmlns="http://schemas.openxmlformats.org/spreadsheetml/2006/main" count="3640" uniqueCount="471">
  <si>
    <t xml:space="preserve">Name of Partner Organization: </t>
  </si>
  <si>
    <t>Grant Agreement Number/Refrence</t>
  </si>
  <si>
    <t>Project name: Kibera Fund 2</t>
  </si>
  <si>
    <t>Project duration in Months</t>
  </si>
  <si>
    <t>Total Budget: Ksh</t>
  </si>
  <si>
    <t>Indicators</t>
  </si>
  <si>
    <t>Cummulative target</t>
  </si>
  <si>
    <t>Achieved</t>
  </si>
  <si>
    <t>Deviation</t>
  </si>
  <si>
    <t>Outcome 1:</t>
  </si>
  <si>
    <t>Quantitative indicators</t>
  </si>
  <si>
    <t>Indicator 1.1</t>
  </si>
  <si>
    <t>No of grass root organizations with effective organizational strategic focused documentation (Developed &amp; Using)</t>
  </si>
  <si>
    <t>1.1.1</t>
  </si>
  <si>
    <t>Indicator 1.2</t>
  </si>
  <si>
    <t>No of grassroots organizations with effective project management and monitoring processes. (includes  M&amp;E framework being used to reporting)</t>
  </si>
  <si>
    <t>Indicator 1.3</t>
  </si>
  <si>
    <t>Number of community based organizations with effective financial systems (cash book system, Audited accounts, differentiated approval system, finance staff, MIS)</t>
  </si>
  <si>
    <t>1.3.1</t>
  </si>
  <si>
    <t>Indicator 1.4</t>
  </si>
  <si>
    <t>No of organizations achieving Viwago certification</t>
  </si>
  <si>
    <t>1.4.1</t>
  </si>
  <si>
    <t>Indicator 1.5</t>
  </si>
  <si>
    <t>Number of grassroots organizations with feasible &amp; written resource mobilization strategies</t>
  </si>
  <si>
    <t>1.5.1</t>
  </si>
  <si>
    <t xml:space="preserve">Qualitative indicators: </t>
  </si>
  <si>
    <t>Indicator 1.6</t>
  </si>
  <si>
    <t>Confidence level amongst stakeholders on the ability of grassroots organizations to deliver effective interventions and demonstrate accountability</t>
  </si>
  <si>
    <t>1.6.1</t>
  </si>
  <si>
    <t>Outcome 2:</t>
  </si>
  <si>
    <t>Indicator 2.1</t>
  </si>
  <si>
    <t>No of small business enterprises established / strengthened by project beneficiaries[1]</t>
  </si>
  <si>
    <t>2.2.1</t>
  </si>
  <si>
    <t>2.2.2</t>
  </si>
  <si>
    <t>2.2.3</t>
  </si>
  <si>
    <t>2.2.4</t>
  </si>
  <si>
    <t>Indicator 2.2</t>
  </si>
  <si>
    <t>No of beneficiaries employed in businesses and other enterprises</t>
  </si>
  <si>
    <t>2.3.1</t>
  </si>
  <si>
    <t>2.3.2</t>
  </si>
  <si>
    <t>Indicator 2.4</t>
  </si>
  <si>
    <t xml:space="preserve">No of project beneficiaries with/reporting Increased income levels </t>
  </si>
  <si>
    <t>2.4.1</t>
  </si>
  <si>
    <t>2.4.2</t>
  </si>
  <si>
    <t>2.4.3</t>
  </si>
  <si>
    <t>2.4.4</t>
  </si>
  <si>
    <t>Indicator 2.5</t>
  </si>
  <si>
    <t xml:space="preserve">No of businesses sustained for at least six months after being established </t>
  </si>
  <si>
    <t>2.5.1</t>
  </si>
  <si>
    <t>2.5.2</t>
  </si>
  <si>
    <t>2.5.3</t>
  </si>
  <si>
    <t>2.5.4</t>
  </si>
  <si>
    <t>Indicator 2.6</t>
  </si>
  <si>
    <t>Improved quality of life among beneficiaries and their households (Move to outcomes, need to develop indicators)</t>
  </si>
  <si>
    <t>2.6.1</t>
  </si>
  <si>
    <t>Outcome 3:</t>
  </si>
  <si>
    <t>Indicator 3.1</t>
  </si>
  <si>
    <t>Number of people adopting clean energy options. (energy saving Jikos, Environmental friendly briquettes, solar, legal electricity connections)</t>
  </si>
  <si>
    <t>3.3.1</t>
  </si>
  <si>
    <t>3.3.2</t>
  </si>
  <si>
    <t>3.3.3</t>
  </si>
  <si>
    <t>3.3.4</t>
  </si>
  <si>
    <t>Indicator 3.2</t>
  </si>
  <si>
    <t>Number of accidents in the beneficiaries households reported and action taken (Fire, drowning, )</t>
  </si>
  <si>
    <t>3.2.1</t>
  </si>
  <si>
    <t>3.2.2</t>
  </si>
  <si>
    <t>Indicator 3.3</t>
  </si>
  <si>
    <t>Number of people (vulnerable populations) accessing Quality health care services</t>
  </si>
  <si>
    <t>Indicator 3.4</t>
  </si>
  <si>
    <t>Number of community units/ groupings adopting sustainable garbage management systems/ mechanisms/ processes</t>
  </si>
  <si>
    <t>3.4.1</t>
  </si>
  <si>
    <t>3.4.2</t>
  </si>
  <si>
    <t>3.4.3</t>
  </si>
  <si>
    <t>3.4.4</t>
  </si>
  <si>
    <t>Indicator 3.5</t>
  </si>
  <si>
    <t>Reduction in pollution related discomforts in the beneficiaries households</t>
  </si>
  <si>
    <t>3.5.1</t>
  </si>
  <si>
    <t>Outcome 4:</t>
  </si>
  <si>
    <t>Indicator 4.1</t>
  </si>
  <si>
    <t>Number of people participating and contributing to civic forums at sub county level[1]</t>
  </si>
  <si>
    <t>4.1.1</t>
  </si>
  <si>
    <t>4.1.2</t>
  </si>
  <si>
    <t>4.1.3</t>
  </si>
  <si>
    <t>4.1.4</t>
  </si>
  <si>
    <t>Indicator 4.2</t>
  </si>
  <si>
    <t>No. of key actions undertaken by communities and their agencies to claim services from both national and county governments</t>
  </si>
  <si>
    <t>4.2.1</t>
  </si>
  <si>
    <t>4.2.2</t>
  </si>
  <si>
    <t>4.2.3</t>
  </si>
  <si>
    <t>Indicator 4.3</t>
  </si>
  <si>
    <t>Number of developmental issues addressed by the county government including other duty bearers as a result of citizen claim making forums and initiatives</t>
  </si>
  <si>
    <t>4.3.1</t>
  </si>
  <si>
    <t>4.3.2</t>
  </si>
  <si>
    <t>4.3.3</t>
  </si>
  <si>
    <t>Indicator .4.4</t>
  </si>
  <si>
    <t>Number of grassroots organization with strategy to promote public participation and dialogue between citizens and their leaders.</t>
  </si>
  <si>
    <t>4.4.1</t>
  </si>
  <si>
    <t>Indicator 4.5</t>
  </si>
  <si>
    <t>Enhanced involvement of the citizenry in socio economic development</t>
  </si>
  <si>
    <t>Activity</t>
  </si>
  <si>
    <t>Output indicators</t>
  </si>
  <si>
    <t>1.1 Conduct Organizational Capacity Assessments for partners</t>
  </si>
  <si>
    <t>1.1.1 No. of organizational development plans for partners</t>
  </si>
  <si>
    <t>1.1.1.1</t>
  </si>
  <si>
    <t>1.2 Training organizations on strengthening their capacities to implement community driven projects</t>
  </si>
  <si>
    <t xml:space="preserve">1.2.1 No. of organizations trained/supported on OD (Documentation, M&amp;E, finance, local resource mobilization and claim making) </t>
  </si>
  <si>
    <t>1.2.1.1</t>
  </si>
  <si>
    <t>1.2.2 Number of partner staff (front line workers) with their capacities enhanced to facilitate implementation of quality /relent/useful/ community driven projects</t>
  </si>
  <si>
    <t>1.2.2.1</t>
  </si>
  <si>
    <t>1.3 Support organizations to implement community driven projects</t>
  </si>
  <si>
    <t>1.3.1 Number of organizations/partnerships entered to support community driven projects (Grant agreements)</t>
  </si>
  <si>
    <t>1.3.1.1</t>
  </si>
  <si>
    <t>2.1 Enhancing knowledge and skills of local communities to start and operate viable businesses</t>
  </si>
  <si>
    <t>2.1.1 No. of community members trained on business skills</t>
  </si>
  <si>
    <t>2.1.1.1</t>
  </si>
  <si>
    <t>2.1.1.2</t>
  </si>
  <si>
    <t>2.1.1.3</t>
  </si>
  <si>
    <t>2.1.1.4</t>
  </si>
  <si>
    <t>2.1.2 Number of community members engaged (mentorship, apprenticeship, coaching and exposure) on business</t>
  </si>
  <si>
    <t>2.1.2.1</t>
  </si>
  <si>
    <t>2.1.2.2</t>
  </si>
  <si>
    <t>2.1.2.3</t>
  </si>
  <si>
    <t>2.1.2.4</t>
  </si>
  <si>
    <t>2.2 Linking community members to microfinance institutions to access credit and business development support</t>
  </si>
  <si>
    <t>2.2.1 No. of Beneficiaries linked to Micro finance/credit</t>
  </si>
  <si>
    <t>2.2.1.1</t>
  </si>
  <si>
    <t>2.2.1.2</t>
  </si>
  <si>
    <t>2.2.1.3</t>
  </si>
  <si>
    <t>2.2.1.4</t>
  </si>
  <si>
    <t xml:space="preserve">2.2.2 No. of beneficiaries accessing microfinance services </t>
  </si>
  <si>
    <t>2.2.2.1</t>
  </si>
  <si>
    <t>2.2.2.2</t>
  </si>
  <si>
    <t>2.3 Establishing and strengthening referral systems to health care facilities for vulnerable populations</t>
  </si>
  <si>
    <t>2.3.1 No. People living in slums accessing quality health care services</t>
  </si>
  <si>
    <t>2.3.1.1</t>
  </si>
  <si>
    <t>2.3.1.2</t>
  </si>
  <si>
    <t>2.3.1.3</t>
  </si>
  <si>
    <t>2.3.1.4</t>
  </si>
  <si>
    <t>3.1 Promoting clean energy initiatives among communities</t>
  </si>
  <si>
    <t>3.1.1 No. of Clean-up and garbage recycling initiatives (regular ones) conducted</t>
  </si>
  <si>
    <t>3.1.1.1</t>
  </si>
  <si>
    <t>3.1.1.2</t>
  </si>
  <si>
    <t>3.1.2 No. of Households acquiring clean energy options</t>
  </si>
  <si>
    <t>3.1.2.1</t>
  </si>
  <si>
    <t>3.1.2.2</t>
  </si>
  <si>
    <t>3.1.2.3</t>
  </si>
  <si>
    <t xml:space="preserve">4.1 Facilitating communities to undertake civic engagement forums with duty bearers </t>
  </si>
  <si>
    <t>4.1.1 No. of forums conducted by community to undertake civic engagement with duty bearers</t>
  </si>
  <si>
    <t>4.1.1.1</t>
  </si>
  <si>
    <t>4.1.2 No. of agendas formulated and agreed on at the civic engagement forums for quality service delivery by duty bearers</t>
  </si>
  <si>
    <t>4.1.2.1</t>
  </si>
  <si>
    <t>4.1.2.2</t>
  </si>
  <si>
    <t>4.1.2.3</t>
  </si>
  <si>
    <t>4.2 Promoting and facilitating multi sectoral partnerships between civil society and government</t>
  </si>
  <si>
    <t>4.2.1.1</t>
  </si>
  <si>
    <t>4.2.1.2</t>
  </si>
  <si>
    <t>4.2.1.3</t>
  </si>
  <si>
    <t>Description of Expenditure item/ line</t>
  </si>
  <si>
    <t xml:space="preserve"> </t>
  </si>
  <si>
    <t>Administration</t>
  </si>
  <si>
    <t>Name of Organization:</t>
  </si>
  <si>
    <t>Reference Number (See guideline):</t>
  </si>
  <si>
    <t>Name of Project:</t>
  </si>
  <si>
    <t>Objectives</t>
  </si>
  <si>
    <t>Key Activities</t>
  </si>
  <si>
    <t>Units</t>
  </si>
  <si>
    <t>Duration</t>
  </si>
  <si>
    <t>No. of units</t>
  </si>
  <si>
    <t>Unit Price</t>
  </si>
  <si>
    <t>Total amount</t>
  </si>
  <si>
    <t>Other partners contribution in cash. Includes your contribution/ and that of the community</t>
  </si>
  <si>
    <t>Requested from KCDF - in cash</t>
  </si>
  <si>
    <t>GRAND TOTALS</t>
  </si>
  <si>
    <t>Document</t>
  </si>
  <si>
    <t>Embeded Attachment</t>
  </si>
  <si>
    <t>One page summary</t>
  </si>
  <si>
    <t>Project Proposal</t>
  </si>
  <si>
    <t>MISS KOCH KENYA</t>
  </si>
  <si>
    <t>ART FOR KOCH'S SAKE</t>
  </si>
  <si>
    <t>14 MONTHS</t>
  </si>
  <si>
    <t>2.2.5</t>
  </si>
  <si>
    <t>2.5.5</t>
  </si>
  <si>
    <t>Developing talents of 100 young people through training, exposures, mentorship and linkages with other likeminded organizations</t>
  </si>
  <si>
    <t xml:space="preserve"> KCDF/LECC/KF2/R2/16</t>
  </si>
  <si>
    <t>Arts for Koch's Sake</t>
  </si>
  <si>
    <t>Identifying and aiding the discovery of 100 uniquely talented youth in Korogocho</t>
  </si>
  <si>
    <t>Talents Auditions</t>
  </si>
  <si>
    <t>Meals &amp; Refreshment</t>
  </si>
  <si>
    <t>Portions</t>
  </si>
  <si>
    <t>Adjudication Fees</t>
  </si>
  <si>
    <t>Persons</t>
  </si>
  <si>
    <t>Stationery</t>
  </si>
  <si>
    <t>Lumpsum</t>
  </si>
  <si>
    <t>Scouting of talents in Schools</t>
  </si>
  <si>
    <t>Mobilization Allowance</t>
  </si>
  <si>
    <t>Person</t>
  </si>
  <si>
    <t>Communication</t>
  </si>
  <si>
    <t>Sub totals  Objective  1</t>
  </si>
  <si>
    <t xml:space="preserve">Management and running of a Creative Lab where ideas and talent are incubated and nurtured </t>
  </si>
  <si>
    <t>Rental of space for training and rehearsals</t>
  </si>
  <si>
    <t>Space</t>
  </si>
  <si>
    <t>Utilities</t>
  </si>
  <si>
    <t>Months</t>
  </si>
  <si>
    <t>Supplies</t>
  </si>
  <si>
    <t>Transport for exposure and networking visits</t>
  </si>
  <si>
    <t>Transport allowance for invited Mentors</t>
  </si>
  <si>
    <t>Trainers allowance for a maximum of 6 months</t>
  </si>
  <si>
    <t>Training of 12 trainers on mentorship skills</t>
  </si>
  <si>
    <t>Venue</t>
  </si>
  <si>
    <t>Facilitation Fees</t>
  </si>
  <si>
    <t>Set</t>
  </si>
  <si>
    <t>Portion</t>
  </si>
  <si>
    <t xml:space="preserve">Sub totals  Objective 2 </t>
  </si>
  <si>
    <t>Providing 4 opportunities for 100 creative talents to be expressed</t>
  </si>
  <si>
    <t>Organize concerts to promote talents and create awareness of social challenges facing young people and the community</t>
  </si>
  <si>
    <t>Dias for performances</t>
  </si>
  <si>
    <t>Piece</t>
  </si>
  <si>
    <t>Generator</t>
  </si>
  <si>
    <t>Public Address System</t>
  </si>
  <si>
    <t>M.C</t>
  </si>
  <si>
    <t>Coverage (Videography &amp; Photography)</t>
  </si>
  <si>
    <t>Tents &amp; Chairs</t>
  </si>
  <si>
    <t>Banners</t>
  </si>
  <si>
    <t>Refreshment</t>
  </si>
  <si>
    <t>Security</t>
  </si>
  <si>
    <t>Murals &amp; Graffiti</t>
  </si>
  <si>
    <t>Paints &amp; Brushes</t>
  </si>
  <si>
    <t>Social media messaging  to utilize technology for wider social activism and exposure drives (talent promotion)</t>
  </si>
  <si>
    <t>Photography &amp; Videography</t>
  </si>
  <si>
    <t>Graphic Designer</t>
  </si>
  <si>
    <t>Social Media Coordinator</t>
  </si>
  <si>
    <t>Social Media Post Boosting</t>
  </si>
  <si>
    <t>Monthly</t>
  </si>
  <si>
    <t>Sub totals  Objective  3</t>
  </si>
  <si>
    <t>Training 100 talented youth on entrepreneurial skills to enable them market themselves, source capital and manage income effectively</t>
  </si>
  <si>
    <t>2 day training of 100 artists on entreprenuership skills</t>
  </si>
  <si>
    <t>Rappotuer</t>
  </si>
  <si>
    <t>Sub totals  Objective  4</t>
  </si>
  <si>
    <t>Monitoring &amp; Evaluation</t>
  </si>
  <si>
    <t>Pre-evaluation (development of tools and data collection)</t>
  </si>
  <si>
    <t>Transport  and mobilization for collection of case studies/ stories</t>
  </si>
  <si>
    <t>Meals &amp; refreshment - Reflection Meetings</t>
  </si>
  <si>
    <t>PROJECT DIRECT TOTAL</t>
  </si>
  <si>
    <t>Project coodinator</t>
  </si>
  <si>
    <t>Project accountant</t>
  </si>
  <si>
    <t>Contribution  to office rent</t>
  </si>
  <si>
    <t>Indicator 2.3</t>
  </si>
  <si>
    <t>2.1.1</t>
  </si>
  <si>
    <t>2.1.2</t>
  </si>
  <si>
    <t>2.1.3</t>
  </si>
  <si>
    <t>2.1.4</t>
  </si>
  <si>
    <t>2.1.5</t>
  </si>
  <si>
    <t>Number of beneficiaries with enhanced business development and management skills</t>
  </si>
  <si>
    <t>1st May 2017 to 31st July 2017</t>
  </si>
  <si>
    <t>1st Nov 2017 to 31st Oct 2017</t>
  </si>
  <si>
    <t>1st Aug 2017 to 31st Oct 2017</t>
  </si>
  <si>
    <t>Impliment an effective organization strategy</t>
  </si>
  <si>
    <t>Go through self assessment and acquire VIWANGO certification</t>
  </si>
  <si>
    <t>Develop a feasible resource mobilization strategy</t>
  </si>
  <si>
    <t>Develop learning stories</t>
  </si>
  <si>
    <t>Adult Men (36 yrs and above)</t>
  </si>
  <si>
    <t>Adult Women (36 yrs and above)</t>
  </si>
  <si>
    <t>Male Youths (18 yrs to 35 yrs)</t>
  </si>
  <si>
    <t>Female Youths  (18 yrs to 35 yrs)</t>
  </si>
  <si>
    <t>Events Management</t>
  </si>
  <si>
    <t>Bead Work</t>
  </si>
  <si>
    <t>ICT</t>
  </si>
  <si>
    <t>Water Vending</t>
  </si>
  <si>
    <t>Waste Management</t>
  </si>
  <si>
    <t>Agri Business</t>
  </si>
  <si>
    <t xml:space="preserve"> Food &amp; Bevarage </t>
  </si>
  <si>
    <t>Performing Arts (Dj's, Traditional Dance)</t>
  </si>
  <si>
    <t>Hair &amp; Beauty</t>
  </si>
  <si>
    <t>Transport (Bodaboda)</t>
  </si>
  <si>
    <t>Merchandise Vending</t>
  </si>
  <si>
    <t>2.5.6</t>
  </si>
  <si>
    <t>2.5.7</t>
  </si>
  <si>
    <t>2.5.8</t>
  </si>
  <si>
    <t>2.5.9</t>
  </si>
  <si>
    <t>2.5.10</t>
  </si>
  <si>
    <t>2.5.11</t>
  </si>
  <si>
    <t>2.5.16</t>
  </si>
  <si>
    <t>Performing Arts (Dj's, Traditional Dance/film making )</t>
  </si>
  <si>
    <t>4.2.1 No. of joint meetings held between CSOs and Government/stakeholder engagements</t>
  </si>
  <si>
    <t>Impliment an effective CIP-M&amp;E strategy</t>
  </si>
  <si>
    <t>Impliment an effective financial system</t>
  </si>
  <si>
    <t>1st Jan  2017 to 30th April 2017</t>
  </si>
  <si>
    <t>1st Nov 2016 to 30th April 2017</t>
  </si>
  <si>
    <t>Develop/Review an effective organization strategy</t>
  </si>
  <si>
    <t>Develop an effective PMEL system</t>
  </si>
  <si>
    <t>Establish an effective financial systems</t>
  </si>
  <si>
    <t>Go through self assessment and acquire Viwango certication</t>
  </si>
  <si>
    <t>Develop learning stories (for 1.6)</t>
  </si>
  <si>
    <t>Male Youths (35 yrs and below)</t>
  </si>
  <si>
    <t>Female Youths (35 yrs and below)</t>
  </si>
  <si>
    <t>General shops</t>
  </si>
  <si>
    <t>Food and beverages</t>
  </si>
  <si>
    <t>Tailoring, dressmaking and mtumba,Boutique</t>
  </si>
  <si>
    <t>Vegetable and grocery</t>
  </si>
  <si>
    <t>Saloon and beauty</t>
  </si>
  <si>
    <t>car wash</t>
  </si>
  <si>
    <t>garbage collection</t>
  </si>
  <si>
    <t>poultry farming</t>
  </si>
  <si>
    <t>Tailoring, dress making</t>
  </si>
  <si>
    <t>Fire</t>
  </si>
  <si>
    <t>Flood</t>
  </si>
  <si>
    <t>Number of existing youth groups at project inception</t>
  </si>
  <si>
    <t>no of new youth groups registering with govt after project inception</t>
  </si>
  <si>
    <t>no of youth groups (Existing + new) engaged in waste recycling</t>
  </si>
  <si>
    <t>women groups in waste product development</t>
  </si>
  <si>
    <t>Community awareness meeting</t>
  </si>
  <si>
    <t>Organized campaign &amp; rallies by community members</t>
  </si>
  <si>
    <t>Written petitions to county/government leaders</t>
  </si>
  <si>
    <t>No of projects/service compeled as a results of your claim making actions</t>
  </si>
  <si>
    <t>Citizen participation</t>
  </si>
  <si>
    <t xml:space="preserve"> Policy developed/implemented as a result of your claim making actions</t>
  </si>
  <si>
    <t>Women groups</t>
  </si>
  <si>
    <t>Develop an OD plan</t>
  </si>
  <si>
    <t>Trained/supported on OD</t>
  </si>
  <si>
    <t>Staff trained on quality project implementation</t>
  </si>
  <si>
    <t>Organization supported to implement community driven project</t>
  </si>
  <si>
    <t>public/community</t>
  </si>
  <si>
    <t>Institutional</t>
  </si>
  <si>
    <t xml:space="preserve">Solar </t>
  </si>
  <si>
    <t>Energy saving jikos</t>
  </si>
  <si>
    <t>Fireless cookers</t>
  </si>
  <si>
    <t>Community awareness at village level</t>
  </si>
  <si>
    <t>Community forums to identify underserved policy issues</t>
  </si>
  <si>
    <t xml:space="preserve">Community dialogue forums/Young mothers forums (community members to identify issues, engage services providers and duty bearers; </t>
  </si>
  <si>
    <t>Health</t>
  </si>
  <si>
    <t>Education</t>
  </si>
  <si>
    <t>security</t>
  </si>
  <si>
    <t>4.2.1 No. of joint meetings held between CSOs and Government</t>
  </si>
  <si>
    <t>Meeting with Private sector</t>
  </si>
  <si>
    <t>Allies and opponents CSOs meeting</t>
  </si>
  <si>
    <t>Community dialogue forum community members engaging services provider and duty bearers</t>
  </si>
  <si>
    <t>Curio selling</t>
  </si>
  <si>
    <t>Shoe business</t>
  </si>
  <si>
    <t>Vitenge bag business</t>
  </si>
  <si>
    <t>Rabbit Keeping and selling business</t>
  </si>
  <si>
    <t>Poultry business</t>
  </si>
  <si>
    <t>2.2.6</t>
  </si>
  <si>
    <t>Toilet cleaning business</t>
  </si>
  <si>
    <t>2.2.7</t>
  </si>
  <si>
    <t>Performing art business</t>
  </si>
  <si>
    <t>2.2.8</t>
  </si>
  <si>
    <t>Toilet letting business</t>
  </si>
  <si>
    <t>2.2.9</t>
  </si>
  <si>
    <t>Water vending business</t>
  </si>
  <si>
    <t>2.2.10</t>
  </si>
  <si>
    <t>Car washing business</t>
  </si>
  <si>
    <t>2.2.11</t>
  </si>
  <si>
    <t>Garbage collection business</t>
  </si>
  <si>
    <t>Organized campaign &amp; rallies by comunity members</t>
  </si>
  <si>
    <t>Youth groups</t>
  </si>
  <si>
    <t>Advocacy forum</t>
  </si>
  <si>
    <t>Poject beneficieris meetings with government officials</t>
  </si>
  <si>
    <t>Develop/Review an effective organisation strategy</t>
  </si>
  <si>
    <t xml:space="preserve">Establish an effective finacial system </t>
  </si>
  <si>
    <t xml:space="preserve">Go through self assesment and acquire Viwnago certification </t>
  </si>
  <si>
    <t xml:space="preserve">Develop a feasible resource mobilisation strategy </t>
  </si>
  <si>
    <t xml:space="preserve">Develop learning stories </t>
  </si>
  <si>
    <t>Support Income Generating Activities</t>
  </si>
  <si>
    <t xml:space="preserve">Bussiness in three/six month after establishment </t>
  </si>
  <si>
    <t>Organized campaign &amp; rallies by coomunity members</t>
  </si>
  <si>
    <t>Compeletion services projects</t>
  </si>
  <si>
    <t>Citizen participation(youth leaders inpust on budget)</t>
  </si>
  <si>
    <t>Policy development/implementation</t>
  </si>
  <si>
    <t>Grassroot organisations trained on opportunities for public participation</t>
  </si>
  <si>
    <t xml:space="preserve">Developing stories </t>
  </si>
  <si>
    <t>Inxtitutional</t>
  </si>
  <si>
    <t>4.1.1.2</t>
  </si>
  <si>
    <t>4.1.1.3</t>
  </si>
  <si>
    <t>1st Nov 2017 to 31st Jan 2018</t>
  </si>
  <si>
    <t>Increased and secure income for people living in the slums</t>
  </si>
  <si>
    <t>Policies reviewed, strategies developed  and systems strenghthened.</t>
  </si>
  <si>
    <t>1.2.1</t>
  </si>
  <si>
    <t>Establish an effective financial system</t>
  </si>
  <si>
    <t xml:space="preserve">Voluntary Savings  and Lending Associations(VSLAs) formed </t>
  </si>
  <si>
    <t xml:space="preserve">Number of exhibitions held </t>
  </si>
  <si>
    <t xml:space="preserve">Online marketing platform established </t>
  </si>
  <si>
    <t>Girls and young women in age bracket 18-20</t>
  </si>
  <si>
    <t>Young women in age bracket 21-24</t>
  </si>
  <si>
    <t>Girls in age bracket 15-17</t>
  </si>
  <si>
    <t>Artifacts selling</t>
  </si>
  <si>
    <t>Sustained VSLAs</t>
  </si>
  <si>
    <t>Other individual businesses</t>
  </si>
  <si>
    <t>One Stop Shop for the artifacts</t>
  </si>
  <si>
    <t xml:space="preserve">public forums </t>
  </si>
  <si>
    <t xml:space="preserve">Accountability platforms </t>
  </si>
  <si>
    <t xml:space="preserve">Community Dilogue </t>
  </si>
  <si>
    <t>Develop an effective PMEL strategy</t>
  </si>
  <si>
    <t>NA</t>
  </si>
  <si>
    <t>Pastry and fish mongering</t>
  </si>
  <si>
    <t>Carwash</t>
  </si>
  <si>
    <t xml:space="preserve">Grocery shops </t>
  </si>
  <si>
    <t>Barber shops</t>
  </si>
  <si>
    <t>Salon</t>
  </si>
  <si>
    <t xml:space="preserve">Green grocery shops </t>
  </si>
  <si>
    <t>Community awareness meetings</t>
  </si>
  <si>
    <t>Written petitions to County/government leaders</t>
  </si>
  <si>
    <t>Identify and engage grassroot organization dealing with promotion of public participation</t>
  </si>
  <si>
    <t>Solar</t>
  </si>
  <si>
    <t>Petitions</t>
  </si>
  <si>
    <t>Meeting with County government officials</t>
  </si>
  <si>
    <t>1st Nov 2016 to 31st Jan 2017</t>
  </si>
  <si>
    <t>1st Feb 2017 to Apr 30th 2017</t>
  </si>
  <si>
    <t>Develop/Review an effective organization staretgy</t>
  </si>
  <si>
    <t>General Shops</t>
  </si>
  <si>
    <t>Tree nusaries</t>
  </si>
  <si>
    <t xml:space="preserve">Community awareness meeting and </t>
  </si>
  <si>
    <t xml:space="preserve">Women, groups Youths PWD led groups </t>
  </si>
  <si>
    <t>1st Nov 2016 to 31st Oct 2017</t>
  </si>
  <si>
    <t>Video/ Photography Production</t>
  </si>
  <si>
    <t>Dj Units</t>
  </si>
  <si>
    <t>Modelling Agency</t>
  </si>
  <si>
    <t>Dance Groups</t>
  </si>
  <si>
    <t>Other IGA</t>
  </si>
  <si>
    <t>Completion services projects</t>
  </si>
  <si>
    <t>Youths</t>
  </si>
  <si>
    <t>Public/community</t>
  </si>
  <si>
    <t>Intitutional</t>
  </si>
  <si>
    <t>Themed Community Concerts</t>
  </si>
  <si>
    <t>Youth ID And Voter Registration And Peaceful Elections</t>
  </si>
  <si>
    <t>Youth Friendly Sexual Reproduction Services In Korogocho</t>
  </si>
  <si>
    <t>Bill of Rights</t>
  </si>
  <si>
    <t>Youth ID and Voter Registration &amp; Peaceful Elections</t>
  </si>
  <si>
    <t>Youth Friendly Sexual Reproduction Services in Korogocho</t>
  </si>
  <si>
    <t xml:space="preserve">Bill of Rights </t>
  </si>
  <si>
    <t>Name of Partner Organization: HAKI GROUP - K-JOIN</t>
  </si>
  <si>
    <t>Project name: SEEC</t>
  </si>
  <si>
    <t>Project duration in Months : 18 Months</t>
  </si>
  <si>
    <t>November 16-January 17</t>
  </si>
  <si>
    <t>February -April</t>
  </si>
  <si>
    <t>March -July</t>
  </si>
  <si>
    <t>August  - October</t>
  </si>
  <si>
    <t>Total Achieved</t>
  </si>
  <si>
    <t>Tailoring, dressmaking and mtumba</t>
  </si>
  <si>
    <t>Vegetable and Grocery</t>
  </si>
  <si>
    <t>Beauty and Cosmetics</t>
  </si>
  <si>
    <t>Clothwares</t>
  </si>
  <si>
    <t>Plastics</t>
  </si>
  <si>
    <t>Mat weaving</t>
  </si>
  <si>
    <t xml:space="preserve">snacks </t>
  </si>
  <si>
    <t>Sweets</t>
  </si>
  <si>
    <t>Saloon and beauty shop</t>
  </si>
  <si>
    <t>Men</t>
  </si>
  <si>
    <t>Women</t>
  </si>
  <si>
    <t>2.3.3</t>
  </si>
  <si>
    <t>Boys</t>
  </si>
  <si>
    <t>2.3.4</t>
  </si>
  <si>
    <t>girls</t>
  </si>
  <si>
    <t>Cereals</t>
  </si>
  <si>
    <t>Tailoring and dressmaking</t>
  </si>
  <si>
    <t>No. of persons trained in business development &amp; Management</t>
  </si>
  <si>
    <t>2.2.2.3</t>
  </si>
  <si>
    <t>2.2.2.4</t>
  </si>
  <si>
    <t xml:space="preserve">Community feedback forums </t>
  </si>
  <si>
    <t>gabage collection</t>
  </si>
  <si>
    <t>Mpesa shop</t>
  </si>
  <si>
    <t>art work</t>
  </si>
  <si>
    <t>Quarter 1</t>
  </si>
  <si>
    <t>Quarter 2</t>
  </si>
  <si>
    <t>Quarter 3</t>
  </si>
  <si>
    <t>Quarter 4</t>
  </si>
  <si>
    <t>Outputs</t>
  </si>
  <si>
    <t>Achived: Quarter 1</t>
  </si>
  <si>
    <t>Achived: Quarter 2</t>
  </si>
  <si>
    <t>Achived: Quarter 3</t>
  </si>
  <si>
    <t>Achived: Quarter 4</t>
  </si>
  <si>
    <t>Achived: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</si>
</sst>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35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" fillId="2" borderId="5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0" fillId="2" borderId="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1" fillId="0" borderId="15" xfId="0" applyFont="1" applyBorder="1"/>
    <xf numFmtId="0" fontId="1" fillId="0" borderId="16" xfId="0" applyFont="1" applyBorder="1"/>
    <xf numFmtId="0" fontId="0" fillId="8" borderId="0" xfId="0" applyFill="1"/>
    <xf numFmtId="0" fontId="1" fillId="0" borderId="0" xfId="0" applyFont="1" applyBorder="1"/>
    <xf numFmtId="0" fontId="1" fillId="0" borderId="0" xfId="0" applyFont="1"/>
    <xf numFmtId="0" fontId="0" fillId="0" borderId="20" xfId="0" applyBorder="1"/>
    <xf numFmtId="0" fontId="0" fillId="0" borderId="12" xfId="0" applyBorder="1"/>
    <xf numFmtId="0" fontId="0" fillId="0" borderId="17" xfId="0" applyBorder="1"/>
    <xf numFmtId="0" fontId="0" fillId="7" borderId="0" xfId="0" applyFill="1"/>
    <xf numFmtId="0" fontId="1" fillId="2" borderId="0" xfId="0" applyFont="1" applyFill="1" applyBorder="1" applyAlignment="1">
      <alignment horizontal="right"/>
    </xf>
    <xf numFmtId="0" fontId="1" fillId="0" borderId="31" xfId="0" applyFont="1" applyBorder="1"/>
    <xf numFmtId="0" fontId="4" fillId="0" borderId="32" xfId="0" applyFont="1" applyBorder="1" applyAlignment="1">
      <alignment vertical="top" wrapText="1"/>
    </xf>
    <xf numFmtId="0" fontId="5" fillId="0" borderId="33" xfId="0" applyFont="1" applyBorder="1" applyAlignment="1">
      <alignment wrapText="1"/>
    </xf>
    <xf numFmtId="0" fontId="0" fillId="7" borderId="17" xfId="0" applyFill="1" applyBorder="1"/>
    <xf numFmtId="0" fontId="3" fillId="0" borderId="17" xfId="0" applyFont="1" applyBorder="1"/>
    <xf numFmtId="0" fontId="6" fillId="9" borderId="34" xfId="0" applyFont="1" applyFill="1" applyBorder="1"/>
    <xf numFmtId="0" fontId="0" fillId="7" borderId="12" xfId="0" applyFill="1" applyBorder="1"/>
    <xf numFmtId="0" fontId="3" fillId="0" borderId="12" xfId="0" applyFont="1" applyBorder="1"/>
    <xf numFmtId="0" fontId="6" fillId="9" borderId="35" xfId="0" applyFont="1" applyFill="1" applyBorder="1"/>
    <xf numFmtId="0" fontId="0" fillId="0" borderId="31" xfId="0" applyBorder="1"/>
    <xf numFmtId="0" fontId="0" fillId="7" borderId="31" xfId="0" applyFill="1" applyBorder="1"/>
    <xf numFmtId="0" fontId="3" fillId="0" borderId="31" xfId="0" applyFont="1" applyBorder="1"/>
    <xf numFmtId="0" fontId="6" fillId="9" borderId="36" xfId="0" applyFont="1" applyFill="1" applyBorder="1"/>
    <xf numFmtId="0" fontId="1" fillId="10" borderId="12" xfId="0" applyFont="1" applyFill="1" applyBorder="1"/>
    <xf numFmtId="0" fontId="0" fillId="0" borderId="20" xfId="0" applyBorder="1" applyAlignment="1">
      <alignment wrapText="1"/>
    </xf>
    <xf numFmtId="0" fontId="0" fillId="7" borderId="20" xfId="0" applyFill="1" applyBorder="1"/>
    <xf numFmtId="0" fontId="3" fillId="0" borderId="20" xfId="0" applyFont="1" applyBorder="1"/>
    <xf numFmtId="0" fontId="6" fillId="9" borderId="37" xfId="0" applyFont="1" applyFill="1" applyBorder="1"/>
    <xf numFmtId="0" fontId="0" fillId="0" borderId="17" xfId="0" applyBorder="1" applyAlignment="1">
      <alignment wrapText="1"/>
    </xf>
    <xf numFmtId="0" fontId="1" fillId="0" borderId="30" xfId="0" applyFont="1" applyBorder="1" applyAlignment="1">
      <alignment vertical="top"/>
    </xf>
    <xf numFmtId="0" fontId="0" fillId="0" borderId="30" xfId="0" applyBorder="1"/>
    <xf numFmtId="0" fontId="0" fillId="7" borderId="30" xfId="0" applyFill="1" applyBorder="1"/>
    <xf numFmtId="0" fontId="3" fillId="0" borderId="30" xfId="0" applyFont="1" applyBorder="1"/>
    <xf numFmtId="0" fontId="6" fillId="9" borderId="38" xfId="0" applyFont="1" applyFill="1" applyBorder="1"/>
    <xf numFmtId="0" fontId="1" fillId="10" borderId="31" xfId="0" applyFont="1" applyFill="1" applyBorder="1"/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16" xfId="0" applyFont="1" applyFill="1" applyBorder="1"/>
    <xf numFmtId="0" fontId="1" fillId="11" borderId="19" xfId="0" applyFont="1" applyFill="1" applyBorder="1"/>
    <xf numFmtId="0" fontId="0" fillId="0" borderId="9" xfId="0" applyBorder="1"/>
    <xf numFmtId="164" fontId="1" fillId="10" borderId="39" xfId="1" applyNumberFormat="1" applyFont="1" applyFill="1" applyBorder="1" applyAlignment="1">
      <alignment horizontal="right"/>
    </xf>
    <xf numFmtId="0" fontId="1" fillId="10" borderId="9" xfId="0" applyFont="1" applyFill="1" applyBorder="1" applyAlignment="1">
      <alignment horizontal="center"/>
    </xf>
    <xf numFmtId="0" fontId="1" fillId="10" borderId="22" xfId="0" applyFont="1" applyFill="1" applyBorder="1"/>
    <xf numFmtId="0" fontId="0" fillId="0" borderId="0" xfId="0" applyFill="1"/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1" fillId="11" borderId="30" xfId="0" applyFont="1" applyFill="1" applyBorder="1"/>
    <xf numFmtId="0" fontId="0" fillId="0" borderId="0" xfId="0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left" wrapText="1"/>
      <protection locked="0"/>
    </xf>
    <xf numFmtId="0" fontId="2" fillId="2" borderId="3" xfId="0" applyFont="1" applyFill="1" applyBorder="1" applyAlignment="1" applyProtection="1">
      <alignment horizontal="left" wrapText="1"/>
      <protection locked="0"/>
    </xf>
    <xf numFmtId="0" fontId="2" fillId="2" borderId="2" xfId="0" applyFont="1" applyFill="1" applyBorder="1" applyAlignment="1" applyProtection="1">
      <alignment horizontal="left" wrapText="1"/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2" fillId="2" borderId="5" xfId="0" applyFont="1" applyFill="1" applyBorder="1" applyAlignment="1" applyProtection="1">
      <alignment horizontal="left" wrapText="1"/>
      <protection locked="0"/>
    </xf>
    <xf numFmtId="0" fontId="2" fillId="2" borderId="6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Border="1" applyAlignment="1" applyProtection="1">
      <alignment horizontal="left" wrapText="1"/>
      <protection locked="0"/>
    </xf>
    <xf numFmtId="0" fontId="0" fillId="2" borderId="7" xfId="0" applyFill="1" applyBorder="1" applyAlignment="1" applyProtection="1">
      <alignment wrapText="1"/>
      <protection locked="0"/>
    </xf>
    <xf numFmtId="43" fontId="2" fillId="2" borderId="6" xfId="2" applyFont="1" applyFill="1" applyBorder="1" applyAlignment="1" applyProtection="1">
      <alignment horizontal="left"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2" borderId="10" xfId="0" applyFill="1" applyBorder="1" applyAlignment="1" applyProtection="1">
      <alignment wrapText="1"/>
      <protection locked="0"/>
    </xf>
    <xf numFmtId="0" fontId="0" fillId="2" borderId="9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3" borderId="12" xfId="0" applyFill="1" applyBorder="1" applyAlignment="1" applyProtection="1">
      <alignment wrapText="1"/>
      <protection locked="0"/>
    </xf>
    <xf numFmtId="0" fontId="1" fillId="3" borderId="12" xfId="0" applyFont="1" applyFill="1" applyBorder="1" applyAlignment="1" applyProtection="1">
      <alignment wrapText="1"/>
      <protection locked="0"/>
    </xf>
    <xf numFmtId="0" fontId="2" fillId="3" borderId="12" xfId="0" applyFont="1" applyFill="1" applyBorder="1" applyAlignment="1" applyProtection="1">
      <alignment wrapText="1"/>
      <protection locked="0"/>
    </xf>
    <xf numFmtId="0" fontId="2" fillId="4" borderId="12" xfId="0" applyFont="1" applyFill="1" applyBorder="1" applyAlignment="1" applyProtection="1">
      <alignment horizontal="left" wrapText="1"/>
      <protection locked="0"/>
    </xf>
    <xf numFmtId="0" fontId="0" fillId="4" borderId="12" xfId="0" applyFill="1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3" fillId="0" borderId="12" xfId="0" applyFont="1" applyBorder="1" applyAlignment="1" applyProtection="1">
      <alignment wrapText="1"/>
      <protection locked="0"/>
    </xf>
    <xf numFmtId="0" fontId="0" fillId="5" borderId="12" xfId="0" applyFill="1" applyBorder="1" applyAlignment="1" applyProtection="1">
      <alignment wrapText="1"/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4" borderId="12" xfId="0" applyFill="1" applyBorder="1" applyAlignment="1" applyProtection="1">
      <alignment wrapText="1"/>
    </xf>
    <xf numFmtId="0" fontId="0" fillId="0" borderId="12" xfId="0" applyBorder="1" applyAlignment="1" applyProtection="1">
      <alignment wrapText="1"/>
    </xf>
    <xf numFmtId="0" fontId="0" fillId="5" borderId="12" xfId="0" applyFill="1" applyBorder="1" applyAlignment="1" applyProtection="1">
      <alignment wrapText="1"/>
    </xf>
    <xf numFmtId="0" fontId="0" fillId="0" borderId="12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1" fillId="4" borderId="12" xfId="0" applyFont="1" applyFill="1" applyBorder="1" applyAlignment="1" applyProtection="1">
      <alignment wrapText="1"/>
    </xf>
    <xf numFmtId="0" fontId="0" fillId="0" borderId="0" xfId="0" applyFill="1" applyAlignment="1" applyProtection="1">
      <alignment wrapText="1"/>
      <protection locked="0"/>
    </xf>
    <xf numFmtId="0" fontId="0" fillId="6" borderId="12" xfId="0" applyFill="1" applyBorder="1" applyAlignment="1" applyProtection="1">
      <alignment wrapText="1"/>
    </xf>
    <xf numFmtId="0" fontId="0" fillId="12" borderId="12" xfId="0" applyFill="1" applyBorder="1" applyAlignment="1" applyProtection="1">
      <alignment wrapText="1"/>
      <protection locked="0"/>
    </xf>
    <xf numFmtId="0" fontId="8" fillId="3" borderId="12" xfId="0" applyFont="1" applyFill="1" applyBorder="1" applyAlignment="1" applyProtection="1">
      <alignment wrapText="1"/>
      <protection locked="0"/>
    </xf>
    <xf numFmtId="0" fontId="9" fillId="3" borderId="12" xfId="0" applyFont="1" applyFill="1" applyBorder="1" applyAlignment="1" applyProtection="1">
      <alignment wrapText="1"/>
      <protection locked="0"/>
    </xf>
    <xf numFmtId="0" fontId="2" fillId="0" borderId="12" xfId="0" applyFont="1" applyFill="1" applyBorder="1" applyAlignment="1" applyProtection="1">
      <alignment horizontal="left" wrapText="1"/>
      <protection locked="0"/>
    </xf>
    <xf numFmtId="0" fontId="0" fillId="0" borderId="12" xfId="0" applyFill="1" applyBorder="1" applyAlignment="1" applyProtection="1">
      <alignment wrapText="1"/>
    </xf>
    <xf numFmtId="0" fontId="0" fillId="5" borderId="12" xfId="0" applyFill="1" applyBorder="1" applyAlignment="1" applyProtection="1">
      <alignment horizontal="left" wrapText="1"/>
    </xf>
    <xf numFmtId="0" fontId="0" fillId="5" borderId="12" xfId="0" applyFill="1" applyBorder="1" applyAlignment="1" applyProtection="1">
      <alignment horizontal="left" vertical="top" wrapText="1"/>
    </xf>
    <xf numFmtId="0" fontId="0" fillId="5" borderId="12" xfId="0" applyFill="1" applyBorder="1" applyAlignment="1" applyProtection="1">
      <alignment vertical="top" wrapText="1"/>
    </xf>
    <xf numFmtId="0" fontId="2" fillId="4" borderId="12" xfId="0" applyFont="1" applyFill="1" applyBorder="1" applyAlignment="1" applyProtection="1">
      <alignment horizontal="left" wrapText="1"/>
    </xf>
    <xf numFmtId="0" fontId="0" fillId="5" borderId="12" xfId="0" applyFill="1" applyBorder="1" applyAlignment="1" applyProtection="1">
      <alignment vertical="top" wrapText="1"/>
      <protection locked="0"/>
    </xf>
    <xf numFmtId="0" fontId="0" fillId="0" borderId="12" xfId="0" applyFont="1" applyFill="1" applyBorder="1" applyAlignment="1" applyProtection="1">
      <alignment wrapText="1"/>
    </xf>
    <xf numFmtId="0" fontId="0" fillId="11" borderId="12" xfId="0" applyFill="1" applyBorder="1" applyAlignment="1" applyProtection="1">
      <alignment vertical="top" wrapText="1"/>
    </xf>
    <xf numFmtId="0" fontId="0" fillId="11" borderId="12" xfId="0" applyFill="1" applyBorder="1" applyAlignment="1" applyProtection="1">
      <alignment wrapText="1"/>
    </xf>
    <xf numFmtId="0" fontId="9" fillId="13" borderId="12" xfId="0" applyFont="1" applyFill="1" applyBorder="1" applyAlignment="1" applyProtection="1">
      <alignment wrapText="1"/>
      <protection locked="0"/>
    </xf>
    <xf numFmtId="0" fontId="0" fillId="14" borderId="12" xfId="0" applyFill="1" applyBorder="1" applyAlignment="1" applyProtection="1">
      <alignment wrapText="1"/>
      <protection locked="0"/>
    </xf>
    <xf numFmtId="0" fontId="10" fillId="0" borderId="12" xfId="0" applyFont="1" applyFill="1" applyBorder="1" applyAlignment="1" applyProtection="1">
      <alignment wrapText="1"/>
    </xf>
    <xf numFmtId="0" fontId="0" fillId="14" borderId="12" xfId="0" applyFill="1" applyBorder="1" applyAlignment="1" applyProtection="1">
      <alignment wrapText="1"/>
    </xf>
    <xf numFmtId="0" fontId="0" fillId="0" borderId="12" xfId="0" applyBorder="1" applyAlignment="1" applyProtection="1">
      <alignment horizontal="left" wrapText="1" indent="1"/>
      <protection locked="0"/>
    </xf>
    <xf numFmtId="0" fontId="0" fillId="15" borderId="12" xfId="0" applyFill="1" applyBorder="1" applyAlignment="1" applyProtection="1">
      <alignment horizontal="left" wrapText="1" indent="1"/>
      <protection locked="0"/>
    </xf>
    <xf numFmtId="0" fontId="0" fillId="14" borderId="12" xfId="0" applyFill="1" applyBorder="1" applyAlignment="1" applyProtection="1">
      <alignment horizontal="left" wrapText="1" indent="1"/>
      <protection locked="0"/>
    </xf>
    <xf numFmtId="0" fontId="0" fillId="14" borderId="12" xfId="0" applyFill="1" applyBorder="1" applyAlignment="1" applyProtection="1">
      <alignment vertical="top" wrapText="1"/>
    </xf>
    <xf numFmtId="0" fontId="0" fillId="6" borderId="12" xfId="0" applyFill="1" applyBorder="1" applyAlignment="1">
      <alignment wrapText="1"/>
    </xf>
    <xf numFmtId="0" fontId="0" fillId="16" borderId="12" xfId="0" applyFill="1" applyBorder="1" applyAlignment="1" applyProtection="1">
      <alignment wrapText="1"/>
      <protection locked="0"/>
    </xf>
    <xf numFmtId="0" fontId="0" fillId="16" borderId="12" xfId="0" applyFill="1" applyBorder="1" applyAlignment="1">
      <alignment wrapText="1"/>
    </xf>
    <xf numFmtId="0" fontId="0" fillId="16" borderId="12" xfId="0" applyFill="1" applyBorder="1" applyAlignment="1" applyProtection="1">
      <alignment wrapText="1"/>
    </xf>
    <xf numFmtId="0" fontId="0" fillId="16" borderId="0" xfId="0" applyFill="1" applyAlignment="1" applyProtection="1">
      <alignment wrapText="1"/>
      <protection locked="0"/>
    </xf>
    <xf numFmtId="0" fontId="0" fillId="11" borderId="12" xfId="0" applyFill="1" applyBorder="1" applyAlignment="1" applyProtection="1">
      <alignment horizontal="left" vertical="top" wrapText="1"/>
    </xf>
    <xf numFmtId="0" fontId="0" fillId="4" borderId="12" xfId="0" applyFont="1" applyFill="1" applyBorder="1" applyAlignment="1" applyProtection="1">
      <alignment vertical="top" wrapText="1"/>
    </xf>
    <xf numFmtId="0" fontId="0" fillId="11" borderId="12" xfId="0" applyFill="1" applyBorder="1" applyAlignment="1" applyProtection="1">
      <alignment wrapText="1"/>
      <protection locked="0"/>
    </xf>
    <xf numFmtId="0" fontId="0" fillId="4" borderId="12" xfId="0" applyFill="1" applyBorder="1" applyAlignment="1" applyProtection="1">
      <alignment vertical="top" wrapText="1"/>
    </xf>
    <xf numFmtId="0" fontId="0" fillId="11" borderId="12" xfId="0" applyFill="1" applyBorder="1" applyAlignment="1" applyProtection="1">
      <alignment horizontal="left" wrapText="1"/>
    </xf>
    <xf numFmtId="0" fontId="3" fillId="0" borderId="12" xfId="0" applyFont="1" applyFill="1" applyBorder="1" applyAlignment="1" applyProtection="1">
      <alignment wrapText="1"/>
      <protection locked="0"/>
    </xf>
    <xf numFmtId="0" fontId="8" fillId="3" borderId="12" xfId="0" applyFont="1" applyFill="1" applyBorder="1" applyAlignment="1" applyProtection="1">
      <alignment wrapText="1"/>
    </xf>
    <xf numFmtId="0" fontId="9" fillId="3" borderId="12" xfId="0" applyFont="1" applyFill="1" applyBorder="1" applyAlignment="1" applyProtection="1">
      <alignment wrapText="1"/>
    </xf>
    <xf numFmtId="0" fontId="2" fillId="3" borderId="12" xfId="0" applyFont="1" applyFill="1" applyBorder="1" applyAlignment="1" applyProtection="1">
      <alignment wrapText="1"/>
    </xf>
    <xf numFmtId="0" fontId="0" fillId="13" borderId="12" xfId="0" applyFill="1" applyBorder="1" applyAlignment="1" applyProtection="1">
      <alignment wrapText="1"/>
    </xf>
    <xf numFmtId="0" fontId="0" fillId="13" borderId="12" xfId="0" applyFill="1" applyBorder="1" applyAlignment="1" applyProtection="1">
      <alignment wrapText="1"/>
      <protection locked="0"/>
    </xf>
    <xf numFmtId="9" fontId="0" fillId="5" borderId="12" xfId="0" applyNumberFormat="1" applyFill="1" applyBorder="1" applyAlignment="1" applyProtection="1">
      <alignment wrapText="1"/>
    </xf>
    <xf numFmtId="0" fontId="14" fillId="4" borderId="12" xfId="0" applyFont="1" applyFill="1" applyBorder="1" applyAlignment="1" applyProtection="1">
      <alignment wrapText="1"/>
    </xf>
    <xf numFmtId="0" fontId="13" fillId="4" borderId="12" xfId="0" applyFont="1" applyFill="1" applyBorder="1" applyAlignment="1" applyProtection="1">
      <alignment wrapText="1"/>
    </xf>
    <xf numFmtId="0" fontId="15" fillId="3" borderId="12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 indent="2"/>
    </xf>
    <xf numFmtId="0" fontId="2" fillId="2" borderId="40" xfId="0" applyFont="1" applyFill="1" applyBorder="1" applyAlignment="1">
      <alignment horizontal="left" wrapText="1" indent="1"/>
    </xf>
    <xf numFmtId="0" fontId="0" fillId="0" borderId="0" xfId="0" applyAlignment="1"/>
    <xf numFmtId="0" fontId="2" fillId="2" borderId="5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0" fillId="2" borderId="7" xfId="0" applyFill="1" applyBorder="1" applyAlignment="1"/>
    <xf numFmtId="0" fontId="2" fillId="2" borderId="5" xfId="0" applyFont="1" applyFill="1" applyBorder="1" applyAlignment="1">
      <alignment horizontal="left" wrapText="1" indent="2"/>
    </xf>
    <xf numFmtId="0" fontId="2" fillId="2" borderId="42" xfId="0" applyFont="1" applyFill="1" applyBorder="1" applyAlignment="1">
      <alignment horizontal="left" wrapText="1" indent="1"/>
    </xf>
    <xf numFmtId="0" fontId="0" fillId="2" borderId="8" xfId="0" applyFill="1" applyBorder="1" applyAlignment="1">
      <alignment horizontal="left" wrapText="1" indent="2"/>
    </xf>
    <xf numFmtId="0" fontId="0" fillId="2" borderId="39" xfId="0" applyFill="1" applyBorder="1" applyAlignment="1">
      <alignment horizontal="left" wrapText="1" indent="1"/>
    </xf>
    <xf numFmtId="0" fontId="0" fillId="0" borderId="0" xfId="0" applyBorder="1" applyAlignment="1">
      <alignment wrapText="1"/>
    </xf>
    <xf numFmtId="0" fontId="0" fillId="3" borderId="12" xfId="0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2" fillId="4" borderId="12" xfId="0" applyFont="1" applyFill="1" applyBorder="1" applyAlignment="1">
      <alignment horizontal="left" wrapText="1"/>
    </xf>
    <xf numFmtId="0" fontId="0" fillId="4" borderId="12" xfId="0" applyFill="1" applyBorder="1" applyAlignment="1">
      <alignment wrapText="1"/>
    </xf>
    <xf numFmtId="0" fontId="0" fillId="0" borderId="12" xfId="0" applyBorder="1" applyAlignment="1">
      <alignment horizontal="left" wrapText="1" indent="1"/>
    </xf>
    <xf numFmtId="0" fontId="3" fillId="0" borderId="12" xfId="0" applyFont="1" applyBorder="1" applyAlignment="1">
      <alignment horizontal="left" wrapText="1" indent="1"/>
    </xf>
    <xf numFmtId="0" fontId="0" fillId="5" borderId="12" xfId="0" applyFill="1" applyBorder="1" applyAlignment="1">
      <alignment horizontal="left" vertical="top"/>
    </xf>
    <xf numFmtId="0" fontId="0" fillId="5" borderId="12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wrapText="1" indent="1"/>
    </xf>
    <xf numFmtId="0" fontId="0" fillId="0" borderId="12" xfId="0" applyBorder="1" applyAlignment="1">
      <alignment horizontal="left" wrapText="1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left" wrapText="1"/>
    </xf>
    <xf numFmtId="0" fontId="0" fillId="0" borderId="0" xfId="0" applyAlignment="1">
      <alignment horizontal="left" wrapText="1" indent="1"/>
    </xf>
    <xf numFmtId="0" fontId="2" fillId="4" borderId="12" xfId="0" applyFont="1" applyFill="1" applyBorder="1" applyAlignment="1">
      <alignment horizontal="left" wrapText="1" indent="1"/>
    </xf>
    <xf numFmtId="0" fontId="0" fillId="4" borderId="12" xfId="0" applyFill="1" applyBorder="1" applyAlignment="1">
      <alignment horizontal="left" wrapText="1" indent="1"/>
    </xf>
    <xf numFmtId="0" fontId="0" fillId="5" borderId="12" xfId="0" applyFill="1" applyBorder="1" applyAlignment="1">
      <alignment horizontal="left" wrapText="1" indent="1"/>
    </xf>
    <xf numFmtId="0" fontId="16" fillId="17" borderId="12" xfId="0" applyFont="1" applyFill="1" applyBorder="1" applyAlignment="1">
      <alignment horizontal="left" wrapText="1" indent="1"/>
    </xf>
    <xf numFmtId="0" fontId="16" fillId="6" borderId="12" xfId="0" applyFont="1" applyFill="1" applyBorder="1" applyAlignment="1">
      <alignment horizontal="left" wrapText="1" indent="1"/>
    </xf>
    <xf numFmtId="0" fontId="0" fillId="5" borderId="12" xfId="0" applyFill="1" applyBorder="1" applyAlignment="1">
      <alignment horizontal="left" vertical="top" wrapText="1" indent="1"/>
    </xf>
    <xf numFmtId="0" fontId="0" fillId="15" borderId="12" xfId="0" applyFill="1" applyBorder="1" applyAlignment="1">
      <alignment horizontal="left" wrapText="1" indent="1"/>
    </xf>
    <xf numFmtId="0" fontId="1" fillId="4" borderId="12" xfId="0" applyFont="1" applyFill="1" applyBorder="1" applyAlignment="1">
      <alignment horizontal="left" wrapText="1" indent="1"/>
    </xf>
    <xf numFmtId="0" fontId="0" fillId="5" borderId="12" xfId="0" applyFill="1" applyBorder="1" applyAlignment="1">
      <alignment horizontal="left" wrapText="1" indent="2"/>
    </xf>
    <xf numFmtId="0" fontId="0" fillId="5" borderId="12" xfId="0" applyFill="1" applyBorder="1" applyAlignment="1">
      <alignment horizontal="left" vertical="top" wrapText="1" indent="2"/>
    </xf>
    <xf numFmtId="0" fontId="0" fillId="5" borderId="12" xfId="0" applyFill="1" applyBorder="1" applyAlignment="1">
      <alignment horizontal="left" vertical="center" wrapText="1" indent="1"/>
    </xf>
    <xf numFmtId="0" fontId="0" fillId="0" borderId="0" xfId="0" applyBorder="1" applyAlignment="1">
      <alignment horizontal="left" wrapText="1" indent="1"/>
    </xf>
    <xf numFmtId="0" fontId="0" fillId="11" borderId="0" xfId="0" applyFill="1" applyAlignment="1" applyProtection="1">
      <alignment wrapText="1"/>
      <protection locked="0"/>
    </xf>
    <xf numFmtId="0" fontId="0" fillId="8" borderId="0" xfId="0" applyFill="1" applyAlignment="1" applyProtection="1">
      <alignment wrapText="1"/>
      <protection locked="0"/>
    </xf>
    <xf numFmtId="0" fontId="2" fillId="11" borderId="2" xfId="0" applyFont="1" applyFill="1" applyBorder="1" applyAlignment="1" applyProtection="1">
      <alignment horizontal="left" wrapText="1"/>
      <protection locked="0"/>
    </xf>
    <xf numFmtId="0" fontId="2" fillId="8" borderId="2" xfId="0" applyFont="1" applyFill="1" applyBorder="1" applyAlignment="1" applyProtection="1">
      <alignment horizontal="left" wrapText="1"/>
      <protection locked="0"/>
    </xf>
    <xf numFmtId="0" fontId="2" fillId="11" borderId="0" xfId="0" applyFont="1" applyFill="1" applyBorder="1" applyAlignment="1" applyProtection="1">
      <alignment horizontal="left" wrapText="1"/>
      <protection locked="0"/>
    </xf>
    <xf numFmtId="0" fontId="2" fillId="8" borderId="0" xfId="0" applyFont="1" applyFill="1" applyBorder="1" applyAlignment="1" applyProtection="1">
      <alignment horizontal="left" wrapText="1"/>
      <protection locked="0"/>
    </xf>
    <xf numFmtId="0" fontId="0" fillId="11" borderId="9" xfId="0" applyFill="1" applyBorder="1" applyAlignment="1" applyProtection="1">
      <alignment wrapText="1"/>
      <protection locked="0"/>
    </xf>
    <xf numFmtId="0" fontId="0" fillId="8" borderId="9" xfId="0" applyFill="1" applyBorder="1" applyAlignment="1" applyProtection="1">
      <alignment wrapText="1"/>
      <protection locked="0"/>
    </xf>
    <xf numFmtId="0" fontId="0" fillId="11" borderId="0" xfId="0" applyFill="1" applyBorder="1" applyAlignment="1" applyProtection="1">
      <alignment wrapText="1"/>
      <protection locked="0"/>
    </xf>
    <xf numFmtId="0" fontId="0" fillId="8" borderId="0" xfId="0" applyFill="1" applyBorder="1" applyAlignment="1" applyProtection="1">
      <alignment wrapText="1"/>
      <protection locked="0"/>
    </xf>
    <xf numFmtId="0" fontId="9" fillId="11" borderId="12" xfId="0" applyFont="1" applyFill="1" applyBorder="1" applyAlignment="1" applyProtection="1">
      <alignment wrapText="1"/>
      <protection locked="0"/>
    </xf>
    <xf numFmtId="0" fontId="9" fillId="8" borderId="12" xfId="0" applyFont="1" applyFill="1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wrapText="1"/>
    </xf>
    <xf numFmtId="0" fontId="0" fillId="8" borderId="12" xfId="0" applyFill="1" applyBorder="1" applyAlignment="1" applyProtection="1">
      <alignment wrapText="1"/>
      <protection locked="0"/>
    </xf>
    <xf numFmtId="0" fontId="1" fillId="11" borderId="12" xfId="0" applyFont="1" applyFill="1" applyBorder="1" applyAlignment="1" applyProtection="1">
      <alignment wrapText="1"/>
    </xf>
    <xf numFmtId="0" fontId="1" fillId="8" borderId="12" xfId="0" applyFont="1" applyFill="1" applyBorder="1" applyAlignment="1" applyProtection="1">
      <alignment wrapText="1"/>
    </xf>
    <xf numFmtId="0" fontId="0" fillId="18" borderId="12" xfId="0" applyFill="1" applyBorder="1" applyAlignment="1" applyProtection="1">
      <alignment wrapText="1"/>
    </xf>
    <xf numFmtId="0" fontId="0" fillId="4" borderId="0" xfId="0" applyFill="1" applyAlignment="1" applyProtection="1">
      <alignment wrapText="1"/>
    </xf>
    <xf numFmtId="0" fontId="1" fillId="2" borderId="14" xfId="0" applyFont="1" applyFill="1" applyBorder="1" applyAlignment="1"/>
    <xf numFmtId="0" fontId="0" fillId="2" borderId="14" xfId="0" applyFill="1" applyBorder="1" applyAlignment="1"/>
    <xf numFmtId="0" fontId="1" fillId="2" borderId="13" xfId="0" applyFont="1" applyFill="1" applyBorder="1" applyAlignment="1"/>
    <xf numFmtId="0" fontId="0" fillId="2" borderId="13" xfId="0" applyFill="1" applyBorder="1" applyAlignment="1"/>
    <xf numFmtId="0" fontId="1" fillId="0" borderId="18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19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10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0" borderId="19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1" fillId="0" borderId="19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11" borderId="1" xfId="0" applyFont="1" applyFill="1" applyBorder="1" applyAlignment="1"/>
    <xf numFmtId="0" fontId="1" fillId="0" borderId="2" xfId="0" applyFont="1" applyBorder="1" applyAlignment="1"/>
    <xf numFmtId="0" fontId="1" fillId="0" borderId="40" xfId="0" applyFont="1" applyBorder="1" applyAlignment="1"/>
    <xf numFmtId="0" fontId="1" fillId="0" borderId="4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11" borderId="27" xfId="0" applyFont="1" applyFill="1" applyBorder="1" applyAlignment="1"/>
    <xf numFmtId="0" fontId="1" fillId="0" borderId="28" xfId="0" applyFont="1" applyBorder="1" applyAlignment="1"/>
    <xf numFmtId="0" fontId="1" fillId="0" borderId="29" xfId="0" applyFont="1" applyBorder="1" applyAlignment="1"/>
    <xf numFmtId="0" fontId="1" fillId="0" borderId="22" xfId="0" applyFont="1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opLeftCell="A9" workbookViewId="0">
      <selection activeCell="B17" sqref="B17"/>
    </sheetView>
  </sheetViews>
  <sheetFormatPr defaultRowHeight="15" x14ac:dyDescent="0.25"/>
  <cols>
    <col min="2" max="2" width="25.28515625" customWidth="1"/>
    <col min="3" max="3" width="24.140625" customWidth="1"/>
  </cols>
  <sheetData>
    <row r="1" spans="2:11" ht="15.75" thickBot="1" x14ac:dyDescent="0.3"/>
    <row r="2" spans="2:11" ht="30" x14ac:dyDescent="0.25">
      <c r="B2" s="1" t="s">
        <v>0</v>
      </c>
      <c r="C2" s="2"/>
      <c r="D2" s="3"/>
      <c r="E2" s="2"/>
      <c r="F2" s="2"/>
      <c r="G2" s="2"/>
      <c r="H2" s="2"/>
      <c r="I2" s="2"/>
      <c r="J2" s="4"/>
      <c r="K2" s="5"/>
    </row>
    <row r="3" spans="2:11" ht="30" x14ac:dyDescent="0.25">
      <c r="B3" s="6" t="s">
        <v>1</v>
      </c>
      <c r="C3" s="7"/>
      <c r="D3" s="8"/>
      <c r="E3" s="7"/>
      <c r="F3" s="7"/>
      <c r="G3" s="7"/>
      <c r="H3" s="7"/>
      <c r="I3" s="7"/>
      <c r="J3" s="9"/>
      <c r="K3" s="10"/>
    </row>
    <row r="4" spans="2:11" ht="30" x14ac:dyDescent="0.25">
      <c r="B4" s="6" t="s">
        <v>2</v>
      </c>
      <c r="C4" s="7"/>
      <c r="D4" s="8"/>
      <c r="E4" s="7"/>
      <c r="F4" s="7"/>
      <c r="G4" s="7"/>
      <c r="H4" s="7"/>
      <c r="I4" s="7"/>
      <c r="J4" s="9"/>
      <c r="K4" s="10"/>
    </row>
    <row r="5" spans="2:11" x14ac:dyDescent="0.25">
      <c r="B5" s="6" t="s">
        <v>3</v>
      </c>
      <c r="C5" s="7"/>
      <c r="D5" s="8"/>
      <c r="E5" s="7"/>
      <c r="F5" s="7"/>
      <c r="G5" s="7"/>
      <c r="H5" s="7"/>
      <c r="I5" s="7"/>
      <c r="J5" s="9"/>
      <c r="K5" s="10"/>
    </row>
    <row r="6" spans="2:11" x14ac:dyDescent="0.25">
      <c r="B6" s="6" t="s">
        <v>4</v>
      </c>
      <c r="C6" s="7"/>
      <c r="D6" s="8"/>
      <c r="E6" s="7"/>
      <c r="F6" s="7"/>
      <c r="G6" s="7"/>
      <c r="H6" s="7"/>
      <c r="I6" s="7"/>
      <c r="J6" s="9"/>
      <c r="K6" s="10"/>
    </row>
    <row r="7" spans="2:11" ht="15.75" thickBot="1" x14ac:dyDescent="0.3">
      <c r="B7" s="11"/>
      <c r="C7" s="12"/>
      <c r="D7" s="13"/>
      <c r="E7" s="12"/>
      <c r="F7" s="12"/>
      <c r="G7" s="12"/>
      <c r="H7" s="12"/>
      <c r="I7" s="12"/>
      <c r="J7" s="12"/>
      <c r="K7" s="14"/>
    </row>
    <row r="12" spans="2:11" ht="38.25" customHeight="1" x14ac:dyDescent="0.25">
      <c r="B12" s="24" t="s">
        <v>173</v>
      </c>
      <c r="C12" s="24" t="s">
        <v>174</v>
      </c>
    </row>
    <row r="13" spans="2:11" ht="38.25" customHeight="1" x14ac:dyDescent="0.25">
      <c r="B13" s="24" t="s">
        <v>176</v>
      </c>
      <c r="C13" s="24"/>
    </row>
    <row r="14" spans="2:11" ht="38.25" customHeight="1" x14ac:dyDescent="0.25">
      <c r="B14" s="24"/>
      <c r="C14" s="24"/>
    </row>
    <row r="15" spans="2:11" ht="38.25" customHeight="1" x14ac:dyDescent="0.25">
      <c r="B15" s="24" t="s">
        <v>175</v>
      </c>
      <c r="C15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68"/>
  <sheetViews>
    <sheetView topLeftCell="A46" zoomScaleNormal="100" workbookViewId="0">
      <selection activeCell="D34" sqref="D34"/>
    </sheetView>
  </sheetViews>
  <sheetFormatPr defaultRowHeight="15" x14ac:dyDescent="0.25"/>
  <cols>
    <col min="1" max="1" width="33.140625" customWidth="1"/>
    <col min="2" max="2" width="40.85546875" customWidth="1"/>
    <col min="3" max="3" width="13" customWidth="1"/>
    <col min="4" max="4" width="14.28515625" customWidth="1"/>
    <col min="5" max="5" width="11" customWidth="1"/>
    <col min="7" max="7" width="11" customWidth="1"/>
    <col min="8" max="8" width="9.140625" customWidth="1"/>
    <col min="9" max="9" width="10.140625" customWidth="1"/>
    <col min="257" max="257" width="33.140625" customWidth="1"/>
    <col min="258" max="258" width="40.85546875" customWidth="1"/>
    <col min="259" max="259" width="13" customWidth="1"/>
    <col min="260" max="260" width="14.28515625" customWidth="1"/>
    <col min="261" max="261" width="11" customWidth="1"/>
    <col min="263" max="263" width="11" customWidth="1"/>
    <col min="265" max="265" width="10.140625" customWidth="1"/>
    <col min="513" max="513" width="33.140625" customWidth="1"/>
    <col min="514" max="514" width="40.85546875" customWidth="1"/>
    <col min="515" max="515" width="13" customWidth="1"/>
    <col min="516" max="516" width="14.28515625" customWidth="1"/>
    <col min="517" max="517" width="11" customWidth="1"/>
    <col min="519" max="519" width="11" customWidth="1"/>
    <col min="521" max="521" width="10.140625" customWidth="1"/>
    <col min="769" max="769" width="33.140625" customWidth="1"/>
    <col min="770" max="770" width="40.85546875" customWidth="1"/>
    <col min="771" max="771" width="13" customWidth="1"/>
    <col min="772" max="772" width="14.28515625" customWidth="1"/>
    <col min="773" max="773" width="11" customWidth="1"/>
    <col min="775" max="775" width="11" customWidth="1"/>
    <col min="777" max="777" width="10.140625" customWidth="1"/>
    <col min="1025" max="1025" width="33.140625" customWidth="1"/>
    <col min="1026" max="1026" width="40.85546875" customWidth="1"/>
    <col min="1027" max="1027" width="13" customWidth="1"/>
    <col min="1028" max="1028" width="14.28515625" customWidth="1"/>
    <col min="1029" max="1029" width="11" customWidth="1"/>
    <col min="1031" max="1031" width="11" customWidth="1"/>
    <col min="1033" max="1033" width="10.140625" customWidth="1"/>
    <col min="1281" max="1281" width="33.140625" customWidth="1"/>
    <col min="1282" max="1282" width="40.85546875" customWidth="1"/>
    <col min="1283" max="1283" width="13" customWidth="1"/>
    <col min="1284" max="1284" width="14.28515625" customWidth="1"/>
    <col min="1285" max="1285" width="11" customWidth="1"/>
    <col min="1287" max="1287" width="11" customWidth="1"/>
    <col min="1289" max="1289" width="10.140625" customWidth="1"/>
    <col min="1537" max="1537" width="33.140625" customWidth="1"/>
    <col min="1538" max="1538" width="40.85546875" customWidth="1"/>
    <col min="1539" max="1539" width="13" customWidth="1"/>
    <col min="1540" max="1540" width="14.28515625" customWidth="1"/>
    <col min="1541" max="1541" width="11" customWidth="1"/>
    <col min="1543" max="1543" width="11" customWidth="1"/>
    <col min="1545" max="1545" width="10.140625" customWidth="1"/>
    <col min="1793" max="1793" width="33.140625" customWidth="1"/>
    <col min="1794" max="1794" width="40.85546875" customWidth="1"/>
    <col min="1795" max="1795" width="13" customWidth="1"/>
    <col min="1796" max="1796" width="14.28515625" customWidth="1"/>
    <col min="1797" max="1797" width="11" customWidth="1"/>
    <col min="1799" max="1799" width="11" customWidth="1"/>
    <col min="1801" max="1801" width="10.140625" customWidth="1"/>
    <col min="2049" max="2049" width="33.140625" customWidth="1"/>
    <col min="2050" max="2050" width="40.85546875" customWidth="1"/>
    <col min="2051" max="2051" width="13" customWidth="1"/>
    <col min="2052" max="2052" width="14.28515625" customWidth="1"/>
    <col min="2053" max="2053" width="11" customWidth="1"/>
    <col min="2055" max="2055" width="11" customWidth="1"/>
    <col min="2057" max="2057" width="10.140625" customWidth="1"/>
    <col min="2305" max="2305" width="33.140625" customWidth="1"/>
    <col min="2306" max="2306" width="40.85546875" customWidth="1"/>
    <col min="2307" max="2307" width="13" customWidth="1"/>
    <col min="2308" max="2308" width="14.28515625" customWidth="1"/>
    <col min="2309" max="2309" width="11" customWidth="1"/>
    <col min="2311" max="2311" width="11" customWidth="1"/>
    <col min="2313" max="2313" width="10.140625" customWidth="1"/>
    <col min="2561" max="2561" width="33.140625" customWidth="1"/>
    <col min="2562" max="2562" width="40.85546875" customWidth="1"/>
    <col min="2563" max="2563" width="13" customWidth="1"/>
    <col min="2564" max="2564" width="14.28515625" customWidth="1"/>
    <col min="2565" max="2565" width="11" customWidth="1"/>
    <col min="2567" max="2567" width="11" customWidth="1"/>
    <col min="2569" max="2569" width="10.140625" customWidth="1"/>
    <col min="2817" max="2817" width="33.140625" customWidth="1"/>
    <col min="2818" max="2818" width="40.85546875" customWidth="1"/>
    <col min="2819" max="2819" width="13" customWidth="1"/>
    <col min="2820" max="2820" width="14.28515625" customWidth="1"/>
    <col min="2821" max="2821" width="11" customWidth="1"/>
    <col min="2823" max="2823" width="11" customWidth="1"/>
    <col min="2825" max="2825" width="10.140625" customWidth="1"/>
    <col min="3073" max="3073" width="33.140625" customWidth="1"/>
    <col min="3074" max="3074" width="40.85546875" customWidth="1"/>
    <col min="3075" max="3075" width="13" customWidth="1"/>
    <col min="3076" max="3076" width="14.28515625" customWidth="1"/>
    <col min="3077" max="3077" width="11" customWidth="1"/>
    <col min="3079" max="3079" width="11" customWidth="1"/>
    <col min="3081" max="3081" width="10.140625" customWidth="1"/>
    <col min="3329" max="3329" width="33.140625" customWidth="1"/>
    <col min="3330" max="3330" width="40.85546875" customWidth="1"/>
    <col min="3331" max="3331" width="13" customWidth="1"/>
    <col min="3332" max="3332" width="14.28515625" customWidth="1"/>
    <col min="3333" max="3333" width="11" customWidth="1"/>
    <col min="3335" max="3335" width="11" customWidth="1"/>
    <col min="3337" max="3337" width="10.140625" customWidth="1"/>
    <col min="3585" max="3585" width="33.140625" customWidth="1"/>
    <col min="3586" max="3586" width="40.85546875" customWidth="1"/>
    <col min="3587" max="3587" width="13" customWidth="1"/>
    <col min="3588" max="3588" width="14.28515625" customWidth="1"/>
    <col min="3589" max="3589" width="11" customWidth="1"/>
    <col min="3591" max="3591" width="11" customWidth="1"/>
    <col min="3593" max="3593" width="10.140625" customWidth="1"/>
    <col min="3841" max="3841" width="33.140625" customWidth="1"/>
    <col min="3842" max="3842" width="40.85546875" customWidth="1"/>
    <col min="3843" max="3843" width="13" customWidth="1"/>
    <col min="3844" max="3844" width="14.28515625" customWidth="1"/>
    <col min="3845" max="3845" width="11" customWidth="1"/>
    <col min="3847" max="3847" width="11" customWidth="1"/>
    <col min="3849" max="3849" width="10.140625" customWidth="1"/>
    <col min="4097" max="4097" width="33.140625" customWidth="1"/>
    <col min="4098" max="4098" width="40.85546875" customWidth="1"/>
    <col min="4099" max="4099" width="13" customWidth="1"/>
    <col min="4100" max="4100" width="14.28515625" customWidth="1"/>
    <col min="4101" max="4101" width="11" customWidth="1"/>
    <col min="4103" max="4103" width="11" customWidth="1"/>
    <col min="4105" max="4105" width="10.140625" customWidth="1"/>
    <col min="4353" max="4353" width="33.140625" customWidth="1"/>
    <col min="4354" max="4354" width="40.85546875" customWidth="1"/>
    <col min="4355" max="4355" width="13" customWidth="1"/>
    <col min="4356" max="4356" width="14.28515625" customWidth="1"/>
    <col min="4357" max="4357" width="11" customWidth="1"/>
    <col min="4359" max="4359" width="11" customWidth="1"/>
    <col min="4361" max="4361" width="10.140625" customWidth="1"/>
    <col min="4609" max="4609" width="33.140625" customWidth="1"/>
    <col min="4610" max="4610" width="40.85546875" customWidth="1"/>
    <col min="4611" max="4611" width="13" customWidth="1"/>
    <col min="4612" max="4612" width="14.28515625" customWidth="1"/>
    <col min="4613" max="4613" width="11" customWidth="1"/>
    <col min="4615" max="4615" width="11" customWidth="1"/>
    <col min="4617" max="4617" width="10.140625" customWidth="1"/>
    <col min="4865" max="4865" width="33.140625" customWidth="1"/>
    <col min="4866" max="4866" width="40.85546875" customWidth="1"/>
    <col min="4867" max="4867" width="13" customWidth="1"/>
    <col min="4868" max="4868" width="14.28515625" customWidth="1"/>
    <col min="4869" max="4869" width="11" customWidth="1"/>
    <col min="4871" max="4871" width="11" customWidth="1"/>
    <col min="4873" max="4873" width="10.140625" customWidth="1"/>
    <col min="5121" max="5121" width="33.140625" customWidth="1"/>
    <col min="5122" max="5122" width="40.85546875" customWidth="1"/>
    <col min="5123" max="5123" width="13" customWidth="1"/>
    <col min="5124" max="5124" width="14.28515625" customWidth="1"/>
    <col min="5125" max="5125" width="11" customWidth="1"/>
    <col min="5127" max="5127" width="11" customWidth="1"/>
    <col min="5129" max="5129" width="10.140625" customWidth="1"/>
    <col min="5377" max="5377" width="33.140625" customWidth="1"/>
    <col min="5378" max="5378" width="40.85546875" customWidth="1"/>
    <col min="5379" max="5379" width="13" customWidth="1"/>
    <col min="5380" max="5380" width="14.28515625" customWidth="1"/>
    <col min="5381" max="5381" width="11" customWidth="1"/>
    <col min="5383" max="5383" width="11" customWidth="1"/>
    <col min="5385" max="5385" width="10.140625" customWidth="1"/>
    <col min="5633" max="5633" width="33.140625" customWidth="1"/>
    <col min="5634" max="5634" width="40.85546875" customWidth="1"/>
    <col min="5635" max="5635" width="13" customWidth="1"/>
    <col min="5636" max="5636" width="14.28515625" customWidth="1"/>
    <col min="5637" max="5637" width="11" customWidth="1"/>
    <col min="5639" max="5639" width="11" customWidth="1"/>
    <col min="5641" max="5641" width="10.140625" customWidth="1"/>
    <col min="5889" max="5889" width="33.140625" customWidth="1"/>
    <col min="5890" max="5890" width="40.85546875" customWidth="1"/>
    <col min="5891" max="5891" width="13" customWidth="1"/>
    <col min="5892" max="5892" width="14.28515625" customWidth="1"/>
    <col min="5893" max="5893" width="11" customWidth="1"/>
    <col min="5895" max="5895" width="11" customWidth="1"/>
    <col min="5897" max="5897" width="10.140625" customWidth="1"/>
    <col min="6145" max="6145" width="33.140625" customWidth="1"/>
    <col min="6146" max="6146" width="40.85546875" customWidth="1"/>
    <col min="6147" max="6147" width="13" customWidth="1"/>
    <col min="6148" max="6148" width="14.28515625" customWidth="1"/>
    <col min="6149" max="6149" width="11" customWidth="1"/>
    <col min="6151" max="6151" width="11" customWidth="1"/>
    <col min="6153" max="6153" width="10.140625" customWidth="1"/>
    <col min="6401" max="6401" width="33.140625" customWidth="1"/>
    <col min="6402" max="6402" width="40.85546875" customWidth="1"/>
    <col min="6403" max="6403" width="13" customWidth="1"/>
    <col min="6404" max="6404" width="14.28515625" customWidth="1"/>
    <col min="6405" max="6405" width="11" customWidth="1"/>
    <col min="6407" max="6407" width="11" customWidth="1"/>
    <col min="6409" max="6409" width="10.140625" customWidth="1"/>
    <col min="6657" max="6657" width="33.140625" customWidth="1"/>
    <col min="6658" max="6658" width="40.85546875" customWidth="1"/>
    <col min="6659" max="6659" width="13" customWidth="1"/>
    <col min="6660" max="6660" width="14.28515625" customWidth="1"/>
    <col min="6661" max="6661" width="11" customWidth="1"/>
    <col min="6663" max="6663" width="11" customWidth="1"/>
    <col min="6665" max="6665" width="10.140625" customWidth="1"/>
    <col min="6913" max="6913" width="33.140625" customWidth="1"/>
    <col min="6914" max="6914" width="40.85546875" customWidth="1"/>
    <col min="6915" max="6915" width="13" customWidth="1"/>
    <col min="6916" max="6916" width="14.28515625" customWidth="1"/>
    <col min="6917" max="6917" width="11" customWidth="1"/>
    <col min="6919" max="6919" width="11" customWidth="1"/>
    <col min="6921" max="6921" width="10.140625" customWidth="1"/>
    <col min="7169" max="7169" width="33.140625" customWidth="1"/>
    <col min="7170" max="7170" width="40.85546875" customWidth="1"/>
    <col min="7171" max="7171" width="13" customWidth="1"/>
    <col min="7172" max="7172" width="14.28515625" customWidth="1"/>
    <col min="7173" max="7173" width="11" customWidth="1"/>
    <col min="7175" max="7175" width="11" customWidth="1"/>
    <col min="7177" max="7177" width="10.140625" customWidth="1"/>
    <col min="7425" max="7425" width="33.140625" customWidth="1"/>
    <col min="7426" max="7426" width="40.85546875" customWidth="1"/>
    <col min="7427" max="7427" width="13" customWidth="1"/>
    <col min="7428" max="7428" width="14.28515625" customWidth="1"/>
    <col min="7429" max="7429" width="11" customWidth="1"/>
    <col min="7431" max="7431" width="11" customWidth="1"/>
    <col min="7433" max="7433" width="10.140625" customWidth="1"/>
    <col min="7681" max="7681" width="33.140625" customWidth="1"/>
    <col min="7682" max="7682" width="40.85546875" customWidth="1"/>
    <col min="7683" max="7683" width="13" customWidth="1"/>
    <col min="7684" max="7684" width="14.28515625" customWidth="1"/>
    <col min="7685" max="7685" width="11" customWidth="1"/>
    <col min="7687" max="7687" width="11" customWidth="1"/>
    <col min="7689" max="7689" width="10.140625" customWidth="1"/>
    <col min="7937" max="7937" width="33.140625" customWidth="1"/>
    <col min="7938" max="7938" width="40.85546875" customWidth="1"/>
    <col min="7939" max="7939" width="13" customWidth="1"/>
    <col min="7940" max="7940" width="14.28515625" customWidth="1"/>
    <col min="7941" max="7941" width="11" customWidth="1"/>
    <col min="7943" max="7943" width="11" customWidth="1"/>
    <col min="7945" max="7945" width="10.140625" customWidth="1"/>
    <col min="8193" max="8193" width="33.140625" customWidth="1"/>
    <col min="8194" max="8194" width="40.85546875" customWidth="1"/>
    <col min="8195" max="8195" width="13" customWidth="1"/>
    <col min="8196" max="8196" width="14.28515625" customWidth="1"/>
    <col min="8197" max="8197" width="11" customWidth="1"/>
    <col min="8199" max="8199" width="11" customWidth="1"/>
    <col min="8201" max="8201" width="10.140625" customWidth="1"/>
    <col min="8449" max="8449" width="33.140625" customWidth="1"/>
    <col min="8450" max="8450" width="40.85546875" customWidth="1"/>
    <col min="8451" max="8451" width="13" customWidth="1"/>
    <col min="8452" max="8452" width="14.28515625" customWidth="1"/>
    <col min="8453" max="8453" width="11" customWidth="1"/>
    <col min="8455" max="8455" width="11" customWidth="1"/>
    <col min="8457" max="8457" width="10.140625" customWidth="1"/>
    <col min="8705" max="8705" width="33.140625" customWidth="1"/>
    <col min="8706" max="8706" width="40.85546875" customWidth="1"/>
    <col min="8707" max="8707" width="13" customWidth="1"/>
    <col min="8708" max="8708" width="14.28515625" customWidth="1"/>
    <col min="8709" max="8709" width="11" customWidth="1"/>
    <col min="8711" max="8711" width="11" customWidth="1"/>
    <col min="8713" max="8713" width="10.140625" customWidth="1"/>
    <col min="8961" max="8961" width="33.140625" customWidth="1"/>
    <col min="8962" max="8962" width="40.85546875" customWidth="1"/>
    <col min="8963" max="8963" width="13" customWidth="1"/>
    <col min="8964" max="8964" width="14.28515625" customWidth="1"/>
    <col min="8965" max="8965" width="11" customWidth="1"/>
    <col min="8967" max="8967" width="11" customWidth="1"/>
    <col min="8969" max="8969" width="10.140625" customWidth="1"/>
    <col min="9217" max="9217" width="33.140625" customWidth="1"/>
    <col min="9218" max="9218" width="40.85546875" customWidth="1"/>
    <col min="9219" max="9219" width="13" customWidth="1"/>
    <col min="9220" max="9220" width="14.28515625" customWidth="1"/>
    <col min="9221" max="9221" width="11" customWidth="1"/>
    <col min="9223" max="9223" width="11" customWidth="1"/>
    <col min="9225" max="9225" width="10.140625" customWidth="1"/>
    <col min="9473" max="9473" width="33.140625" customWidth="1"/>
    <col min="9474" max="9474" width="40.85546875" customWidth="1"/>
    <col min="9475" max="9475" width="13" customWidth="1"/>
    <col min="9476" max="9476" width="14.28515625" customWidth="1"/>
    <col min="9477" max="9477" width="11" customWidth="1"/>
    <col min="9479" max="9479" width="11" customWidth="1"/>
    <col min="9481" max="9481" width="10.140625" customWidth="1"/>
    <col min="9729" max="9729" width="33.140625" customWidth="1"/>
    <col min="9730" max="9730" width="40.85546875" customWidth="1"/>
    <col min="9731" max="9731" width="13" customWidth="1"/>
    <col min="9732" max="9732" width="14.28515625" customWidth="1"/>
    <col min="9733" max="9733" width="11" customWidth="1"/>
    <col min="9735" max="9735" width="11" customWidth="1"/>
    <col min="9737" max="9737" width="10.140625" customWidth="1"/>
    <col min="9985" max="9985" width="33.140625" customWidth="1"/>
    <col min="9986" max="9986" width="40.85546875" customWidth="1"/>
    <col min="9987" max="9987" width="13" customWidth="1"/>
    <col min="9988" max="9988" width="14.28515625" customWidth="1"/>
    <col min="9989" max="9989" width="11" customWidth="1"/>
    <col min="9991" max="9991" width="11" customWidth="1"/>
    <col min="9993" max="9993" width="10.140625" customWidth="1"/>
    <col min="10241" max="10241" width="33.140625" customWidth="1"/>
    <col min="10242" max="10242" width="40.85546875" customWidth="1"/>
    <col min="10243" max="10243" width="13" customWidth="1"/>
    <col min="10244" max="10244" width="14.28515625" customWidth="1"/>
    <col min="10245" max="10245" width="11" customWidth="1"/>
    <col min="10247" max="10247" width="11" customWidth="1"/>
    <col min="10249" max="10249" width="10.140625" customWidth="1"/>
    <col min="10497" max="10497" width="33.140625" customWidth="1"/>
    <col min="10498" max="10498" width="40.85546875" customWidth="1"/>
    <col min="10499" max="10499" width="13" customWidth="1"/>
    <col min="10500" max="10500" width="14.28515625" customWidth="1"/>
    <col min="10501" max="10501" width="11" customWidth="1"/>
    <col min="10503" max="10503" width="11" customWidth="1"/>
    <col min="10505" max="10505" width="10.140625" customWidth="1"/>
    <col min="10753" max="10753" width="33.140625" customWidth="1"/>
    <col min="10754" max="10754" width="40.85546875" customWidth="1"/>
    <col min="10755" max="10755" width="13" customWidth="1"/>
    <col min="10756" max="10756" width="14.28515625" customWidth="1"/>
    <col min="10757" max="10757" width="11" customWidth="1"/>
    <col min="10759" max="10759" width="11" customWidth="1"/>
    <col min="10761" max="10761" width="10.140625" customWidth="1"/>
    <col min="11009" max="11009" width="33.140625" customWidth="1"/>
    <col min="11010" max="11010" width="40.85546875" customWidth="1"/>
    <col min="11011" max="11011" width="13" customWidth="1"/>
    <col min="11012" max="11012" width="14.28515625" customWidth="1"/>
    <col min="11013" max="11013" width="11" customWidth="1"/>
    <col min="11015" max="11015" width="11" customWidth="1"/>
    <col min="11017" max="11017" width="10.140625" customWidth="1"/>
    <col min="11265" max="11265" width="33.140625" customWidth="1"/>
    <col min="11266" max="11266" width="40.85546875" customWidth="1"/>
    <col min="11267" max="11267" width="13" customWidth="1"/>
    <col min="11268" max="11268" width="14.28515625" customWidth="1"/>
    <col min="11269" max="11269" width="11" customWidth="1"/>
    <col min="11271" max="11271" width="11" customWidth="1"/>
    <col min="11273" max="11273" width="10.140625" customWidth="1"/>
    <col min="11521" max="11521" width="33.140625" customWidth="1"/>
    <col min="11522" max="11522" width="40.85546875" customWidth="1"/>
    <col min="11523" max="11523" width="13" customWidth="1"/>
    <col min="11524" max="11524" width="14.28515625" customWidth="1"/>
    <col min="11525" max="11525" width="11" customWidth="1"/>
    <col min="11527" max="11527" width="11" customWidth="1"/>
    <col min="11529" max="11529" width="10.140625" customWidth="1"/>
    <col min="11777" max="11777" width="33.140625" customWidth="1"/>
    <col min="11778" max="11778" width="40.85546875" customWidth="1"/>
    <col min="11779" max="11779" width="13" customWidth="1"/>
    <col min="11780" max="11780" width="14.28515625" customWidth="1"/>
    <col min="11781" max="11781" width="11" customWidth="1"/>
    <col min="11783" max="11783" width="11" customWidth="1"/>
    <col min="11785" max="11785" width="10.140625" customWidth="1"/>
    <col min="12033" max="12033" width="33.140625" customWidth="1"/>
    <col min="12034" max="12034" width="40.85546875" customWidth="1"/>
    <col min="12035" max="12035" width="13" customWidth="1"/>
    <col min="12036" max="12036" width="14.28515625" customWidth="1"/>
    <col min="12037" max="12037" width="11" customWidth="1"/>
    <col min="12039" max="12039" width="11" customWidth="1"/>
    <col min="12041" max="12041" width="10.140625" customWidth="1"/>
    <col min="12289" max="12289" width="33.140625" customWidth="1"/>
    <col min="12290" max="12290" width="40.85546875" customWidth="1"/>
    <col min="12291" max="12291" width="13" customWidth="1"/>
    <col min="12292" max="12292" width="14.28515625" customWidth="1"/>
    <col min="12293" max="12293" width="11" customWidth="1"/>
    <col min="12295" max="12295" width="11" customWidth="1"/>
    <col min="12297" max="12297" width="10.140625" customWidth="1"/>
    <col min="12545" max="12545" width="33.140625" customWidth="1"/>
    <col min="12546" max="12546" width="40.85546875" customWidth="1"/>
    <col min="12547" max="12547" width="13" customWidth="1"/>
    <col min="12548" max="12548" width="14.28515625" customWidth="1"/>
    <col min="12549" max="12549" width="11" customWidth="1"/>
    <col min="12551" max="12551" width="11" customWidth="1"/>
    <col min="12553" max="12553" width="10.140625" customWidth="1"/>
    <col min="12801" max="12801" width="33.140625" customWidth="1"/>
    <col min="12802" max="12802" width="40.85546875" customWidth="1"/>
    <col min="12803" max="12803" width="13" customWidth="1"/>
    <col min="12804" max="12804" width="14.28515625" customWidth="1"/>
    <col min="12805" max="12805" width="11" customWidth="1"/>
    <col min="12807" max="12807" width="11" customWidth="1"/>
    <col min="12809" max="12809" width="10.140625" customWidth="1"/>
    <col min="13057" max="13057" width="33.140625" customWidth="1"/>
    <col min="13058" max="13058" width="40.85546875" customWidth="1"/>
    <col min="13059" max="13059" width="13" customWidth="1"/>
    <col min="13060" max="13060" width="14.28515625" customWidth="1"/>
    <col min="13061" max="13061" width="11" customWidth="1"/>
    <col min="13063" max="13063" width="11" customWidth="1"/>
    <col min="13065" max="13065" width="10.140625" customWidth="1"/>
    <col min="13313" max="13313" width="33.140625" customWidth="1"/>
    <col min="13314" max="13314" width="40.85546875" customWidth="1"/>
    <col min="13315" max="13315" width="13" customWidth="1"/>
    <col min="13316" max="13316" width="14.28515625" customWidth="1"/>
    <col min="13317" max="13317" width="11" customWidth="1"/>
    <col min="13319" max="13319" width="11" customWidth="1"/>
    <col min="13321" max="13321" width="10.140625" customWidth="1"/>
    <col min="13569" max="13569" width="33.140625" customWidth="1"/>
    <col min="13570" max="13570" width="40.85546875" customWidth="1"/>
    <col min="13571" max="13571" width="13" customWidth="1"/>
    <col min="13572" max="13572" width="14.28515625" customWidth="1"/>
    <col min="13573" max="13573" width="11" customWidth="1"/>
    <col min="13575" max="13575" width="11" customWidth="1"/>
    <col min="13577" max="13577" width="10.140625" customWidth="1"/>
    <col min="13825" max="13825" width="33.140625" customWidth="1"/>
    <col min="13826" max="13826" width="40.85546875" customWidth="1"/>
    <col min="13827" max="13827" width="13" customWidth="1"/>
    <col min="13828" max="13828" width="14.28515625" customWidth="1"/>
    <col min="13829" max="13829" width="11" customWidth="1"/>
    <col min="13831" max="13831" width="11" customWidth="1"/>
    <col min="13833" max="13833" width="10.140625" customWidth="1"/>
    <col min="14081" max="14081" width="33.140625" customWidth="1"/>
    <col min="14082" max="14082" width="40.85546875" customWidth="1"/>
    <col min="14083" max="14083" width="13" customWidth="1"/>
    <col min="14084" max="14084" width="14.28515625" customWidth="1"/>
    <col min="14085" max="14085" width="11" customWidth="1"/>
    <col min="14087" max="14087" width="11" customWidth="1"/>
    <col min="14089" max="14089" width="10.140625" customWidth="1"/>
    <col min="14337" max="14337" width="33.140625" customWidth="1"/>
    <col min="14338" max="14338" width="40.85546875" customWidth="1"/>
    <col min="14339" max="14339" width="13" customWidth="1"/>
    <col min="14340" max="14340" width="14.28515625" customWidth="1"/>
    <col min="14341" max="14341" width="11" customWidth="1"/>
    <col min="14343" max="14343" width="11" customWidth="1"/>
    <col min="14345" max="14345" width="10.140625" customWidth="1"/>
    <col min="14593" max="14593" width="33.140625" customWidth="1"/>
    <col min="14594" max="14594" width="40.85546875" customWidth="1"/>
    <col min="14595" max="14595" width="13" customWidth="1"/>
    <col min="14596" max="14596" width="14.28515625" customWidth="1"/>
    <col min="14597" max="14597" width="11" customWidth="1"/>
    <col min="14599" max="14599" width="11" customWidth="1"/>
    <col min="14601" max="14601" width="10.140625" customWidth="1"/>
    <col min="14849" max="14849" width="33.140625" customWidth="1"/>
    <col min="14850" max="14850" width="40.85546875" customWidth="1"/>
    <col min="14851" max="14851" width="13" customWidth="1"/>
    <col min="14852" max="14852" width="14.28515625" customWidth="1"/>
    <col min="14853" max="14853" width="11" customWidth="1"/>
    <col min="14855" max="14855" width="11" customWidth="1"/>
    <col min="14857" max="14857" width="10.140625" customWidth="1"/>
    <col min="15105" max="15105" width="33.140625" customWidth="1"/>
    <col min="15106" max="15106" width="40.85546875" customWidth="1"/>
    <col min="15107" max="15107" width="13" customWidth="1"/>
    <col min="15108" max="15108" width="14.28515625" customWidth="1"/>
    <col min="15109" max="15109" width="11" customWidth="1"/>
    <col min="15111" max="15111" width="11" customWidth="1"/>
    <col min="15113" max="15113" width="10.140625" customWidth="1"/>
    <col min="15361" max="15361" width="33.140625" customWidth="1"/>
    <col min="15362" max="15362" width="40.85546875" customWidth="1"/>
    <col min="15363" max="15363" width="13" customWidth="1"/>
    <col min="15364" max="15364" width="14.28515625" customWidth="1"/>
    <col min="15365" max="15365" width="11" customWidth="1"/>
    <col min="15367" max="15367" width="11" customWidth="1"/>
    <col min="15369" max="15369" width="10.140625" customWidth="1"/>
    <col min="15617" max="15617" width="33.140625" customWidth="1"/>
    <col min="15618" max="15618" width="40.85546875" customWidth="1"/>
    <col min="15619" max="15619" width="13" customWidth="1"/>
    <col min="15620" max="15620" width="14.28515625" customWidth="1"/>
    <col min="15621" max="15621" width="11" customWidth="1"/>
    <col min="15623" max="15623" width="11" customWidth="1"/>
    <col min="15625" max="15625" width="10.140625" customWidth="1"/>
    <col min="15873" max="15873" width="33.140625" customWidth="1"/>
    <col min="15874" max="15874" width="40.85546875" customWidth="1"/>
    <col min="15875" max="15875" width="13" customWidth="1"/>
    <col min="15876" max="15876" width="14.28515625" customWidth="1"/>
    <col min="15877" max="15877" width="11" customWidth="1"/>
    <col min="15879" max="15879" width="11" customWidth="1"/>
    <col min="15881" max="15881" width="10.140625" customWidth="1"/>
    <col min="16129" max="16129" width="33.140625" customWidth="1"/>
    <col min="16130" max="16130" width="40.85546875" customWidth="1"/>
    <col min="16131" max="16131" width="13" customWidth="1"/>
    <col min="16132" max="16132" width="14.28515625" customWidth="1"/>
    <col min="16133" max="16133" width="11" customWidth="1"/>
    <col min="16135" max="16135" width="11" customWidth="1"/>
    <col min="16137" max="16137" width="10.140625" customWidth="1"/>
  </cols>
  <sheetData>
    <row r="1" spans="1:9" ht="15.75" thickBot="1" x14ac:dyDescent="0.3"/>
    <row r="2" spans="1:9" ht="45.75" customHeight="1" x14ac:dyDescent="0.25">
      <c r="A2" s="138"/>
      <c r="B2" s="139" t="s">
        <v>429</v>
      </c>
      <c r="C2" s="140"/>
      <c r="D2" s="2"/>
      <c r="E2" s="2"/>
      <c r="F2" s="2"/>
      <c r="G2" s="2"/>
      <c r="H2" s="4"/>
      <c r="I2" s="5"/>
    </row>
    <row r="3" spans="1:9" s="141" customFormat="1" x14ac:dyDescent="0.25">
      <c r="B3" s="142" t="s">
        <v>1</v>
      </c>
      <c r="C3" s="143"/>
      <c r="D3" s="144"/>
      <c r="E3" s="144"/>
      <c r="F3" s="144"/>
      <c r="G3" s="144"/>
      <c r="H3" s="145"/>
      <c r="I3" s="146"/>
    </row>
    <row r="4" spans="1:9" x14ac:dyDescent="0.25">
      <c r="A4" s="138"/>
      <c r="B4" s="147" t="s">
        <v>430</v>
      </c>
      <c r="C4" s="148"/>
      <c r="D4" s="7"/>
      <c r="E4" s="7"/>
      <c r="F4" s="7"/>
      <c r="G4" s="7"/>
      <c r="H4" s="9"/>
      <c r="I4" s="10"/>
    </row>
    <row r="5" spans="1:9" s="141" customFormat="1" x14ac:dyDescent="0.25">
      <c r="B5" s="142" t="s">
        <v>431</v>
      </c>
      <c r="C5" s="143"/>
      <c r="D5" s="144"/>
      <c r="E5" s="144"/>
      <c r="F5" s="144"/>
      <c r="G5" s="144"/>
      <c r="H5" s="145"/>
      <c r="I5" s="146"/>
    </row>
    <row r="6" spans="1:9" x14ac:dyDescent="0.25">
      <c r="A6" s="138"/>
      <c r="B6" s="147" t="s">
        <v>4</v>
      </c>
      <c r="C6" s="148"/>
      <c r="D6" s="7"/>
      <c r="E6" s="7"/>
      <c r="F6" s="7"/>
      <c r="G6" s="7"/>
      <c r="H6" s="9"/>
      <c r="I6" s="10"/>
    </row>
    <row r="7" spans="1:9" ht="15.75" thickBot="1" x14ac:dyDescent="0.3">
      <c r="A7" s="138"/>
      <c r="B7" s="149"/>
      <c r="C7" s="150"/>
      <c r="D7" s="12"/>
      <c r="E7" s="12"/>
      <c r="F7" s="12"/>
      <c r="G7" s="12"/>
      <c r="H7" s="12"/>
      <c r="I7" s="14"/>
    </row>
    <row r="8" spans="1:9" x14ac:dyDescent="0.25">
      <c r="A8" s="138"/>
      <c r="B8" s="151"/>
      <c r="C8" s="151"/>
      <c r="D8" s="151"/>
      <c r="E8" s="151"/>
      <c r="F8" s="151"/>
      <c r="G8" s="151"/>
      <c r="H8" s="151"/>
      <c r="I8" s="138"/>
    </row>
    <row r="9" spans="1:9" ht="45" x14ac:dyDescent="0.25">
      <c r="A9" s="152"/>
      <c r="B9" s="153" t="s">
        <v>5</v>
      </c>
      <c r="C9" s="153" t="s">
        <v>6</v>
      </c>
      <c r="D9" s="154" t="s">
        <v>432</v>
      </c>
      <c r="E9" s="154" t="s">
        <v>433</v>
      </c>
      <c r="F9" s="154" t="s">
        <v>434</v>
      </c>
      <c r="G9" s="154" t="s">
        <v>435</v>
      </c>
      <c r="H9" s="153" t="s">
        <v>436</v>
      </c>
      <c r="I9" s="154" t="s">
        <v>8</v>
      </c>
    </row>
    <row r="10" spans="1:9" x14ac:dyDescent="0.25">
      <c r="A10" s="155" t="s">
        <v>9</v>
      </c>
      <c r="B10" s="156"/>
      <c r="C10" s="156"/>
      <c r="D10" s="156"/>
      <c r="E10" s="156"/>
      <c r="F10" s="156"/>
      <c r="G10" s="156"/>
      <c r="H10" s="156"/>
      <c r="I10" s="156"/>
    </row>
    <row r="11" spans="1:9" x14ac:dyDescent="0.25">
      <c r="A11" s="157"/>
      <c r="B11" s="158" t="s">
        <v>10</v>
      </c>
      <c r="C11" s="157"/>
      <c r="D11" s="157"/>
      <c r="E11" s="157"/>
      <c r="F11" s="157"/>
      <c r="G11" s="157"/>
      <c r="H11" s="157"/>
      <c r="I11" s="157"/>
    </row>
    <row r="12" spans="1:9" s="141" customFormat="1" ht="60" customHeight="1" x14ac:dyDescent="0.25">
      <c r="A12" s="159" t="s">
        <v>11</v>
      </c>
      <c r="B12" s="160" t="s">
        <v>12</v>
      </c>
      <c r="C12" s="159">
        <f>C13</f>
        <v>1</v>
      </c>
      <c r="D12" s="159">
        <f t="shared" ref="D12:I12" si="0">D13</f>
        <v>0</v>
      </c>
      <c r="E12" s="159">
        <f t="shared" si="0"/>
        <v>1</v>
      </c>
      <c r="F12" s="159">
        <f t="shared" si="0"/>
        <v>0</v>
      </c>
      <c r="G12" s="159">
        <f t="shared" si="0"/>
        <v>0</v>
      </c>
      <c r="H12" s="159">
        <f t="shared" si="0"/>
        <v>1</v>
      </c>
      <c r="I12" s="159">
        <f t="shared" si="0"/>
        <v>0</v>
      </c>
    </row>
    <row r="13" spans="1:9" ht="30" x14ac:dyDescent="0.25">
      <c r="A13" s="157" t="s">
        <v>13</v>
      </c>
      <c r="B13" s="157" t="s">
        <v>288</v>
      </c>
      <c r="C13" s="157">
        <v>1</v>
      </c>
      <c r="D13" s="157">
        <v>0</v>
      </c>
      <c r="E13" s="161">
        <v>1</v>
      </c>
      <c r="F13" s="157">
        <v>0</v>
      </c>
      <c r="G13" s="157">
        <v>0</v>
      </c>
      <c r="H13" s="157">
        <f>D13+E13+F13+G13</f>
        <v>1</v>
      </c>
      <c r="I13" s="157">
        <f>C13-H13</f>
        <v>0</v>
      </c>
    </row>
    <row r="14" spans="1:9" s="141" customFormat="1" ht="60" customHeight="1" x14ac:dyDescent="0.25">
      <c r="A14" s="159" t="s">
        <v>14</v>
      </c>
      <c r="B14" s="160" t="s">
        <v>15</v>
      </c>
      <c r="C14" s="159">
        <f>C15</f>
        <v>1</v>
      </c>
      <c r="D14" s="159">
        <f t="shared" ref="D14:I14" si="1">D15</f>
        <v>0</v>
      </c>
      <c r="E14" s="159">
        <f t="shared" si="1"/>
        <v>1</v>
      </c>
      <c r="F14" s="159">
        <f t="shared" si="1"/>
        <v>0</v>
      </c>
      <c r="G14" s="159">
        <f t="shared" si="1"/>
        <v>0</v>
      </c>
      <c r="H14" s="159">
        <f t="shared" si="1"/>
        <v>1</v>
      </c>
      <c r="I14" s="159">
        <f t="shared" si="1"/>
        <v>0</v>
      </c>
    </row>
    <row r="15" spans="1:9" ht="30" customHeight="1" x14ac:dyDescent="0.25">
      <c r="A15" s="157"/>
      <c r="B15" s="157" t="s">
        <v>289</v>
      </c>
      <c r="C15" s="157">
        <v>1</v>
      </c>
      <c r="D15" s="157">
        <v>0</v>
      </c>
      <c r="E15" s="161">
        <v>1</v>
      </c>
      <c r="F15" s="157">
        <v>0</v>
      </c>
      <c r="G15" s="157">
        <v>0</v>
      </c>
      <c r="H15" s="157">
        <f>D15+E15+F15+G15</f>
        <v>1</v>
      </c>
      <c r="I15" s="157">
        <f>C15-H15</f>
        <v>0</v>
      </c>
    </row>
    <row r="16" spans="1:9" s="141" customFormat="1" ht="60" customHeight="1" x14ac:dyDescent="0.25">
      <c r="A16" s="159" t="s">
        <v>16</v>
      </c>
      <c r="B16" s="160" t="s">
        <v>17</v>
      </c>
      <c r="C16" s="159">
        <f>C17</f>
        <v>1</v>
      </c>
      <c r="D16" s="159">
        <f t="shared" ref="D16:I16" si="2">D17</f>
        <v>1</v>
      </c>
      <c r="E16" s="159">
        <f t="shared" si="2"/>
        <v>0</v>
      </c>
      <c r="F16" s="159">
        <f t="shared" si="2"/>
        <v>0</v>
      </c>
      <c r="G16" s="159">
        <f t="shared" si="2"/>
        <v>0</v>
      </c>
      <c r="H16" s="159">
        <f t="shared" si="2"/>
        <v>1</v>
      </c>
      <c r="I16" s="159">
        <f t="shared" si="2"/>
        <v>0</v>
      </c>
    </row>
    <row r="17" spans="1:9" ht="30" customHeight="1" x14ac:dyDescent="0.25">
      <c r="A17" s="162" t="s">
        <v>18</v>
      </c>
      <c r="B17" s="157" t="s">
        <v>290</v>
      </c>
      <c r="C17" s="157">
        <v>1</v>
      </c>
      <c r="D17" s="161">
        <v>1</v>
      </c>
      <c r="E17" s="157">
        <v>0</v>
      </c>
      <c r="F17" s="157">
        <v>0</v>
      </c>
      <c r="G17" s="157">
        <v>0</v>
      </c>
      <c r="H17" s="157">
        <f>D17+E17+F17+G17</f>
        <v>1</v>
      </c>
      <c r="I17" s="157">
        <f>C17-H17</f>
        <v>0</v>
      </c>
    </row>
    <row r="18" spans="1:9" s="141" customFormat="1" ht="44.25" customHeight="1" x14ac:dyDescent="0.25">
      <c r="A18" s="163" t="s">
        <v>19</v>
      </c>
      <c r="B18" s="164" t="s">
        <v>20</v>
      </c>
      <c r="C18" s="163">
        <f>C19</f>
        <v>1</v>
      </c>
      <c r="D18" s="163">
        <f t="shared" ref="D18:I18" si="3">D19</f>
        <v>0</v>
      </c>
      <c r="E18" s="163">
        <f t="shared" si="3"/>
        <v>0</v>
      </c>
      <c r="F18" s="163">
        <f t="shared" si="3"/>
        <v>0</v>
      </c>
      <c r="G18" s="163">
        <f t="shared" si="3"/>
        <v>1</v>
      </c>
      <c r="H18" s="163">
        <f t="shared" si="3"/>
        <v>1</v>
      </c>
      <c r="I18" s="163">
        <f t="shared" si="3"/>
        <v>0</v>
      </c>
    </row>
    <row r="19" spans="1:9" ht="30" x14ac:dyDescent="0.25">
      <c r="A19" s="157" t="s">
        <v>21</v>
      </c>
      <c r="B19" s="157" t="s">
        <v>291</v>
      </c>
      <c r="C19" s="157">
        <v>1</v>
      </c>
      <c r="D19" s="157">
        <v>0</v>
      </c>
      <c r="E19" s="157">
        <v>0</v>
      </c>
      <c r="F19" s="157">
        <v>0</v>
      </c>
      <c r="G19" s="157">
        <v>1</v>
      </c>
      <c r="H19" s="157">
        <f>D19+E19+F19+G19</f>
        <v>1</v>
      </c>
      <c r="I19" s="157">
        <f>C19-H19</f>
        <v>0</v>
      </c>
    </row>
    <row r="20" spans="1:9" s="141" customFormat="1" ht="45.75" customHeight="1" x14ac:dyDescent="0.25">
      <c r="A20" s="159" t="s">
        <v>22</v>
      </c>
      <c r="B20" s="160" t="s">
        <v>23</v>
      </c>
      <c r="C20" s="159">
        <f>C21</f>
        <v>1</v>
      </c>
      <c r="D20" s="159">
        <f t="shared" ref="D20:I20" si="4">D21</f>
        <v>0</v>
      </c>
      <c r="E20" s="159">
        <f t="shared" si="4"/>
        <v>0</v>
      </c>
      <c r="F20" s="159">
        <f t="shared" si="4"/>
        <v>0</v>
      </c>
      <c r="G20" s="159">
        <f t="shared" si="4"/>
        <v>0</v>
      </c>
      <c r="H20" s="159">
        <f t="shared" si="4"/>
        <v>0</v>
      </c>
      <c r="I20" s="159">
        <f t="shared" si="4"/>
        <v>1</v>
      </c>
    </row>
    <row r="21" spans="1:9" ht="30" x14ac:dyDescent="0.25">
      <c r="A21" s="157" t="s">
        <v>24</v>
      </c>
      <c r="B21" s="157" t="s">
        <v>258</v>
      </c>
      <c r="C21" s="157">
        <v>1</v>
      </c>
      <c r="D21" s="157">
        <v>0</v>
      </c>
      <c r="E21" s="161">
        <v>0</v>
      </c>
      <c r="F21" s="157">
        <v>0</v>
      </c>
      <c r="G21" s="157">
        <v>0</v>
      </c>
      <c r="H21" s="157">
        <f>D21+E21+F21+G21</f>
        <v>0</v>
      </c>
      <c r="I21" s="157">
        <f>C21-H21</f>
        <v>1</v>
      </c>
    </row>
    <row r="22" spans="1:9" x14ac:dyDescent="0.25">
      <c r="A22" s="157"/>
      <c r="B22" s="158" t="s">
        <v>25</v>
      </c>
      <c r="C22" s="157"/>
      <c r="D22" s="157"/>
      <c r="E22" s="157"/>
      <c r="F22" s="157"/>
      <c r="G22" s="157"/>
      <c r="H22" s="157"/>
      <c r="I22" s="157"/>
    </row>
    <row r="23" spans="1:9" s="141" customFormat="1" ht="45" customHeight="1" x14ac:dyDescent="0.25">
      <c r="A23" s="159" t="s">
        <v>26</v>
      </c>
      <c r="B23" s="160" t="s">
        <v>27</v>
      </c>
      <c r="C23" s="159">
        <f t="shared" ref="C23:H23" si="5">C24</f>
        <v>6</v>
      </c>
      <c r="D23" s="159">
        <f t="shared" si="5"/>
        <v>0</v>
      </c>
      <c r="E23" s="159">
        <f t="shared" si="5"/>
        <v>0</v>
      </c>
      <c r="F23" s="159">
        <f t="shared" si="5"/>
        <v>0</v>
      </c>
      <c r="G23" s="159">
        <f t="shared" si="5"/>
        <v>0</v>
      </c>
      <c r="H23" s="159">
        <f t="shared" si="5"/>
        <v>1</v>
      </c>
      <c r="I23" s="159">
        <f>C23-H23</f>
        <v>5</v>
      </c>
    </row>
    <row r="24" spans="1:9" ht="24" customHeight="1" x14ac:dyDescent="0.25">
      <c r="A24" s="157" t="s">
        <v>28</v>
      </c>
      <c r="B24" s="157" t="s">
        <v>259</v>
      </c>
      <c r="C24" s="157">
        <v>6</v>
      </c>
      <c r="D24" s="157">
        <v>0</v>
      </c>
      <c r="E24" s="165">
        <v>0</v>
      </c>
      <c r="F24" s="161">
        <v>0</v>
      </c>
      <c r="G24" s="161">
        <v>0</v>
      </c>
      <c r="H24" s="157">
        <v>1</v>
      </c>
      <c r="I24" s="157">
        <f>C24-H24</f>
        <v>5</v>
      </c>
    </row>
    <row r="25" spans="1:9" x14ac:dyDescent="0.25">
      <c r="A25" s="166" t="s">
        <v>29</v>
      </c>
      <c r="B25" s="167"/>
      <c r="C25" s="167"/>
      <c r="D25" s="167"/>
      <c r="E25" s="167"/>
      <c r="F25" s="167"/>
      <c r="G25" s="167"/>
      <c r="H25" s="167"/>
      <c r="I25" s="167"/>
    </row>
    <row r="26" spans="1:9" x14ac:dyDescent="0.25">
      <c r="A26" s="157"/>
      <c r="B26" s="158" t="s">
        <v>10</v>
      </c>
      <c r="C26" s="157"/>
      <c r="D26" s="157"/>
      <c r="E26" s="157"/>
      <c r="F26" s="157"/>
      <c r="G26" s="157"/>
      <c r="H26" s="157"/>
      <c r="I26" s="157"/>
    </row>
    <row r="27" spans="1:9" ht="45" x14ac:dyDescent="0.25">
      <c r="A27" s="104" t="s">
        <v>30</v>
      </c>
      <c r="B27" s="103" t="s">
        <v>252</v>
      </c>
      <c r="C27" s="168">
        <f>C28+C29+C30+C31</f>
        <v>0</v>
      </c>
      <c r="D27" s="168">
        <f t="shared" ref="D27:F27" si="6">D28+D29+D30+D31</f>
        <v>0</v>
      </c>
      <c r="E27" s="168">
        <f t="shared" si="6"/>
        <v>0</v>
      </c>
      <c r="F27" s="168">
        <f t="shared" si="6"/>
        <v>0</v>
      </c>
      <c r="G27" s="168"/>
      <c r="H27" s="168"/>
      <c r="I27" s="168"/>
    </row>
    <row r="28" spans="1:9" x14ac:dyDescent="0.25">
      <c r="A28" s="85" t="s">
        <v>247</v>
      </c>
      <c r="B28" s="107" t="s">
        <v>260</v>
      </c>
      <c r="C28" s="157"/>
      <c r="D28" s="157"/>
      <c r="E28" s="157"/>
      <c r="F28" s="157"/>
      <c r="G28" s="157"/>
      <c r="H28" s="157"/>
      <c r="I28" s="157"/>
    </row>
    <row r="29" spans="1:9" x14ac:dyDescent="0.25">
      <c r="A29" s="85" t="s">
        <v>248</v>
      </c>
      <c r="B29" s="107" t="s">
        <v>261</v>
      </c>
      <c r="C29" s="157"/>
      <c r="D29" s="157"/>
      <c r="E29" s="157"/>
      <c r="F29" s="157"/>
      <c r="G29" s="157"/>
      <c r="H29" s="157"/>
      <c r="I29" s="157"/>
    </row>
    <row r="30" spans="1:9" x14ac:dyDescent="0.25">
      <c r="A30" s="85" t="s">
        <v>249</v>
      </c>
      <c r="B30" s="107" t="s">
        <v>293</v>
      </c>
      <c r="C30" s="157"/>
      <c r="D30" s="157"/>
      <c r="E30" s="157"/>
      <c r="F30" s="157"/>
      <c r="G30" s="157"/>
      <c r="H30" s="157"/>
      <c r="I30" s="157"/>
    </row>
    <row r="31" spans="1:9" x14ac:dyDescent="0.25">
      <c r="A31" s="85" t="s">
        <v>250</v>
      </c>
      <c r="B31" s="107" t="s">
        <v>294</v>
      </c>
      <c r="C31" s="157"/>
      <c r="D31" s="157"/>
      <c r="E31" s="157"/>
      <c r="F31" s="157"/>
      <c r="G31" s="157"/>
      <c r="H31" s="157"/>
      <c r="I31" s="157"/>
    </row>
    <row r="32" spans="1:9" x14ac:dyDescent="0.25">
      <c r="A32" s="157"/>
      <c r="B32" s="158"/>
      <c r="C32" s="157"/>
      <c r="D32" s="157"/>
      <c r="E32" s="157"/>
      <c r="F32" s="157"/>
      <c r="G32" s="157"/>
      <c r="H32" s="157"/>
      <c r="I32" s="157"/>
    </row>
    <row r="33" spans="1:9" s="141" customFormat="1" ht="45" customHeight="1" x14ac:dyDescent="0.25">
      <c r="A33" s="159" t="s">
        <v>30</v>
      </c>
      <c r="B33" s="160" t="s">
        <v>31</v>
      </c>
      <c r="C33" s="159">
        <f>C34+C35+C36+C37+C38+C39+C40+C41+C42+C43+C44</f>
        <v>255</v>
      </c>
      <c r="D33" s="159">
        <f t="shared" ref="D33:H33" si="7">D34+D35+D36+D37+D38+D39+D40+D41+D42+D43+D44</f>
        <v>6</v>
      </c>
      <c r="E33" s="159">
        <f t="shared" si="7"/>
        <v>14</v>
      </c>
      <c r="F33" s="159">
        <f t="shared" si="7"/>
        <v>20</v>
      </c>
      <c r="G33" s="159">
        <f t="shared" si="7"/>
        <v>93</v>
      </c>
      <c r="H33" s="159">
        <f t="shared" si="7"/>
        <v>133</v>
      </c>
      <c r="I33" s="159">
        <f>C33-H33</f>
        <v>122</v>
      </c>
    </row>
    <row r="34" spans="1:9" x14ac:dyDescent="0.25">
      <c r="A34" s="157" t="s">
        <v>32</v>
      </c>
      <c r="B34" s="157" t="s">
        <v>408</v>
      </c>
      <c r="C34" s="169">
        <v>52</v>
      </c>
      <c r="D34" s="161">
        <v>1</v>
      </c>
      <c r="E34" s="157">
        <v>4</v>
      </c>
      <c r="F34" s="157">
        <v>3</v>
      </c>
      <c r="G34" s="157">
        <v>10</v>
      </c>
      <c r="H34" s="157">
        <f>D34+E34+F34+G34</f>
        <v>18</v>
      </c>
      <c r="I34" s="157">
        <f>C34-H34</f>
        <v>34</v>
      </c>
    </row>
    <row r="35" spans="1:9" ht="30" customHeight="1" x14ac:dyDescent="0.25">
      <c r="A35" s="157" t="s">
        <v>33</v>
      </c>
      <c r="B35" s="157" t="s">
        <v>296</v>
      </c>
      <c r="C35" s="169">
        <v>66</v>
      </c>
      <c r="D35" s="161">
        <v>1</v>
      </c>
      <c r="E35" s="157">
        <v>4</v>
      </c>
      <c r="F35" s="157">
        <v>5</v>
      </c>
      <c r="G35" s="157">
        <v>26</v>
      </c>
      <c r="H35" s="157">
        <f t="shared" ref="H35:H44" si="8">D35+E35+F35+G35</f>
        <v>36</v>
      </c>
      <c r="I35" s="157">
        <f>C35-H35</f>
        <v>30</v>
      </c>
    </row>
    <row r="36" spans="1:9" ht="30" customHeight="1" x14ac:dyDescent="0.25">
      <c r="A36" s="157" t="s">
        <v>34</v>
      </c>
      <c r="B36" s="157" t="s">
        <v>437</v>
      </c>
      <c r="C36" s="169">
        <v>30</v>
      </c>
      <c r="D36" s="161">
        <v>1</v>
      </c>
      <c r="E36" s="157">
        <v>1</v>
      </c>
      <c r="F36" s="157">
        <v>1</v>
      </c>
      <c r="G36" s="157">
        <v>33</v>
      </c>
      <c r="H36" s="157">
        <f t="shared" si="8"/>
        <v>36</v>
      </c>
      <c r="I36" s="157">
        <f>C36-H36</f>
        <v>-6</v>
      </c>
    </row>
    <row r="37" spans="1:9" ht="30" customHeight="1" x14ac:dyDescent="0.25">
      <c r="A37" s="157" t="s">
        <v>35</v>
      </c>
      <c r="B37" s="157" t="s">
        <v>438</v>
      </c>
      <c r="C37" s="169">
        <v>45</v>
      </c>
      <c r="D37" s="161">
        <v>1</v>
      </c>
      <c r="E37" s="157">
        <v>1</v>
      </c>
      <c r="F37" s="157">
        <v>2</v>
      </c>
      <c r="G37" s="157">
        <v>12</v>
      </c>
      <c r="H37" s="157">
        <f t="shared" si="8"/>
        <v>16</v>
      </c>
      <c r="I37" s="157">
        <f>C37-H37</f>
        <v>29</v>
      </c>
    </row>
    <row r="38" spans="1:9" ht="25.5" customHeight="1" x14ac:dyDescent="0.25">
      <c r="A38" s="157" t="s">
        <v>180</v>
      </c>
      <c r="B38" s="157" t="s">
        <v>439</v>
      </c>
      <c r="C38" s="161"/>
      <c r="D38" s="157"/>
      <c r="E38" s="157"/>
      <c r="F38" s="157">
        <v>2</v>
      </c>
      <c r="G38" s="157">
        <v>6</v>
      </c>
      <c r="H38" s="157">
        <f t="shared" si="8"/>
        <v>8</v>
      </c>
      <c r="I38" s="157">
        <f t="shared" ref="I38:I44" si="9">C38-H38</f>
        <v>-8</v>
      </c>
    </row>
    <row r="39" spans="1:9" ht="24.75" customHeight="1" x14ac:dyDescent="0.25">
      <c r="A39" s="157" t="s">
        <v>341</v>
      </c>
      <c r="B39" s="157" t="s">
        <v>440</v>
      </c>
      <c r="C39" s="161"/>
      <c r="D39" s="157"/>
      <c r="E39" s="157">
        <v>2</v>
      </c>
      <c r="F39" s="157">
        <v>2</v>
      </c>
      <c r="G39" s="157">
        <v>3</v>
      </c>
      <c r="H39" s="157">
        <f t="shared" si="8"/>
        <v>7</v>
      </c>
      <c r="I39" s="157">
        <f t="shared" si="9"/>
        <v>-7</v>
      </c>
    </row>
    <row r="40" spans="1:9" ht="24.75" customHeight="1" x14ac:dyDescent="0.25">
      <c r="A40" s="157" t="s">
        <v>343</v>
      </c>
      <c r="B40" s="157" t="s">
        <v>441</v>
      </c>
      <c r="C40" s="161"/>
      <c r="D40" s="157"/>
      <c r="E40" s="157"/>
      <c r="F40" s="157">
        <v>1</v>
      </c>
      <c r="G40" s="157"/>
      <c r="H40" s="157">
        <f t="shared" si="8"/>
        <v>1</v>
      </c>
      <c r="I40" s="157">
        <f t="shared" si="9"/>
        <v>-1</v>
      </c>
    </row>
    <row r="41" spans="1:9" ht="30" customHeight="1" x14ac:dyDescent="0.25">
      <c r="A41" s="157" t="s">
        <v>345</v>
      </c>
      <c r="B41" s="157" t="s">
        <v>442</v>
      </c>
      <c r="C41" s="161"/>
      <c r="D41" s="157"/>
      <c r="E41" s="157"/>
      <c r="F41" s="157">
        <v>1</v>
      </c>
      <c r="G41" s="157"/>
      <c r="H41" s="157">
        <f t="shared" si="8"/>
        <v>1</v>
      </c>
      <c r="I41" s="157">
        <f t="shared" si="9"/>
        <v>-1</v>
      </c>
    </row>
    <row r="42" spans="1:9" ht="24.75" customHeight="1" x14ac:dyDescent="0.25">
      <c r="A42" s="157" t="s">
        <v>347</v>
      </c>
      <c r="B42" s="157" t="s">
        <v>443</v>
      </c>
      <c r="C42" s="170"/>
      <c r="D42" s="161">
        <v>1</v>
      </c>
      <c r="E42" s="157">
        <v>1</v>
      </c>
      <c r="F42" s="157">
        <v>1</v>
      </c>
      <c r="G42" s="157"/>
      <c r="H42" s="157">
        <f t="shared" si="8"/>
        <v>3</v>
      </c>
      <c r="I42" s="157">
        <f t="shared" si="9"/>
        <v>-3</v>
      </c>
    </row>
    <row r="43" spans="1:9" ht="25.5" customHeight="1" x14ac:dyDescent="0.25">
      <c r="A43" s="157" t="s">
        <v>349</v>
      </c>
      <c r="B43" s="157" t="s">
        <v>444</v>
      </c>
      <c r="C43" s="161"/>
      <c r="D43" s="157"/>
      <c r="E43" s="157"/>
      <c r="F43" s="157">
        <v>1</v>
      </c>
      <c r="G43" s="157"/>
      <c r="H43" s="157">
        <f t="shared" si="8"/>
        <v>1</v>
      </c>
      <c r="I43" s="157">
        <f t="shared" si="9"/>
        <v>-1</v>
      </c>
    </row>
    <row r="44" spans="1:9" ht="26.25" customHeight="1" x14ac:dyDescent="0.25">
      <c r="A44" s="157" t="s">
        <v>351</v>
      </c>
      <c r="B44" s="157" t="s">
        <v>445</v>
      </c>
      <c r="C44" s="170">
        <v>62</v>
      </c>
      <c r="D44" s="161">
        <v>1</v>
      </c>
      <c r="E44" s="157">
        <v>1</v>
      </c>
      <c r="F44" s="157">
        <v>1</v>
      </c>
      <c r="G44" s="157">
        <v>3</v>
      </c>
      <c r="H44" s="157">
        <f t="shared" si="8"/>
        <v>6</v>
      </c>
      <c r="I44" s="157">
        <f t="shared" si="9"/>
        <v>56</v>
      </c>
    </row>
    <row r="45" spans="1:9" ht="30" x14ac:dyDescent="0.25">
      <c r="A45" s="171" t="s">
        <v>36</v>
      </c>
      <c r="B45" s="171" t="s">
        <v>37</v>
      </c>
      <c r="C45" s="171">
        <f t="shared" ref="C45:H45" si="10">C46+C47+C48+C49</f>
        <v>255</v>
      </c>
      <c r="D45" s="171">
        <f t="shared" si="10"/>
        <v>30</v>
      </c>
      <c r="E45" s="171">
        <f t="shared" si="10"/>
        <v>29</v>
      </c>
      <c r="F45" s="171">
        <f t="shared" si="10"/>
        <v>29</v>
      </c>
      <c r="G45" s="171">
        <f t="shared" si="10"/>
        <v>22</v>
      </c>
      <c r="H45" s="171">
        <f t="shared" si="10"/>
        <v>110</v>
      </c>
      <c r="I45" s="171">
        <f>C45-H45</f>
        <v>145</v>
      </c>
    </row>
    <row r="46" spans="1:9" ht="24.75" customHeight="1" x14ac:dyDescent="0.25">
      <c r="A46" s="157" t="s">
        <v>38</v>
      </c>
      <c r="B46" s="157" t="s">
        <v>446</v>
      </c>
      <c r="C46" s="157"/>
      <c r="D46" s="157"/>
      <c r="E46" s="157"/>
      <c r="F46" s="157"/>
      <c r="G46" s="157"/>
      <c r="H46" s="157"/>
      <c r="I46" s="157"/>
    </row>
    <row r="47" spans="1:9" ht="25.5" customHeight="1" x14ac:dyDescent="0.25">
      <c r="A47" s="157" t="s">
        <v>39</v>
      </c>
      <c r="B47" s="157" t="s">
        <v>447</v>
      </c>
      <c r="C47" s="161">
        <v>255</v>
      </c>
      <c r="D47" s="161">
        <v>30</v>
      </c>
      <c r="E47" s="157">
        <v>29</v>
      </c>
      <c r="F47" s="157">
        <v>29</v>
      </c>
      <c r="G47" s="157">
        <v>22</v>
      </c>
      <c r="H47" s="157">
        <f>D47+E47+F47+G47</f>
        <v>110</v>
      </c>
      <c r="I47" s="157">
        <f>C47-H47</f>
        <v>145</v>
      </c>
    </row>
    <row r="48" spans="1:9" ht="23.25" customHeight="1" x14ac:dyDescent="0.25">
      <c r="A48" s="157" t="s">
        <v>448</v>
      </c>
      <c r="B48" s="157" t="s">
        <v>449</v>
      </c>
      <c r="C48" s="157"/>
      <c r="D48" s="157"/>
      <c r="E48" s="157"/>
      <c r="F48" s="157"/>
      <c r="G48" s="157"/>
      <c r="H48" s="157"/>
      <c r="I48" s="157"/>
    </row>
    <row r="49" spans="1:9" x14ac:dyDescent="0.25">
      <c r="A49" s="157" t="s">
        <v>450</v>
      </c>
      <c r="B49" s="157" t="s">
        <v>451</v>
      </c>
      <c r="C49" s="157"/>
      <c r="D49" s="157"/>
      <c r="E49" s="157"/>
      <c r="F49" s="157"/>
      <c r="G49" s="157"/>
      <c r="H49" s="157"/>
      <c r="I49" s="157"/>
    </row>
    <row r="50" spans="1:9" ht="42" customHeight="1" x14ac:dyDescent="0.25">
      <c r="A50" s="171" t="s">
        <v>40</v>
      </c>
      <c r="B50" s="171" t="s">
        <v>41</v>
      </c>
      <c r="C50" s="171">
        <f t="shared" ref="C50:H50" si="11">C51+C52+C53+C54</f>
        <v>200</v>
      </c>
      <c r="D50" s="171">
        <f t="shared" si="11"/>
        <v>20</v>
      </c>
      <c r="E50" s="171">
        <f t="shared" si="11"/>
        <v>26</v>
      </c>
      <c r="F50" s="171">
        <f t="shared" si="11"/>
        <v>25</v>
      </c>
      <c r="G50" s="171">
        <f t="shared" si="11"/>
        <v>8</v>
      </c>
      <c r="H50" s="171">
        <f t="shared" si="11"/>
        <v>79</v>
      </c>
      <c r="I50" s="171">
        <f>C50-H50</f>
        <v>121</v>
      </c>
    </row>
    <row r="51" spans="1:9" ht="23.25" customHeight="1" x14ac:dyDescent="0.25">
      <c r="A51" s="157" t="s">
        <v>42</v>
      </c>
      <c r="B51" s="157" t="s">
        <v>446</v>
      </c>
      <c r="C51" s="157"/>
      <c r="D51" s="157"/>
      <c r="E51" s="157"/>
      <c r="F51" s="157"/>
      <c r="G51" s="157"/>
      <c r="H51" s="157"/>
      <c r="I51" s="157"/>
    </row>
    <row r="52" spans="1:9" ht="21" customHeight="1" x14ac:dyDescent="0.25">
      <c r="A52" s="157" t="s">
        <v>43</v>
      </c>
      <c r="B52" s="157" t="s">
        <v>447</v>
      </c>
      <c r="C52" s="161">
        <v>200</v>
      </c>
      <c r="D52" s="161">
        <v>20</v>
      </c>
      <c r="E52" s="157">
        <v>26</v>
      </c>
      <c r="F52" s="157">
        <v>25</v>
      </c>
      <c r="G52" s="157">
        <v>8</v>
      </c>
      <c r="H52" s="157">
        <f>D52+E52+F52+G52</f>
        <v>79</v>
      </c>
      <c r="I52" s="157">
        <f>C52-H52</f>
        <v>121</v>
      </c>
    </row>
    <row r="53" spans="1:9" ht="21.75" customHeight="1" x14ac:dyDescent="0.25">
      <c r="A53" s="157" t="s">
        <v>44</v>
      </c>
      <c r="B53" s="157" t="s">
        <v>449</v>
      </c>
      <c r="C53" s="157"/>
      <c r="D53" s="157"/>
      <c r="E53" s="157"/>
      <c r="F53" s="157"/>
      <c r="G53" s="157"/>
      <c r="H53" s="157"/>
      <c r="I53" s="157"/>
    </row>
    <row r="54" spans="1:9" x14ac:dyDescent="0.25">
      <c r="A54" s="157" t="s">
        <v>45</v>
      </c>
      <c r="B54" s="157" t="s">
        <v>451</v>
      </c>
      <c r="C54" s="157"/>
      <c r="D54" s="157"/>
      <c r="E54" s="157"/>
      <c r="F54" s="157"/>
      <c r="G54" s="157"/>
      <c r="H54" s="157"/>
      <c r="I54" s="157"/>
    </row>
    <row r="55" spans="1:9" ht="30" x14ac:dyDescent="0.25">
      <c r="A55" s="171" t="s">
        <v>46</v>
      </c>
      <c r="B55" s="171" t="s">
        <v>47</v>
      </c>
      <c r="C55" s="171">
        <f t="shared" ref="C55:H55" si="12">C56+C57+C58+C59+C60</f>
        <v>80</v>
      </c>
      <c r="D55" s="171">
        <f t="shared" si="12"/>
        <v>0</v>
      </c>
      <c r="E55" s="171">
        <f t="shared" si="12"/>
        <v>7</v>
      </c>
      <c r="F55" s="171">
        <f t="shared" si="12"/>
        <v>17</v>
      </c>
      <c r="G55" s="171">
        <f t="shared" si="12"/>
        <v>20</v>
      </c>
      <c r="H55" s="171">
        <f t="shared" si="12"/>
        <v>44</v>
      </c>
      <c r="I55" s="171">
        <f>C55-H55</f>
        <v>36</v>
      </c>
    </row>
    <row r="56" spans="1:9" ht="24.75" customHeight="1" x14ac:dyDescent="0.25">
      <c r="A56" s="157" t="s">
        <v>48</v>
      </c>
      <c r="B56" s="157" t="s">
        <v>408</v>
      </c>
      <c r="C56" s="172">
        <v>30</v>
      </c>
      <c r="D56" s="157"/>
      <c r="E56" s="157">
        <v>0</v>
      </c>
      <c r="F56" s="157">
        <v>3</v>
      </c>
      <c r="G56" s="157">
        <v>9</v>
      </c>
      <c r="H56" s="157">
        <f t="shared" ref="H56:H70" si="13">D56+E56+F56+G56</f>
        <v>12</v>
      </c>
      <c r="I56" s="157">
        <f t="shared" ref="I56:I70" si="14">C56-H56</f>
        <v>18</v>
      </c>
    </row>
    <row r="57" spans="1:9" ht="24.75" customHeight="1" x14ac:dyDescent="0.25">
      <c r="A57" s="157" t="s">
        <v>49</v>
      </c>
      <c r="B57" s="157" t="s">
        <v>452</v>
      </c>
      <c r="C57" s="172"/>
      <c r="D57" s="157"/>
      <c r="E57" s="157">
        <v>1</v>
      </c>
      <c r="F57" s="157">
        <v>4</v>
      </c>
      <c r="G57" s="157">
        <v>2</v>
      </c>
      <c r="H57" s="157">
        <f t="shared" si="13"/>
        <v>7</v>
      </c>
      <c r="I57" s="157">
        <f t="shared" si="14"/>
        <v>-7</v>
      </c>
    </row>
    <row r="58" spans="1:9" ht="24.75" customHeight="1" x14ac:dyDescent="0.25">
      <c r="A58" s="157" t="s">
        <v>50</v>
      </c>
      <c r="B58" s="157" t="s">
        <v>453</v>
      </c>
      <c r="C58" s="172">
        <v>10</v>
      </c>
      <c r="D58" s="157"/>
      <c r="E58" s="157">
        <v>1</v>
      </c>
      <c r="F58" s="157">
        <v>2</v>
      </c>
      <c r="G58" s="157">
        <v>5</v>
      </c>
      <c r="H58" s="157">
        <f t="shared" si="13"/>
        <v>8</v>
      </c>
      <c r="I58" s="157">
        <f t="shared" si="14"/>
        <v>2</v>
      </c>
    </row>
    <row r="59" spans="1:9" ht="20.25" customHeight="1" x14ac:dyDescent="0.25">
      <c r="A59" s="157" t="s">
        <v>51</v>
      </c>
      <c r="B59" s="157" t="s">
        <v>296</v>
      </c>
      <c r="C59" s="172">
        <v>15</v>
      </c>
      <c r="D59" s="157"/>
      <c r="E59" s="157">
        <v>5</v>
      </c>
      <c r="F59" s="157">
        <v>5</v>
      </c>
      <c r="G59" s="157">
        <v>3</v>
      </c>
      <c r="H59" s="157">
        <f t="shared" si="13"/>
        <v>13</v>
      </c>
      <c r="I59" s="157">
        <f t="shared" si="14"/>
        <v>2</v>
      </c>
    </row>
    <row r="60" spans="1:9" ht="24.75" customHeight="1" x14ac:dyDescent="0.25">
      <c r="A60" s="157" t="s">
        <v>181</v>
      </c>
      <c r="B60" s="157" t="s">
        <v>445</v>
      </c>
      <c r="C60" s="172">
        <v>25</v>
      </c>
      <c r="D60" s="157"/>
      <c r="E60" s="157">
        <v>0</v>
      </c>
      <c r="F60" s="157">
        <v>3</v>
      </c>
      <c r="G60" s="157">
        <v>1</v>
      </c>
      <c r="H60" s="157">
        <f t="shared" si="13"/>
        <v>4</v>
      </c>
      <c r="I60" s="157">
        <f t="shared" si="14"/>
        <v>21</v>
      </c>
    </row>
    <row r="61" spans="1:9" ht="24.75" customHeight="1" x14ac:dyDescent="0.25">
      <c r="A61" s="157"/>
      <c r="B61" s="157"/>
      <c r="C61" s="172"/>
      <c r="D61" s="157"/>
      <c r="E61" s="157"/>
      <c r="F61" s="157"/>
      <c r="G61" s="157"/>
      <c r="H61" s="157"/>
      <c r="I61" s="157"/>
    </row>
    <row r="62" spans="1:9" ht="24.75" customHeight="1" x14ac:dyDescent="0.25">
      <c r="A62" s="157"/>
      <c r="B62" s="157"/>
      <c r="C62" s="172"/>
      <c r="D62" s="157"/>
      <c r="E62" s="157"/>
      <c r="F62" s="157"/>
      <c r="G62" s="157"/>
      <c r="H62" s="157"/>
      <c r="I62" s="157"/>
    </row>
    <row r="63" spans="1:9" ht="24.75" customHeight="1" x14ac:dyDescent="0.25">
      <c r="A63" s="157"/>
      <c r="B63" s="157"/>
      <c r="C63" s="172"/>
      <c r="D63" s="157"/>
      <c r="E63" s="157"/>
      <c r="F63" s="157"/>
      <c r="G63" s="157"/>
      <c r="H63" s="157"/>
      <c r="I63" s="157"/>
    </row>
    <row r="64" spans="1:9" ht="24.75" customHeight="1" x14ac:dyDescent="0.25">
      <c r="A64" s="157"/>
      <c r="B64" s="157"/>
      <c r="C64" s="172"/>
      <c r="D64" s="157"/>
      <c r="E64" s="157"/>
      <c r="F64" s="157"/>
      <c r="G64" s="157"/>
      <c r="H64" s="157"/>
      <c r="I64" s="157"/>
    </row>
    <row r="65" spans="1:9" ht="24.75" customHeight="1" x14ac:dyDescent="0.25">
      <c r="A65" s="157"/>
      <c r="B65" s="157"/>
      <c r="C65" s="172"/>
      <c r="D65" s="157"/>
      <c r="E65" s="157"/>
      <c r="F65" s="157"/>
      <c r="G65" s="157"/>
      <c r="H65" s="157"/>
      <c r="I65" s="157"/>
    </row>
    <row r="66" spans="1:9" ht="24.75" customHeight="1" x14ac:dyDescent="0.25">
      <c r="A66" s="157"/>
      <c r="B66" s="157"/>
      <c r="C66" s="172"/>
      <c r="D66" s="157"/>
      <c r="E66" s="157"/>
      <c r="F66" s="157"/>
      <c r="G66" s="157"/>
      <c r="H66" s="157"/>
      <c r="I66" s="157"/>
    </row>
    <row r="67" spans="1:9" ht="24.75" customHeight="1" x14ac:dyDescent="0.25">
      <c r="A67" s="157"/>
      <c r="B67" s="157"/>
      <c r="C67" s="172"/>
      <c r="D67" s="157"/>
      <c r="E67" s="157"/>
      <c r="F67" s="157"/>
      <c r="G67" s="157"/>
      <c r="H67" s="157"/>
      <c r="I67" s="157"/>
    </row>
    <row r="68" spans="1:9" x14ac:dyDescent="0.25">
      <c r="A68" s="157"/>
      <c r="B68" s="158" t="s">
        <v>25</v>
      </c>
      <c r="C68" s="157"/>
      <c r="D68" s="157"/>
      <c r="E68" s="157"/>
      <c r="F68" s="157"/>
      <c r="G68" s="157"/>
      <c r="H68" s="157"/>
      <c r="I68" s="157"/>
    </row>
    <row r="69" spans="1:9" ht="45" x14ac:dyDescent="0.25">
      <c r="A69" s="171" t="s">
        <v>52</v>
      </c>
      <c r="B69" s="171" t="s">
        <v>53</v>
      </c>
      <c r="C69" s="171">
        <f t="shared" ref="C69:H69" si="15">C70</f>
        <v>6</v>
      </c>
      <c r="D69" s="171">
        <f t="shared" si="15"/>
        <v>0</v>
      </c>
      <c r="E69" s="171">
        <f t="shared" si="15"/>
        <v>0</v>
      </c>
      <c r="F69" s="171">
        <f t="shared" si="15"/>
        <v>2</v>
      </c>
      <c r="G69" s="171">
        <f t="shared" si="15"/>
        <v>2</v>
      </c>
      <c r="H69" s="171">
        <f t="shared" si="15"/>
        <v>4</v>
      </c>
      <c r="I69" s="171">
        <f>C69-H69</f>
        <v>2</v>
      </c>
    </row>
    <row r="70" spans="1:9" x14ac:dyDescent="0.25">
      <c r="A70" s="157" t="s">
        <v>54</v>
      </c>
      <c r="B70" s="157" t="s">
        <v>259</v>
      </c>
      <c r="C70" s="157">
        <v>6</v>
      </c>
      <c r="D70" s="157"/>
      <c r="E70" s="157"/>
      <c r="F70" s="157">
        <v>2</v>
      </c>
      <c r="G70" s="157">
        <v>2</v>
      </c>
      <c r="H70" s="157">
        <f t="shared" si="13"/>
        <v>4</v>
      </c>
      <c r="I70" s="157">
        <f t="shared" si="14"/>
        <v>2</v>
      </c>
    </row>
    <row r="71" spans="1:9" x14ac:dyDescent="0.25">
      <c r="A71" s="166" t="s">
        <v>55</v>
      </c>
      <c r="B71" s="167"/>
      <c r="C71" s="167"/>
      <c r="D71" s="167"/>
      <c r="E71" s="167"/>
      <c r="F71" s="167"/>
      <c r="G71" s="167"/>
      <c r="H71" s="167"/>
      <c r="I71" s="167"/>
    </row>
    <row r="72" spans="1:9" x14ac:dyDescent="0.25">
      <c r="A72" s="157"/>
      <c r="B72" s="158" t="s">
        <v>10</v>
      </c>
      <c r="C72" s="157"/>
      <c r="D72" s="157"/>
      <c r="E72" s="157"/>
      <c r="F72" s="157"/>
      <c r="G72" s="157"/>
      <c r="H72" s="157"/>
      <c r="I72" s="157"/>
    </row>
    <row r="73" spans="1:9" ht="60" x14ac:dyDescent="0.25">
      <c r="A73" s="168" t="s">
        <v>56</v>
      </c>
      <c r="B73" s="168" t="s">
        <v>57</v>
      </c>
      <c r="C73" s="168"/>
      <c r="D73" s="168"/>
      <c r="E73" s="168"/>
      <c r="F73" s="168"/>
      <c r="G73" s="168"/>
      <c r="H73" s="168"/>
      <c r="I73" s="168"/>
    </row>
    <row r="74" spans="1:9" x14ac:dyDescent="0.25">
      <c r="A74" s="157" t="s">
        <v>58</v>
      </c>
      <c r="B74" s="157" t="s">
        <v>446</v>
      </c>
      <c r="C74" s="157"/>
      <c r="D74" s="157"/>
      <c r="E74" s="157"/>
      <c r="F74" s="157"/>
      <c r="G74" s="157"/>
      <c r="H74" s="157"/>
      <c r="I74" s="157"/>
    </row>
    <row r="75" spans="1:9" x14ac:dyDescent="0.25">
      <c r="A75" s="157" t="s">
        <v>59</v>
      </c>
      <c r="B75" s="157" t="s">
        <v>447</v>
      </c>
      <c r="C75" s="157"/>
      <c r="D75" s="157"/>
      <c r="E75" s="157"/>
      <c r="F75" s="157"/>
      <c r="G75" s="157"/>
      <c r="H75" s="157"/>
      <c r="I75" s="157"/>
    </row>
    <row r="76" spans="1:9" x14ac:dyDescent="0.25">
      <c r="A76" s="157" t="s">
        <v>60</v>
      </c>
      <c r="B76" s="157" t="s">
        <v>449</v>
      </c>
      <c r="C76" s="157"/>
      <c r="D76" s="157"/>
      <c r="E76" s="157"/>
      <c r="F76" s="157"/>
      <c r="G76" s="157"/>
      <c r="H76" s="157"/>
      <c r="I76" s="157"/>
    </row>
    <row r="77" spans="1:9" x14ac:dyDescent="0.25">
      <c r="A77" s="157" t="s">
        <v>61</v>
      </c>
      <c r="B77" s="157" t="s">
        <v>451</v>
      </c>
      <c r="C77" s="157"/>
      <c r="D77" s="157"/>
      <c r="E77" s="157"/>
      <c r="F77" s="157"/>
      <c r="G77" s="157"/>
      <c r="H77" s="157"/>
      <c r="I77" s="157"/>
    </row>
    <row r="78" spans="1:9" ht="45" x14ac:dyDescent="0.25">
      <c r="A78" s="171" t="s">
        <v>62</v>
      </c>
      <c r="B78" s="171" t="s">
        <v>63</v>
      </c>
      <c r="C78" s="171"/>
      <c r="D78" s="171"/>
      <c r="E78" s="171"/>
      <c r="F78" s="171"/>
      <c r="G78" s="171"/>
      <c r="H78" s="171"/>
      <c r="I78" s="171"/>
    </row>
    <row r="79" spans="1:9" x14ac:dyDescent="0.25">
      <c r="A79" s="157" t="s">
        <v>64</v>
      </c>
      <c r="B79" s="157" t="s">
        <v>304</v>
      </c>
      <c r="C79" s="157"/>
      <c r="D79" s="157"/>
      <c r="E79" s="157"/>
      <c r="F79" s="157"/>
      <c r="G79" s="157"/>
      <c r="H79" s="157"/>
      <c r="I79" s="157"/>
    </row>
    <row r="80" spans="1:9" x14ac:dyDescent="0.25">
      <c r="A80" s="157" t="s">
        <v>65</v>
      </c>
      <c r="B80" s="157" t="s">
        <v>305</v>
      </c>
      <c r="C80" s="157"/>
      <c r="D80" s="157"/>
      <c r="E80" s="157"/>
      <c r="F80" s="157"/>
      <c r="G80" s="157"/>
      <c r="H80" s="157"/>
      <c r="I80" s="157"/>
    </row>
    <row r="81" spans="1:9" ht="45" x14ac:dyDescent="0.25">
      <c r="A81" s="171" t="s">
        <v>66</v>
      </c>
      <c r="B81" s="171" t="s">
        <v>67</v>
      </c>
      <c r="C81" s="171"/>
      <c r="D81" s="171"/>
      <c r="E81" s="171"/>
      <c r="F81" s="171"/>
      <c r="G81" s="171"/>
      <c r="H81" s="171"/>
      <c r="I81" s="171"/>
    </row>
    <row r="82" spans="1:9" x14ac:dyDescent="0.25">
      <c r="A82" s="157" t="s">
        <v>58</v>
      </c>
      <c r="B82" s="157" t="s">
        <v>446</v>
      </c>
      <c r="C82" s="157"/>
      <c r="D82" s="157"/>
      <c r="E82" s="157"/>
      <c r="F82" s="157"/>
      <c r="G82" s="157"/>
      <c r="H82" s="157"/>
      <c r="I82" s="157"/>
    </row>
    <row r="83" spans="1:9" x14ac:dyDescent="0.25">
      <c r="A83" s="157" t="s">
        <v>59</v>
      </c>
      <c r="B83" s="157" t="s">
        <v>447</v>
      </c>
      <c r="C83" s="157"/>
      <c r="D83" s="157"/>
      <c r="E83" s="157"/>
      <c r="F83" s="157"/>
      <c r="G83" s="157"/>
      <c r="H83" s="157"/>
      <c r="I83" s="157"/>
    </row>
    <row r="84" spans="1:9" x14ac:dyDescent="0.25">
      <c r="A84" s="157" t="s">
        <v>60</v>
      </c>
      <c r="B84" s="157" t="s">
        <v>449</v>
      </c>
      <c r="C84" s="157"/>
      <c r="D84" s="157"/>
      <c r="E84" s="157"/>
      <c r="F84" s="157"/>
      <c r="G84" s="157"/>
      <c r="H84" s="157"/>
      <c r="I84" s="157"/>
    </row>
    <row r="85" spans="1:9" x14ac:dyDescent="0.25">
      <c r="A85" s="157" t="s">
        <v>61</v>
      </c>
      <c r="B85" s="157" t="s">
        <v>451</v>
      </c>
      <c r="C85" s="157"/>
      <c r="D85" s="157"/>
      <c r="E85" s="157"/>
      <c r="F85" s="157"/>
      <c r="G85" s="157"/>
      <c r="H85" s="157"/>
      <c r="I85" s="157"/>
    </row>
    <row r="86" spans="1:9" ht="60" x14ac:dyDescent="0.25">
      <c r="A86" s="171" t="s">
        <v>68</v>
      </c>
      <c r="B86" s="171" t="s">
        <v>69</v>
      </c>
      <c r="C86" s="171"/>
      <c r="D86" s="171"/>
      <c r="E86" s="171"/>
      <c r="F86" s="171"/>
      <c r="G86" s="171"/>
      <c r="H86" s="171"/>
      <c r="I86" s="171"/>
    </row>
    <row r="87" spans="1:9" x14ac:dyDescent="0.25">
      <c r="A87" s="157" t="s">
        <v>70</v>
      </c>
      <c r="B87" s="157"/>
      <c r="C87" s="157"/>
      <c r="D87" s="157"/>
      <c r="E87" s="157"/>
      <c r="F87" s="157"/>
      <c r="G87" s="157"/>
      <c r="H87" s="157"/>
      <c r="I87" s="157"/>
    </row>
    <row r="88" spans="1:9" x14ac:dyDescent="0.25">
      <c r="A88" s="157" t="s">
        <v>71</v>
      </c>
      <c r="B88" s="157"/>
      <c r="C88" s="157"/>
      <c r="D88" s="157"/>
      <c r="E88" s="157"/>
      <c r="F88" s="157"/>
      <c r="G88" s="157"/>
      <c r="H88" s="157"/>
      <c r="I88" s="157"/>
    </row>
    <row r="89" spans="1:9" x14ac:dyDescent="0.25">
      <c r="A89" s="157" t="s">
        <v>72</v>
      </c>
      <c r="B89" s="157"/>
      <c r="C89" s="157"/>
      <c r="D89" s="157"/>
      <c r="E89" s="157"/>
      <c r="F89" s="157"/>
      <c r="G89" s="157"/>
      <c r="H89" s="157"/>
      <c r="I89" s="157"/>
    </row>
    <row r="90" spans="1:9" x14ac:dyDescent="0.25">
      <c r="A90" s="157" t="s">
        <v>73</v>
      </c>
      <c r="B90" s="157"/>
      <c r="C90" s="157"/>
      <c r="D90" s="157"/>
      <c r="E90" s="157"/>
      <c r="F90" s="157"/>
      <c r="G90" s="157"/>
      <c r="H90" s="157"/>
      <c r="I90" s="157"/>
    </row>
    <row r="91" spans="1:9" x14ac:dyDescent="0.25">
      <c r="A91" s="157"/>
      <c r="B91" s="158" t="s">
        <v>25</v>
      </c>
      <c r="C91" s="157"/>
      <c r="D91" s="157"/>
      <c r="E91" s="157"/>
      <c r="F91" s="157"/>
      <c r="G91" s="157"/>
      <c r="H91" s="157"/>
      <c r="I91" s="157"/>
    </row>
    <row r="92" spans="1:9" ht="30" x14ac:dyDescent="0.25">
      <c r="A92" s="171" t="s">
        <v>74</v>
      </c>
      <c r="B92" s="171" t="s">
        <v>75</v>
      </c>
      <c r="C92" s="171"/>
      <c r="D92" s="171"/>
      <c r="E92" s="171"/>
      <c r="F92" s="171"/>
      <c r="G92" s="171"/>
      <c r="H92" s="171"/>
      <c r="I92" s="171"/>
    </row>
    <row r="93" spans="1:9" x14ac:dyDescent="0.25">
      <c r="A93" s="157" t="s">
        <v>76</v>
      </c>
      <c r="B93" s="157" t="s">
        <v>259</v>
      </c>
      <c r="C93" s="157">
        <v>6</v>
      </c>
      <c r="D93" s="157"/>
      <c r="E93" s="157"/>
      <c r="F93" s="157"/>
      <c r="G93" s="157"/>
      <c r="H93" s="157"/>
      <c r="I93" s="157"/>
    </row>
    <row r="94" spans="1:9" x14ac:dyDescent="0.25">
      <c r="A94" s="173" t="s">
        <v>77</v>
      </c>
      <c r="B94" s="167"/>
      <c r="C94" s="167"/>
      <c r="D94" s="167"/>
      <c r="E94" s="167"/>
      <c r="F94" s="167"/>
      <c r="G94" s="167"/>
      <c r="H94" s="167"/>
      <c r="I94" s="167"/>
    </row>
    <row r="95" spans="1:9" x14ac:dyDescent="0.25">
      <c r="A95" s="157"/>
      <c r="B95" s="158" t="s">
        <v>10</v>
      </c>
      <c r="C95" s="157"/>
      <c r="D95" s="157"/>
      <c r="E95" s="157"/>
      <c r="F95" s="157"/>
      <c r="G95" s="157"/>
      <c r="H95" s="157"/>
      <c r="I95" s="157"/>
    </row>
    <row r="96" spans="1:9" ht="45" x14ac:dyDescent="0.25">
      <c r="A96" s="171" t="s">
        <v>78</v>
      </c>
      <c r="B96" s="171" t="s">
        <v>79</v>
      </c>
      <c r="C96" s="171">
        <f t="shared" ref="C96:H96" si="16">C97+C98+C99+C100</f>
        <v>600</v>
      </c>
      <c r="D96" s="171">
        <f t="shared" si="16"/>
        <v>0</v>
      </c>
      <c r="E96" s="171">
        <f t="shared" si="16"/>
        <v>145</v>
      </c>
      <c r="F96" s="171">
        <f t="shared" si="16"/>
        <v>167</v>
      </c>
      <c r="G96" s="171">
        <f t="shared" si="16"/>
        <v>0</v>
      </c>
      <c r="H96" s="171">
        <f t="shared" si="16"/>
        <v>312</v>
      </c>
      <c r="I96" s="171">
        <f>C96-H96</f>
        <v>288</v>
      </c>
    </row>
    <row r="97" spans="1:9" ht="24" customHeight="1" x14ac:dyDescent="0.25">
      <c r="A97" s="157" t="s">
        <v>80</v>
      </c>
      <c r="B97" s="157" t="s">
        <v>446</v>
      </c>
      <c r="C97" s="172">
        <v>300</v>
      </c>
      <c r="D97" s="157">
        <v>0</v>
      </c>
      <c r="E97" s="157">
        <v>60</v>
      </c>
      <c r="F97" s="157">
        <v>75</v>
      </c>
      <c r="G97" s="157"/>
      <c r="H97" s="157">
        <f>D97+E97+F97+G97</f>
        <v>135</v>
      </c>
      <c r="I97" s="157">
        <f>C97-H97</f>
        <v>165</v>
      </c>
    </row>
    <row r="98" spans="1:9" ht="24.75" customHeight="1" x14ac:dyDescent="0.25">
      <c r="A98" s="157" t="s">
        <v>81</v>
      </c>
      <c r="B98" s="157" t="s">
        <v>447</v>
      </c>
      <c r="C98" s="172">
        <v>300</v>
      </c>
      <c r="D98" s="157">
        <v>0</v>
      </c>
      <c r="E98" s="157">
        <v>85</v>
      </c>
      <c r="F98" s="157">
        <v>92</v>
      </c>
      <c r="G98" s="157"/>
      <c r="H98" s="157">
        <f>D98+E98+F98+G98</f>
        <v>177</v>
      </c>
      <c r="I98" s="157">
        <f>C98-H98</f>
        <v>123</v>
      </c>
    </row>
    <row r="99" spans="1:9" x14ac:dyDescent="0.25">
      <c r="A99" s="157" t="s">
        <v>82</v>
      </c>
      <c r="B99" s="157" t="s">
        <v>449</v>
      </c>
      <c r="C99" s="157"/>
      <c r="D99" s="157"/>
      <c r="E99" s="157"/>
      <c r="F99" s="157"/>
      <c r="G99" s="157"/>
      <c r="H99" s="157"/>
      <c r="I99" s="157"/>
    </row>
    <row r="100" spans="1:9" x14ac:dyDescent="0.25">
      <c r="A100" s="157" t="s">
        <v>83</v>
      </c>
      <c r="B100" s="157" t="s">
        <v>451</v>
      </c>
      <c r="C100" s="157"/>
      <c r="D100" s="157"/>
      <c r="E100" s="157"/>
      <c r="F100" s="157"/>
      <c r="G100" s="157"/>
      <c r="H100" s="157"/>
      <c r="I100" s="157"/>
    </row>
    <row r="101" spans="1:9" ht="60" customHeight="1" x14ac:dyDescent="0.25">
      <c r="A101" s="171" t="s">
        <v>84</v>
      </c>
      <c r="B101" s="171" t="s">
        <v>85</v>
      </c>
      <c r="C101" s="171">
        <f t="shared" ref="C101:H101" si="17">C102+C103+C104</f>
        <v>16</v>
      </c>
      <c r="D101" s="171">
        <f t="shared" si="17"/>
        <v>0</v>
      </c>
      <c r="E101" s="171">
        <f t="shared" si="17"/>
        <v>0</v>
      </c>
      <c r="F101" s="171">
        <f t="shared" si="17"/>
        <v>6</v>
      </c>
      <c r="G101" s="171">
        <f t="shared" si="17"/>
        <v>8</v>
      </c>
      <c r="H101" s="171">
        <f t="shared" si="17"/>
        <v>14</v>
      </c>
      <c r="I101" s="171">
        <f t="shared" ref="I101:I110" si="18">C101-H101</f>
        <v>2</v>
      </c>
    </row>
    <row r="102" spans="1:9" ht="30" customHeight="1" x14ac:dyDescent="0.25">
      <c r="A102" s="157" t="s">
        <v>86</v>
      </c>
      <c r="B102" s="157" t="s">
        <v>310</v>
      </c>
      <c r="C102" s="172">
        <v>8</v>
      </c>
      <c r="D102" s="157"/>
      <c r="E102" s="157"/>
      <c r="F102" s="157">
        <v>4</v>
      </c>
      <c r="G102" s="157">
        <v>4</v>
      </c>
      <c r="H102" s="157">
        <f>D102+E102+F102+G102</f>
        <v>8</v>
      </c>
      <c r="I102" s="157">
        <f t="shared" si="18"/>
        <v>0</v>
      </c>
    </row>
    <row r="103" spans="1:9" ht="30" customHeight="1" x14ac:dyDescent="0.25">
      <c r="A103" s="157" t="s">
        <v>87</v>
      </c>
      <c r="B103" s="157" t="s">
        <v>311</v>
      </c>
      <c r="C103" s="172">
        <v>4</v>
      </c>
      <c r="D103" s="157"/>
      <c r="E103" s="157">
        <v>0</v>
      </c>
      <c r="F103" s="157">
        <v>2</v>
      </c>
      <c r="G103" s="157">
        <v>0</v>
      </c>
      <c r="H103" s="157">
        <f>D103+E103+F103+G103</f>
        <v>2</v>
      </c>
      <c r="I103" s="157">
        <f t="shared" si="18"/>
        <v>2</v>
      </c>
    </row>
    <row r="104" spans="1:9" ht="30" customHeight="1" x14ac:dyDescent="0.25">
      <c r="A104" s="157" t="s">
        <v>88</v>
      </c>
      <c r="B104" s="157" t="s">
        <v>312</v>
      </c>
      <c r="C104" s="172">
        <v>4</v>
      </c>
      <c r="D104" s="157"/>
      <c r="E104" s="157">
        <v>0</v>
      </c>
      <c r="F104" s="157"/>
      <c r="G104" s="157">
        <v>4</v>
      </c>
      <c r="H104" s="157">
        <f>D104+E104+F104+G104</f>
        <v>4</v>
      </c>
      <c r="I104" s="157">
        <f t="shared" si="18"/>
        <v>0</v>
      </c>
    </row>
    <row r="105" spans="1:9" s="141" customFormat="1" ht="60" customHeight="1" x14ac:dyDescent="0.25">
      <c r="A105" s="163" t="s">
        <v>89</v>
      </c>
      <c r="B105" s="164" t="s">
        <v>90</v>
      </c>
      <c r="C105" s="163">
        <f t="shared" ref="C105:H105" si="19">C106+C107+C108</f>
        <v>4</v>
      </c>
      <c r="D105" s="163">
        <f t="shared" si="19"/>
        <v>0</v>
      </c>
      <c r="E105" s="163">
        <f t="shared" si="19"/>
        <v>0</v>
      </c>
      <c r="F105" s="163">
        <f t="shared" si="19"/>
        <v>0</v>
      </c>
      <c r="G105" s="163">
        <f t="shared" si="19"/>
        <v>0</v>
      </c>
      <c r="H105" s="163">
        <f t="shared" si="19"/>
        <v>0</v>
      </c>
      <c r="I105" s="163">
        <f t="shared" si="18"/>
        <v>4</v>
      </c>
    </row>
    <row r="106" spans="1:9" ht="38.25" customHeight="1" x14ac:dyDescent="0.25">
      <c r="A106" s="157" t="s">
        <v>91</v>
      </c>
      <c r="B106" s="157" t="s">
        <v>365</v>
      </c>
      <c r="C106" s="157">
        <v>2</v>
      </c>
      <c r="D106" s="157"/>
      <c r="E106" s="157"/>
      <c r="F106" s="157">
        <v>0</v>
      </c>
      <c r="G106" s="157"/>
      <c r="H106" s="161">
        <f>D106+E106+F106+G106</f>
        <v>0</v>
      </c>
      <c r="I106" s="157">
        <f t="shared" si="18"/>
        <v>2</v>
      </c>
    </row>
    <row r="107" spans="1:9" ht="34.5" customHeight="1" x14ac:dyDescent="0.25">
      <c r="A107" s="157" t="s">
        <v>92</v>
      </c>
      <c r="B107" s="157" t="s">
        <v>314</v>
      </c>
      <c r="C107" s="157">
        <v>2</v>
      </c>
      <c r="D107" s="157"/>
      <c r="E107" s="157"/>
      <c r="F107" s="157">
        <v>0</v>
      </c>
      <c r="G107" s="157"/>
      <c r="H107" s="161">
        <f>D107+E107+F107+G107</f>
        <v>0</v>
      </c>
      <c r="I107" s="157">
        <f t="shared" si="18"/>
        <v>2</v>
      </c>
    </row>
    <row r="108" spans="1:9" ht="26.25" customHeight="1" x14ac:dyDescent="0.25">
      <c r="A108" s="157" t="s">
        <v>93</v>
      </c>
      <c r="B108" s="157" t="s">
        <v>367</v>
      </c>
      <c r="C108" s="157"/>
      <c r="D108" s="157"/>
      <c r="E108" s="157"/>
      <c r="F108" s="157"/>
      <c r="G108" s="157"/>
      <c r="H108" s="161">
        <f>D108+E108+F108+G108</f>
        <v>0</v>
      </c>
      <c r="I108" s="157">
        <f t="shared" si="18"/>
        <v>0</v>
      </c>
    </row>
    <row r="109" spans="1:9" s="141" customFormat="1" ht="60" customHeight="1" x14ac:dyDescent="0.25">
      <c r="A109" s="163" t="s">
        <v>94</v>
      </c>
      <c r="B109" s="164" t="s">
        <v>95</v>
      </c>
      <c r="C109" s="163">
        <f>C110</f>
        <v>8</v>
      </c>
      <c r="D109" s="163">
        <f t="shared" ref="D109:F109" si="20">D110</f>
        <v>0</v>
      </c>
      <c r="E109" s="163">
        <f t="shared" si="20"/>
        <v>0</v>
      </c>
      <c r="F109" s="163">
        <f t="shared" si="20"/>
        <v>2</v>
      </c>
      <c r="G109" s="163">
        <f>G110</f>
        <v>1</v>
      </c>
      <c r="H109" s="163">
        <f>H110</f>
        <v>3</v>
      </c>
      <c r="I109" s="163">
        <f t="shared" si="18"/>
        <v>5</v>
      </c>
    </row>
    <row r="110" spans="1:9" ht="24" customHeight="1" x14ac:dyDescent="0.25">
      <c r="A110" s="157" t="s">
        <v>96</v>
      </c>
      <c r="B110" s="157" t="s">
        <v>316</v>
      </c>
      <c r="C110" s="157">
        <v>8</v>
      </c>
      <c r="D110" s="157"/>
      <c r="E110" s="157">
        <v>0</v>
      </c>
      <c r="F110" s="157">
        <v>2</v>
      </c>
      <c r="G110" s="157">
        <v>1</v>
      </c>
      <c r="H110" s="161">
        <f>D110+E110+F110+G110</f>
        <v>3</v>
      </c>
      <c r="I110" s="157">
        <f t="shared" si="18"/>
        <v>5</v>
      </c>
    </row>
    <row r="111" spans="1:9" ht="30" customHeight="1" x14ac:dyDescent="0.25">
      <c r="A111" s="157"/>
      <c r="B111" s="158" t="s">
        <v>25</v>
      </c>
      <c r="C111" s="157"/>
      <c r="D111" s="157"/>
      <c r="E111" s="157"/>
      <c r="F111" s="157"/>
      <c r="G111" s="157"/>
      <c r="H111" s="157"/>
      <c r="I111" s="157"/>
    </row>
    <row r="112" spans="1:9" ht="30" x14ac:dyDescent="0.25">
      <c r="A112" s="171" t="s">
        <v>97</v>
      </c>
      <c r="B112" s="171" t="s">
        <v>98</v>
      </c>
      <c r="C112" s="171">
        <f t="shared" ref="C112:H112" si="21">C113</f>
        <v>6</v>
      </c>
      <c r="D112" s="171">
        <f t="shared" si="21"/>
        <v>0</v>
      </c>
      <c r="E112" s="171">
        <f t="shared" si="21"/>
        <v>0</v>
      </c>
      <c r="F112" s="171">
        <f t="shared" si="21"/>
        <v>2</v>
      </c>
      <c r="G112" s="171">
        <f t="shared" si="21"/>
        <v>4</v>
      </c>
      <c r="H112" s="171">
        <f t="shared" si="21"/>
        <v>6</v>
      </c>
      <c r="I112" s="171">
        <f>C112-H112</f>
        <v>0</v>
      </c>
    </row>
    <row r="113" spans="1:9" ht="30" customHeight="1" x14ac:dyDescent="0.25">
      <c r="A113" s="157" t="s">
        <v>76</v>
      </c>
      <c r="B113" s="157" t="s">
        <v>259</v>
      </c>
      <c r="C113" s="157">
        <v>6</v>
      </c>
      <c r="D113" s="157"/>
      <c r="E113" s="157"/>
      <c r="F113" s="157">
        <v>2</v>
      </c>
      <c r="G113" s="157">
        <v>4</v>
      </c>
      <c r="H113" s="157">
        <f>D113+E113+F113+G113</f>
        <v>6</v>
      </c>
      <c r="I113" s="157">
        <f>C113-H113</f>
        <v>0</v>
      </c>
    </row>
    <row r="114" spans="1:9" x14ac:dyDescent="0.25">
      <c r="A114" s="173" t="s">
        <v>99</v>
      </c>
      <c r="B114" s="173" t="s">
        <v>100</v>
      </c>
      <c r="C114" s="173"/>
      <c r="D114" s="173"/>
      <c r="E114" s="173"/>
      <c r="F114" s="173"/>
      <c r="G114" s="173"/>
      <c r="H114" s="173"/>
      <c r="I114" s="173"/>
    </row>
    <row r="115" spans="1:9" ht="45" x14ac:dyDescent="0.25">
      <c r="A115" s="174" t="s">
        <v>101</v>
      </c>
      <c r="B115" s="175" t="s">
        <v>102</v>
      </c>
      <c r="C115" s="168">
        <f t="shared" ref="C115:H115" si="22">C116</f>
        <v>1</v>
      </c>
      <c r="D115" s="168">
        <f t="shared" si="22"/>
        <v>0</v>
      </c>
      <c r="E115" s="168">
        <f t="shared" si="22"/>
        <v>1</v>
      </c>
      <c r="F115" s="168">
        <f t="shared" si="22"/>
        <v>0</v>
      </c>
      <c r="G115" s="168">
        <f t="shared" si="22"/>
        <v>0</v>
      </c>
      <c r="H115" s="168">
        <f t="shared" si="22"/>
        <v>1</v>
      </c>
      <c r="I115" s="168">
        <f>C115-H115</f>
        <v>0</v>
      </c>
    </row>
    <row r="116" spans="1:9" ht="25.5" customHeight="1" x14ac:dyDescent="0.25">
      <c r="A116" s="157" t="s">
        <v>103</v>
      </c>
      <c r="B116" s="157" t="s">
        <v>317</v>
      </c>
      <c r="C116" s="157">
        <v>1</v>
      </c>
      <c r="D116" s="157"/>
      <c r="E116" s="157">
        <v>1</v>
      </c>
      <c r="F116" s="157"/>
      <c r="G116" s="157"/>
      <c r="H116" s="157">
        <f>D116+E116+F116+G116</f>
        <v>1</v>
      </c>
      <c r="I116" s="157">
        <f>C116-H116</f>
        <v>0</v>
      </c>
    </row>
    <row r="117" spans="1:9" ht="60" x14ac:dyDescent="0.25">
      <c r="A117" s="175" t="s">
        <v>104</v>
      </c>
      <c r="B117" s="175" t="s">
        <v>105</v>
      </c>
      <c r="C117" s="171"/>
      <c r="D117" s="171"/>
      <c r="E117" s="171"/>
      <c r="F117" s="171"/>
      <c r="G117" s="171"/>
      <c r="H117" s="171"/>
      <c r="I117" s="171"/>
    </row>
    <row r="118" spans="1:9" ht="23.25" customHeight="1" x14ac:dyDescent="0.25">
      <c r="A118" s="157" t="s">
        <v>106</v>
      </c>
      <c r="B118" s="157" t="s">
        <v>318</v>
      </c>
      <c r="C118" s="157">
        <v>1</v>
      </c>
      <c r="D118" s="157">
        <v>1</v>
      </c>
      <c r="E118" s="157"/>
      <c r="F118" s="157"/>
      <c r="G118" s="157"/>
      <c r="H118" s="157"/>
      <c r="I118" s="157"/>
    </row>
    <row r="119" spans="1:9" ht="75" x14ac:dyDescent="0.25">
      <c r="A119" s="168"/>
      <c r="B119" s="171" t="s">
        <v>107</v>
      </c>
      <c r="C119" s="171">
        <f t="shared" ref="C119:H119" si="23">C120</f>
        <v>1</v>
      </c>
      <c r="D119" s="171">
        <f t="shared" si="23"/>
        <v>0</v>
      </c>
      <c r="E119" s="171">
        <f t="shared" si="23"/>
        <v>0</v>
      </c>
      <c r="F119" s="171">
        <f t="shared" si="23"/>
        <v>0</v>
      </c>
      <c r="G119" s="171">
        <f t="shared" si="23"/>
        <v>0</v>
      </c>
      <c r="H119" s="171">
        <f t="shared" si="23"/>
        <v>0</v>
      </c>
      <c r="I119" s="171">
        <f>C119-H119</f>
        <v>1</v>
      </c>
    </row>
    <row r="120" spans="1:9" ht="30" x14ac:dyDescent="0.25">
      <c r="A120" s="157" t="s">
        <v>108</v>
      </c>
      <c r="B120" s="157" t="s">
        <v>319</v>
      </c>
      <c r="C120" s="157">
        <v>1</v>
      </c>
      <c r="D120" s="157">
        <v>0</v>
      </c>
      <c r="E120" s="157">
        <v>0</v>
      </c>
      <c r="F120" s="157">
        <v>0</v>
      </c>
      <c r="G120" s="157">
        <v>0</v>
      </c>
      <c r="H120" s="157">
        <f>D120+E120+F120+G120</f>
        <v>0</v>
      </c>
      <c r="I120" s="157">
        <f>C120-H120</f>
        <v>1</v>
      </c>
    </row>
    <row r="121" spans="1:9" ht="60" x14ac:dyDescent="0.25">
      <c r="A121" s="175" t="s">
        <v>109</v>
      </c>
      <c r="B121" s="174" t="s">
        <v>110</v>
      </c>
      <c r="C121" s="168">
        <f t="shared" ref="C121:H121" si="24">C122</f>
        <v>1</v>
      </c>
      <c r="D121" s="168">
        <f t="shared" si="24"/>
        <v>1</v>
      </c>
      <c r="E121" s="168">
        <f t="shared" si="24"/>
        <v>1</v>
      </c>
      <c r="F121" s="168">
        <f t="shared" si="24"/>
        <v>0</v>
      </c>
      <c r="G121" s="168">
        <f t="shared" si="24"/>
        <v>0</v>
      </c>
      <c r="H121" s="168">
        <f t="shared" si="24"/>
        <v>2</v>
      </c>
      <c r="I121" s="168">
        <f>C121-H121</f>
        <v>-1</v>
      </c>
    </row>
    <row r="122" spans="1:9" ht="30" x14ac:dyDescent="0.25">
      <c r="A122" s="157" t="s">
        <v>111</v>
      </c>
      <c r="B122" s="157" t="s">
        <v>320</v>
      </c>
      <c r="C122" s="157">
        <v>1</v>
      </c>
      <c r="D122" s="157">
        <v>1</v>
      </c>
      <c r="E122" s="157">
        <v>1</v>
      </c>
      <c r="F122" s="157"/>
      <c r="G122" s="157"/>
      <c r="H122" s="157">
        <f>D122+E122+F122+G122</f>
        <v>2</v>
      </c>
      <c r="I122" s="157">
        <f>C122-H122</f>
        <v>-1</v>
      </c>
    </row>
    <row r="123" spans="1:9" ht="60" x14ac:dyDescent="0.25">
      <c r="A123" s="175" t="s">
        <v>112</v>
      </c>
      <c r="B123" s="174" t="s">
        <v>113</v>
      </c>
      <c r="C123" s="168">
        <f t="shared" ref="C123:H123" si="25">C125+C126+C127+C128</f>
        <v>350</v>
      </c>
      <c r="D123" s="168">
        <f t="shared" si="25"/>
        <v>0</v>
      </c>
      <c r="E123" s="168">
        <f t="shared" si="25"/>
        <v>0</v>
      </c>
      <c r="F123" s="168">
        <f t="shared" si="25"/>
        <v>0</v>
      </c>
      <c r="G123" s="168">
        <f t="shared" si="25"/>
        <v>192</v>
      </c>
      <c r="H123" s="168">
        <f t="shared" si="25"/>
        <v>192</v>
      </c>
      <c r="I123" s="168">
        <f>C123-H123</f>
        <v>158</v>
      </c>
    </row>
    <row r="124" spans="1:9" ht="30" x14ac:dyDescent="0.25">
      <c r="A124" s="165"/>
      <c r="B124" s="157" t="s">
        <v>454</v>
      </c>
      <c r="C124" s="157"/>
      <c r="D124" s="157"/>
      <c r="E124" s="157"/>
      <c r="F124" s="157"/>
      <c r="G124" s="157"/>
      <c r="H124" s="157"/>
      <c r="I124" s="157"/>
    </row>
    <row r="125" spans="1:9" ht="26.25" customHeight="1" x14ac:dyDescent="0.25">
      <c r="A125" s="157" t="s">
        <v>114</v>
      </c>
      <c r="B125" s="157" t="s">
        <v>446</v>
      </c>
      <c r="C125" s="157"/>
      <c r="D125" s="157"/>
      <c r="E125" s="157"/>
      <c r="F125" s="157"/>
      <c r="G125" s="157"/>
      <c r="H125" s="157"/>
      <c r="I125" s="157"/>
    </row>
    <row r="126" spans="1:9" ht="22.5" customHeight="1" x14ac:dyDescent="0.25">
      <c r="A126" s="157" t="s">
        <v>115</v>
      </c>
      <c r="B126" s="157" t="s">
        <v>447</v>
      </c>
      <c r="C126" s="172">
        <v>350</v>
      </c>
      <c r="D126" s="161">
        <v>0</v>
      </c>
      <c r="E126" s="157">
        <v>0</v>
      </c>
      <c r="F126" s="157">
        <v>0</v>
      </c>
      <c r="G126" s="157">
        <v>192</v>
      </c>
      <c r="H126" s="157">
        <f>D126+E126+F126+G126</f>
        <v>192</v>
      </c>
      <c r="I126" s="157">
        <f>C126-H126</f>
        <v>158</v>
      </c>
    </row>
    <row r="127" spans="1:9" ht="21.75" customHeight="1" x14ac:dyDescent="0.25">
      <c r="A127" s="157" t="s">
        <v>116</v>
      </c>
      <c r="B127" s="157" t="s">
        <v>449</v>
      </c>
      <c r="C127" s="157"/>
      <c r="D127" s="157"/>
      <c r="E127" s="157"/>
      <c r="F127" s="157"/>
      <c r="G127" s="157"/>
      <c r="H127" s="157"/>
      <c r="I127" s="157"/>
    </row>
    <row r="128" spans="1:9" ht="24" customHeight="1" x14ac:dyDescent="0.25">
      <c r="A128" s="157" t="s">
        <v>117</v>
      </c>
      <c r="B128" s="157" t="s">
        <v>451</v>
      </c>
      <c r="C128" s="157"/>
      <c r="D128" s="157"/>
      <c r="E128" s="157"/>
      <c r="F128" s="157"/>
      <c r="G128" s="157"/>
      <c r="H128" s="157"/>
      <c r="I128" s="157"/>
    </row>
    <row r="129" spans="1:9" ht="45" x14ac:dyDescent="0.25">
      <c r="A129" s="168"/>
      <c r="B129" s="168" t="s">
        <v>118</v>
      </c>
      <c r="C129" s="168">
        <f t="shared" ref="C129:H129" si="26">C130+C131+C132+C133</f>
        <v>180</v>
      </c>
      <c r="D129" s="168">
        <f t="shared" si="26"/>
        <v>30</v>
      </c>
      <c r="E129" s="168">
        <f t="shared" si="26"/>
        <v>0</v>
      </c>
      <c r="F129" s="168">
        <f t="shared" si="26"/>
        <v>51</v>
      </c>
      <c r="G129" s="168">
        <f t="shared" si="26"/>
        <v>26</v>
      </c>
      <c r="H129" s="168">
        <f t="shared" si="26"/>
        <v>107</v>
      </c>
      <c r="I129" s="168">
        <f>C129-H129</f>
        <v>73</v>
      </c>
    </row>
    <row r="130" spans="1:9" ht="22.5" customHeight="1" x14ac:dyDescent="0.25">
      <c r="A130" s="157" t="s">
        <v>119</v>
      </c>
      <c r="B130" s="157" t="s">
        <v>446</v>
      </c>
      <c r="C130" s="157"/>
      <c r="D130" s="157"/>
      <c r="E130" s="157"/>
      <c r="F130" s="157"/>
      <c r="G130" s="157"/>
      <c r="H130" s="157"/>
      <c r="I130" s="157"/>
    </row>
    <row r="131" spans="1:9" ht="22.5" customHeight="1" x14ac:dyDescent="0.25">
      <c r="A131" s="157" t="s">
        <v>120</v>
      </c>
      <c r="B131" s="157" t="s">
        <v>447</v>
      </c>
      <c r="C131" s="157">
        <v>180</v>
      </c>
      <c r="D131" s="157">
        <v>30</v>
      </c>
      <c r="E131" s="157">
        <v>0</v>
      </c>
      <c r="F131" s="157">
        <v>51</v>
      </c>
      <c r="G131" s="157">
        <v>26</v>
      </c>
      <c r="H131" s="161">
        <f>D131+E131+F131+G131</f>
        <v>107</v>
      </c>
      <c r="I131" s="157">
        <f>C131-H131</f>
        <v>73</v>
      </c>
    </row>
    <row r="132" spans="1:9" ht="22.5" customHeight="1" x14ac:dyDescent="0.25">
      <c r="A132" s="157" t="s">
        <v>121</v>
      </c>
      <c r="B132" s="157" t="s">
        <v>449</v>
      </c>
      <c r="C132" s="157"/>
      <c r="D132" s="157"/>
      <c r="E132" s="157"/>
      <c r="F132" s="157"/>
      <c r="G132" s="157"/>
      <c r="H132" s="157"/>
      <c r="I132" s="157"/>
    </row>
    <row r="133" spans="1:9" ht="23.25" customHeight="1" x14ac:dyDescent="0.25">
      <c r="A133" s="157" t="s">
        <v>122</v>
      </c>
      <c r="B133" s="157" t="s">
        <v>451</v>
      </c>
      <c r="C133" s="157"/>
      <c r="D133" s="157"/>
      <c r="E133" s="157"/>
      <c r="F133" s="157"/>
      <c r="G133" s="157"/>
      <c r="H133" s="157"/>
      <c r="I133" s="157"/>
    </row>
    <row r="134" spans="1:9" ht="60" x14ac:dyDescent="0.25">
      <c r="A134" s="175" t="s">
        <v>123</v>
      </c>
      <c r="B134" s="164" t="s">
        <v>124</v>
      </c>
      <c r="C134" s="168">
        <f t="shared" ref="C134:H134" si="27">C135+C136+C137+C138</f>
        <v>100</v>
      </c>
      <c r="D134" s="168">
        <f t="shared" si="27"/>
        <v>0</v>
      </c>
      <c r="E134" s="168">
        <f t="shared" si="27"/>
        <v>5</v>
      </c>
      <c r="F134" s="168">
        <f t="shared" si="27"/>
        <v>0</v>
      </c>
      <c r="G134" s="168">
        <f t="shared" si="27"/>
        <v>12</v>
      </c>
      <c r="H134" s="168">
        <f t="shared" si="27"/>
        <v>17</v>
      </c>
      <c r="I134" s="168">
        <f>C134-H134</f>
        <v>83</v>
      </c>
    </row>
    <row r="135" spans="1:9" x14ac:dyDescent="0.25">
      <c r="A135" s="157" t="s">
        <v>125</v>
      </c>
      <c r="B135" s="157" t="s">
        <v>446</v>
      </c>
      <c r="C135" s="157"/>
      <c r="D135" s="157"/>
      <c r="E135" s="157"/>
      <c r="F135" s="157"/>
      <c r="G135" s="157"/>
      <c r="H135" s="157"/>
      <c r="I135" s="157"/>
    </row>
    <row r="136" spans="1:9" ht="24" customHeight="1" x14ac:dyDescent="0.25">
      <c r="A136" s="157" t="s">
        <v>126</v>
      </c>
      <c r="B136" s="157" t="s">
        <v>447</v>
      </c>
      <c r="C136" s="157">
        <v>100</v>
      </c>
      <c r="D136" s="157"/>
      <c r="E136" s="157">
        <v>5</v>
      </c>
      <c r="F136" s="157">
        <v>0</v>
      </c>
      <c r="G136" s="157">
        <v>12</v>
      </c>
      <c r="H136" s="161">
        <f>D136+E136+F136+G136</f>
        <v>17</v>
      </c>
      <c r="I136" s="157">
        <f>C136-H136</f>
        <v>83</v>
      </c>
    </row>
    <row r="137" spans="1:9" x14ac:dyDescent="0.25">
      <c r="A137" s="157" t="s">
        <v>127</v>
      </c>
      <c r="B137" s="157" t="s">
        <v>449</v>
      </c>
      <c r="C137" s="157"/>
      <c r="D137" s="157"/>
      <c r="E137" s="157"/>
      <c r="F137" s="157"/>
      <c r="G137" s="157"/>
      <c r="H137" s="157"/>
      <c r="I137" s="157"/>
    </row>
    <row r="138" spans="1:9" x14ac:dyDescent="0.25">
      <c r="A138" s="157" t="s">
        <v>128</v>
      </c>
      <c r="B138" s="157" t="s">
        <v>451</v>
      </c>
      <c r="C138" s="157"/>
      <c r="D138" s="157"/>
      <c r="E138" s="157"/>
      <c r="F138" s="157"/>
      <c r="G138" s="157"/>
      <c r="H138" s="157"/>
      <c r="I138" s="157"/>
    </row>
    <row r="139" spans="1:9" ht="30" x14ac:dyDescent="0.25">
      <c r="A139" s="168"/>
      <c r="B139" s="168" t="s">
        <v>129</v>
      </c>
      <c r="C139" s="168">
        <f t="shared" ref="C139:H139" si="28">C140+C141+C142+C143</f>
        <v>50</v>
      </c>
      <c r="D139" s="168">
        <f t="shared" si="28"/>
        <v>0</v>
      </c>
      <c r="E139" s="168">
        <f t="shared" si="28"/>
        <v>5</v>
      </c>
      <c r="F139" s="168">
        <f t="shared" si="28"/>
        <v>6</v>
      </c>
      <c r="G139" s="168">
        <f t="shared" si="28"/>
        <v>2</v>
      </c>
      <c r="H139" s="168">
        <f t="shared" si="28"/>
        <v>13</v>
      </c>
      <c r="I139" s="168">
        <f>C139-H139</f>
        <v>37</v>
      </c>
    </row>
    <row r="140" spans="1:9" ht="21.75" customHeight="1" x14ac:dyDescent="0.25">
      <c r="A140" s="157" t="s">
        <v>130</v>
      </c>
      <c r="B140" s="157" t="s">
        <v>446</v>
      </c>
      <c r="C140" s="157"/>
      <c r="D140" s="157"/>
      <c r="E140" s="157"/>
      <c r="F140" s="157"/>
      <c r="G140" s="157"/>
      <c r="H140" s="157"/>
      <c r="I140" s="157"/>
    </row>
    <row r="141" spans="1:9" ht="22.5" customHeight="1" x14ac:dyDescent="0.25">
      <c r="A141" s="157" t="s">
        <v>131</v>
      </c>
      <c r="B141" s="157" t="s">
        <v>447</v>
      </c>
      <c r="C141" s="157">
        <v>50</v>
      </c>
      <c r="D141" s="157"/>
      <c r="E141" s="157">
        <v>5</v>
      </c>
      <c r="F141" s="157">
        <v>6</v>
      </c>
      <c r="G141" s="157">
        <v>2</v>
      </c>
      <c r="H141" s="161">
        <f>D141+E141+F141+G141</f>
        <v>13</v>
      </c>
      <c r="I141" s="157">
        <f>C141-H141</f>
        <v>37</v>
      </c>
    </row>
    <row r="142" spans="1:9" ht="24.75" customHeight="1" x14ac:dyDescent="0.25">
      <c r="A142" s="157" t="s">
        <v>455</v>
      </c>
      <c r="B142" s="157" t="s">
        <v>449</v>
      </c>
      <c r="C142" s="157"/>
      <c r="D142" s="157"/>
      <c r="E142" s="157"/>
      <c r="F142" s="157"/>
      <c r="G142" s="157"/>
      <c r="H142" s="157"/>
      <c r="I142" s="157"/>
    </row>
    <row r="143" spans="1:9" x14ac:dyDescent="0.25">
      <c r="A143" s="157" t="s">
        <v>456</v>
      </c>
      <c r="B143" s="157" t="s">
        <v>451</v>
      </c>
      <c r="C143" s="157"/>
      <c r="D143" s="157"/>
      <c r="E143" s="157"/>
      <c r="F143" s="157"/>
      <c r="G143" s="157"/>
      <c r="H143" s="157"/>
      <c r="I143" s="157"/>
    </row>
    <row r="144" spans="1:9" ht="60" x14ac:dyDescent="0.25">
      <c r="A144" s="175" t="s">
        <v>132</v>
      </c>
      <c r="B144" s="174" t="s">
        <v>133</v>
      </c>
      <c r="C144" s="168"/>
      <c r="D144" s="168"/>
      <c r="E144" s="168"/>
      <c r="F144" s="168"/>
      <c r="G144" s="168"/>
      <c r="H144" s="168"/>
      <c r="I144" s="168"/>
    </row>
    <row r="145" spans="1:9" x14ac:dyDescent="0.25">
      <c r="A145" s="157" t="s">
        <v>134</v>
      </c>
      <c r="B145" s="157" t="s">
        <v>446</v>
      </c>
      <c r="C145" s="157"/>
      <c r="D145" s="157"/>
      <c r="E145" s="157"/>
      <c r="F145" s="157"/>
      <c r="G145" s="157"/>
      <c r="H145" s="157"/>
      <c r="I145" s="157"/>
    </row>
    <row r="146" spans="1:9" x14ac:dyDescent="0.25">
      <c r="A146" s="157" t="s">
        <v>135</v>
      </c>
      <c r="B146" s="157" t="s">
        <v>447</v>
      </c>
      <c r="C146" s="157"/>
      <c r="D146" s="157"/>
      <c r="E146" s="157"/>
      <c r="F146" s="157"/>
      <c r="G146" s="157"/>
      <c r="H146" s="157"/>
      <c r="I146" s="157"/>
    </row>
    <row r="147" spans="1:9" x14ac:dyDescent="0.25">
      <c r="A147" s="157" t="s">
        <v>136</v>
      </c>
      <c r="B147" s="157" t="s">
        <v>449</v>
      </c>
      <c r="C147" s="157"/>
      <c r="D147" s="157"/>
      <c r="E147" s="157"/>
      <c r="F147" s="157"/>
      <c r="G147" s="157"/>
      <c r="H147" s="157"/>
      <c r="I147" s="157"/>
    </row>
    <row r="148" spans="1:9" x14ac:dyDescent="0.25">
      <c r="A148" s="157" t="s">
        <v>137</v>
      </c>
      <c r="B148" s="157" t="s">
        <v>451</v>
      </c>
      <c r="C148" s="157"/>
      <c r="D148" s="157"/>
      <c r="E148" s="157"/>
      <c r="F148" s="157"/>
      <c r="G148" s="157"/>
      <c r="H148" s="157"/>
      <c r="I148" s="157"/>
    </row>
    <row r="149" spans="1:9" ht="45" x14ac:dyDescent="0.25">
      <c r="A149" s="174" t="s">
        <v>138</v>
      </c>
      <c r="B149" s="174" t="s">
        <v>139</v>
      </c>
      <c r="C149" s="168"/>
      <c r="D149" s="168"/>
      <c r="E149" s="168"/>
      <c r="F149" s="168"/>
      <c r="G149" s="168"/>
      <c r="H149" s="168"/>
      <c r="I149" s="168"/>
    </row>
    <row r="150" spans="1:9" x14ac:dyDescent="0.25">
      <c r="A150" s="157" t="s">
        <v>140</v>
      </c>
      <c r="B150" s="157" t="s">
        <v>321</v>
      </c>
      <c r="C150" s="157"/>
      <c r="D150" s="157"/>
      <c r="E150" s="157"/>
      <c r="F150" s="157"/>
      <c r="G150" s="157"/>
      <c r="H150" s="157"/>
      <c r="I150" s="157"/>
    </row>
    <row r="151" spans="1:9" x14ac:dyDescent="0.25">
      <c r="A151" s="157" t="s">
        <v>141</v>
      </c>
      <c r="B151" s="157" t="s">
        <v>370</v>
      </c>
      <c r="C151" s="157"/>
      <c r="D151" s="157"/>
      <c r="E151" s="157"/>
      <c r="F151" s="157"/>
      <c r="G151" s="157"/>
      <c r="H151" s="157"/>
      <c r="I151" s="157"/>
    </row>
    <row r="152" spans="1:9" ht="30" x14ac:dyDescent="0.25">
      <c r="A152" s="168"/>
      <c r="B152" s="168" t="s">
        <v>142</v>
      </c>
      <c r="C152" s="168"/>
      <c r="D152" s="168"/>
      <c r="E152" s="168"/>
      <c r="F152" s="168"/>
      <c r="G152" s="168"/>
      <c r="H152" s="168"/>
      <c r="I152" s="168"/>
    </row>
    <row r="153" spans="1:9" x14ac:dyDescent="0.25">
      <c r="A153" s="161" t="s">
        <v>143</v>
      </c>
      <c r="B153" s="161" t="s">
        <v>323</v>
      </c>
      <c r="C153" s="161"/>
      <c r="D153" s="161"/>
      <c r="E153" s="161"/>
      <c r="F153" s="161"/>
      <c r="G153" s="161"/>
      <c r="H153" s="161"/>
      <c r="I153" s="161"/>
    </row>
    <row r="154" spans="1:9" x14ac:dyDescent="0.25">
      <c r="A154" s="161" t="s">
        <v>144</v>
      </c>
      <c r="B154" s="161" t="s">
        <v>324</v>
      </c>
      <c r="C154" s="161"/>
      <c r="D154" s="161"/>
      <c r="E154" s="161"/>
      <c r="F154" s="161"/>
      <c r="G154" s="161"/>
      <c r="H154" s="161"/>
      <c r="I154" s="161"/>
    </row>
    <row r="155" spans="1:9" x14ac:dyDescent="0.25">
      <c r="A155" s="161" t="s">
        <v>145</v>
      </c>
      <c r="B155" s="161" t="s">
        <v>325</v>
      </c>
      <c r="C155" s="161"/>
      <c r="D155" s="161"/>
      <c r="E155" s="161"/>
      <c r="F155" s="161"/>
      <c r="G155" s="161"/>
      <c r="H155" s="161"/>
      <c r="I155" s="161"/>
    </row>
    <row r="156" spans="1:9" ht="45" x14ac:dyDescent="0.25">
      <c r="A156" s="175" t="s">
        <v>146</v>
      </c>
      <c r="B156" s="164" t="s">
        <v>147</v>
      </c>
      <c r="C156" s="168">
        <f>C157+C158+C159</f>
        <v>12</v>
      </c>
      <c r="D156" s="168">
        <f t="shared" ref="D156:F156" si="29">D157+D158+D159</f>
        <v>0</v>
      </c>
      <c r="E156" s="168">
        <f t="shared" si="29"/>
        <v>4</v>
      </c>
      <c r="F156" s="168">
        <f t="shared" si="29"/>
        <v>5</v>
      </c>
      <c r="G156" s="168">
        <f>G157+G158+G159</f>
        <v>0</v>
      </c>
      <c r="H156" s="168">
        <f>H157+H158+H159</f>
        <v>9</v>
      </c>
      <c r="I156" s="168">
        <f>C156-H156</f>
        <v>3</v>
      </c>
    </row>
    <row r="157" spans="1:9" ht="33.75" customHeight="1" x14ac:dyDescent="0.25">
      <c r="A157" s="157" t="s">
        <v>148</v>
      </c>
      <c r="B157" s="157" t="s">
        <v>326</v>
      </c>
      <c r="C157" s="157">
        <v>4</v>
      </c>
      <c r="D157" s="157">
        <v>0</v>
      </c>
      <c r="E157" s="157">
        <v>2</v>
      </c>
      <c r="F157" s="157">
        <v>2</v>
      </c>
      <c r="G157" s="157">
        <v>0</v>
      </c>
      <c r="H157" s="157">
        <f>D157+E157+F157+G157</f>
        <v>4</v>
      </c>
      <c r="I157" s="157">
        <f>C157-H157</f>
        <v>0</v>
      </c>
    </row>
    <row r="158" spans="1:9" ht="30" x14ac:dyDescent="0.25">
      <c r="A158" s="157" t="s">
        <v>371</v>
      </c>
      <c r="B158" s="157" t="s">
        <v>327</v>
      </c>
      <c r="C158" s="157">
        <v>4</v>
      </c>
      <c r="D158" s="157">
        <v>0</v>
      </c>
      <c r="E158" s="157">
        <v>2</v>
      </c>
      <c r="F158" s="157">
        <v>2</v>
      </c>
      <c r="G158" s="157">
        <v>0</v>
      </c>
      <c r="H158" s="157">
        <f t="shared" ref="H158:H163" si="30">D158+E158+F158+G158</f>
        <v>4</v>
      </c>
      <c r="I158" s="157">
        <f t="shared" ref="I158:I163" si="31">C158-H158</f>
        <v>0</v>
      </c>
    </row>
    <row r="159" spans="1:9" ht="45" x14ac:dyDescent="0.25">
      <c r="A159" s="157" t="s">
        <v>372</v>
      </c>
      <c r="B159" s="157" t="s">
        <v>335</v>
      </c>
      <c r="C159" s="157">
        <v>4</v>
      </c>
      <c r="D159" s="157">
        <v>0</v>
      </c>
      <c r="E159" s="157">
        <v>0</v>
      </c>
      <c r="F159" s="157">
        <v>1</v>
      </c>
      <c r="G159" s="157">
        <v>0</v>
      </c>
      <c r="H159" s="157">
        <f t="shared" si="30"/>
        <v>1</v>
      </c>
      <c r="I159" s="157">
        <f t="shared" si="31"/>
        <v>3</v>
      </c>
    </row>
    <row r="160" spans="1:9" ht="60" x14ac:dyDescent="0.25">
      <c r="A160" s="168"/>
      <c r="B160" s="168" t="s">
        <v>149</v>
      </c>
      <c r="C160" s="168">
        <f t="shared" ref="C160:H160" si="32">C161+C162+C163</f>
        <v>3</v>
      </c>
      <c r="D160" s="168">
        <f t="shared" si="32"/>
        <v>0</v>
      </c>
      <c r="E160" s="168">
        <f t="shared" si="32"/>
        <v>0</v>
      </c>
      <c r="F160" s="168">
        <f t="shared" si="32"/>
        <v>0</v>
      </c>
      <c r="G160" s="168">
        <f t="shared" si="32"/>
        <v>4</v>
      </c>
      <c r="H160" s="168">
        <f t="shared" si="32"/>
        <v>4</v>
      </c>
      <c r="I160" s="168">
        <f>C160-H160</f>
        <v>-1</v>
      </c>
    </row>
    <row r="161" spans="1:9" x14ac:dyDescent="0.25">
      <c r="A161" s="157" t="s">
        <v>150</v>
      </c>
      <c r="B161" s="157" t="s">
        <v>329</v>
      </c>
      <c r="C161" s="157">
        <v>1</v>
      </c>
      <c r="D161" s="157"/>
      <c r="E161" s="157"/>
      <c r="F161" s="157"/>
      <c r="G161" s="157">
        <v>1</v>
      </c>
      <c r="H161" s="157">
        <f t="shared" si="30"/>
        <v>1</v>
      </c>
      <c r="I161" s="157">
        <f t="shared" si="31"/>
        <v>0</v>
      </c>
    </row>
    <row r="162" spans="1:9" x14ac:dyDescent="0.25">
      <c r="A162" s="157" t="s">
        <v>151</v>
      </c>
      <c r="B162" s="157" t="s">
        <v>330</v>
      </c>
      <c r="C162" s="157">
        <v>1</v>
      </c>
      <c r="D162" s="157"/>
      <c r="E162" s="157"/>
      <c r="F162" s="157"/>
      <c r="G162" s="157">
        <v>2</v>
      </c>
      <c r="H162" s="157">
        <f t="shared" si="30"/>
        <v>2</v>
      </c>
      <c r="I162" s="157">
        <f t="shared" si="31"/>
        <v>-1</v>
      </c>
    </row>
    <row r="163" spans="1:9" x14ac:dyDescent="0.25">
      <c r="A163" s="157" t="s">
        <v>152</v>
      </c>
      <c r="B163" s="157" t="s">
        <v>331</v>
      </c>
      <c r="C163" s="157">
        <v>1</v>
      </c>
      <c r="D163" s="157"/>
      <c r="E163" s="157"/>
      <c r="F163" s="157"/>
      <c r="G163" s="157">
        <v>1</v>
      </c>
      <c r="H163" s="157">
        <f t="shared" si="30"/>
        <v>1</v>
      </c>
      <c r="I163" s="157">
        <f t="shared" si="31"/>
        <v>0</v>
      </c>
    </row>
    <row r="164" spans="1:9" ht="60" x14ac:dyDescent="0.25">
      <c r="A164" s="175" t="s">
        <v>153</v>
      </c>
      <c r="B164" s="160" t="s">
        <v>332</v>
      </c>
      <c r="C164" s="176">
        <f t="shared" ref="C164:H164" si="33">C165+C166+C167</f>
        <v>12</v>
      </c>
      <c r="D164" s="176">
        <f t="shared" si="33"/>
        <v>0</v>
      </c>
      <c r="E164" s="176">
        <f t="shared" si="33"/>
        <v>1</v>
      </c>
      <c r="F164" s="176">
        <f t="shared" si="33"/>
        <v>1</v>
      </c>
      <c r="G164" s="176">
        <f t="shared" si="33"/>
        <v>0</v>
      </c>
      <c r="H164" s="176">
        <f t="shared" si="33"/>
        <v>2</v>
      </c>
      <c r="I164" s="176">
        <f>C164-H164</f>
        <v>10</v>
      </c>
    </row>
    <row r="165" spans="1:9" ht="29.25" customHeight="1" x14ac:dyDescent="0.25">
      <c r="A165" s="157" t="s">
        <v>154</v>
      </c>
      <c r="B165" s="157" t="s">
        <v>333</v>
      </c>
      <c r="C165" s="157">
        <v>4</v>
      </c>
      <c r="D165" s="157">
        <v>0</v>
      </c>
      <c r="E165" s="157">
        <v>1</v>
      </c>
      <c r="F165" s="157">
        <v>0</v>
      </c>
      <c r="G165" s="157">
        <v>0</v>
      </c>
      <c r="H165" s="157">
        <f>D165+E165+F165+G165</f>
        <v>1</v>
      </c>
      <c r="I165" s="157">
        <f>C165-H165</f>
        <v>3</v>
      </c>
    </row>
    <row r="166" spans="1:9" ht="31.5" customHeight="1" x14ac:dyDescent="0.25">
      <c r="A166" s="157" t="s">
        <v>155</v>
      </c>
      <c r="B166" s="157" t="s">
        <v>334</v>
      </c>
      <c r="C166" s="157">
        <v>4</v>
      </c>
      <c r="D166" s="157">
        <v>0</v>
      </c>
      <c r="E166" s="157">
        <v>0</v>
      </c>
      <c r="F166" s="157">
        <v>0</v>
      </c>
      <c r="G166" s="157">
        <v>0</v>
      </c>
      <c r="H166" s="157">
        <f>D166+E166+F166+G166</f>
        <v>0</v>
      </c>
      <c r="I166" s="157">
        <f>C166-H166</f>
        <v>4</v>
      </c>
    </row>
    <row r="167" spans="1:9" ht="50.25" customHeight="1" x14ac:dyDescent="0.25">
      <c r="A167" s="157" t="s">
        <v>156</v>
      </c>
      <c r="B167" s="157" t="s">
        <v>335</v>
      </c>
      <c r="C167" s="157">
        <v>4</v>
      </c>
      <c r="D167" s="157">
        <v>0</v>
      </c>
      <c r="E167" s="157">
        <v>0</v>
      </c>
      <c r="F167" s="157">
        <v>1</v>
      </c>
      <c r="G167" s="157">
        <v>0</v>
      </c>
      <c r="H167" s="157">
        <f>D167+E167+F167+G167</f>
        <v>1</v>
      </c>
      <c r="I167" s="157">
        <f>C167-H167</f>
        <v>3</v>
      </c>
    </row>
    <row r="168" spans="1:9" x14ac:dyDescent="0.25">
      <c r="A168" s="177"/>
      <c r="B168" s="177"/>
      <c r="C168" s="177"/>
      <c r="D168" s="177"/>
      <c r="E168" s="177"/>
      <c r="F168" s="177"/>
      <c r="G168" s="177"/>
      <c r="H168" s="177"/>
      <c r="I168" s="17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67"/>
  <sheetViews>
    <sheetView view="pageBreakPreview" topLeftCell="A9" zoomScaleNormal="70" zoomScaleSheetLayoutView="100" workbookViewId="0">
      <pane ySplit="1" topLeftCell="A28" activePane="bottomLeft" state="frozen"/>
      <selection activeCell="A9" sqref="A9"/>
      <selection pane="bottomLeft" activeCell="G38" sqref="G38"/>
    </sheetView>
  </sheetViews>
  <sheetFormatPr defaultRowHeight="15" x14ac:dyDescent="0.25"/>
  <cols>
    <col min="1" max="1" width="16.28515625" style="65" customWidth="1"/>
    <col min="2" max="2" width="39.28515625" style="65" customWidth="1"/>
    <col min="3" max="3" width="11.28515625" style="65" customWidth="1"/>
    <col min="4" max="4" width="9.42578125" style="65" customWidth="1"/>
    <col min="5" max="5" width="12.855468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9.140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9.140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9.140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9.140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9.140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9.140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9.140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9.140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9.140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9.140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9.140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9.140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9.140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9.140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9.140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9.140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9.140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9.140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9.140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9.140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9.140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9.140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9.140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9.140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9.140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9.140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9.140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9.140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9.140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9.140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9.140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9.140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9.140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9.140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9.140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9.140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9.140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9.140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9.140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9.140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9.140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9.140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9.140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9.140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9.140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9.140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9.140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9.140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9.140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9.140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9.140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9.140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9.140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9.140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9.140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9.140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9.140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9.140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9.140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9.140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9.140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9.140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9.140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9.140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110" t="s">
        <v>287</v>
      </c>
      <c r="E9" s="110" t="s">
        <v>253</v>
      </c>
      <c r="F9" s="110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90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" si="0">C13</f>
        <v>6</v>
      </c>
      <c r="D12" s="91">
        <f>D13</f>
        <v>5</v>
      </c>
      <c r="E12" s="91">
        <v>0</v>
      </c>
      <c r="F12" s="91">
        <v>0</v>
      </c>
      <c r="G12" s="91">
        <f t="shared" ref="G12:I12" si="1">G13</f>
        <v>0</v>
      </c>
      <c r="H12" s="91">
        <f t="shared" si="1"/>
        <v>5</v>
      </c>
      <c r="I12" s="91">
        <f t="shared" si="1"/>
        <v>-1</v>
      </c>
    </row>
    <row r="13" spans="1:9" ht="36" customHeight="1" x14ac:dyDescent="0.25">
      <c r="A13" s="85" t="s">
        <v>13</v>
      </c>
      <c r="B13" s="85" t="s">
        <v>288</v>
      </c>
      <c r="C13" s="85">
        <v>6</v>
      </c>
      <c r="D13" s="97">
        <v>5</v>
      </c>
      <c r="E13" s="85">
        <v>0</v>
      </c>
      <c r="F13" s="85">
        <v>0</v>
      </c>
      <c r="G13" s="90"/>
      <c r="H13" s="90">
        <f t="shared" ref="H13:I97" si="2">D13+E13+F13+G13</f>
        <v>5</v>
      </c>
      <c r="I13" s="90">
        <f>H13-C13</f>
        <v>-1</v>
      </c>
    </row>
    <row r="14" spans="1:9" s="93" customFormat="1" ht="60" x14ac:dyDescent="0.25">
      <c r="A14" s="91" t="s">
        <v>14</v>
      </c>
      <c r="B14" s="91" t="s">
        <v>15</v>
      </c>
      <c r="C14" s="91">
        <f t="shared" ref="C14" si="3">C15</f>
        <v>5</v>
      </c>
      <c r="D14" s="91">
        <f>D15</f>
        <v>5</v>
      </c>
      <c r="E14" s="91">
        <v>0</v>
      </c>
      <c r="F14" s="91">
        <v>0</v>
      </c>
      <c r="G14" s="91"/>
      <c r="H14" s="91">
        <f t="shared" si="2"/>
        <v>5</v>
      </c>
      <c r="I14" s="91">
        <f t="shared" ref="I14" si="4">I15</f>
        <v>0</v>
      </c>
    </row>
    <row r="15" spans="1:9" ht="42.75" customHeight="1" x14ac:dyDescent="0.25">
      <c r="A15" s="85"/>
      <c r="B15" s="85" t="s">
        <v>289</v>
      </c>
      <c r="C15" s="85">
        <v>5</v>
      </c>
      <c r="D15" s="97">
        <v>5</v>
      </c>
      <c r="E15" s="85">
        <v>0</v>
      </c>
      <c r="F15" s="85">
        <v>0</v>
      </c>
      <c r="G15" s="90"/>
      <c r="H15" s="90">
        <f t="shared" si="2"/>
        <v>5</v>
      </c>
      <c r="I15" s="90">
        <f>H15-C15</f>
        <v>0</v>
      </c>
    </row>
    <row r="16" spans="1:9" s="93" customFormat="1" ht="75" x14ac:dyDescent="0.25">
      <c r="A16" s="91" t="s">
        <v>16</v>
      </c>
      <c r="B16" s="91" t="s">
        <v>17</v>
      </c>
      <c r="C16" s="91">
        <f t="shared" ref="C16" si="5">C17</f>
        <v>5</v>
      </c>
      <c r="D16" s="91">
        <f>D17</f>
        <v>5</v>
      </c>
      <c r="E16" s="91">
        <f t="shared" ref="E16:I16" si="6">E17</f>
        <v>0</v>
      </c>
      <c r="F16" s="91">
        <f t="shared" si="6"/>
        <v>0</v>
      </c>
      <c r="G16" s="91"/>
      <c r="H16" s="91">
        <f t="shared" si="2"/>
        <v>5</v>
      </c>
      <c r="I16" s="91">
        <f t="shared" si="6"/>
        <v>0</v>
      </c>
    </row>
    <row r="17" spans="1:9" ht="42.75" customHeight="1" x14ac:dyDescent="0.25">
      <c r="A17" s="85" t="s">
        <v>18</v>
      </c>
      <c r="B17" s="85" t="s">
        <v>290</v>
      </c>
      <c r="C17" s="85">
        <v>5</v>
      </c>
      <c r="D17" s="97">
        <v>5</v>
      </c>
      <c r="E17" s="85"/>
      <c r="F17" s="85"/>
      <c r="G17" s="90"/>
      <c r="H17" s="90">
        <f t="shared" si="2"/>
        <v>5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 t="shared" ref="C18" si="7">C19</f>
        <v>5</v>
      </c>
      <c r="D18" s="91">
        <f>D19</f>
        <v>3</v>
      </c>
      <c r="E18" s="91">
        <f t="shared" ref="E18:I18" si="8">E19</f>
        <v>0</v>
      </c>
      <c r="F18" s="91">
        <f t="shared" si="8"/>
        <v>0</v>
      </c>
      <c r="G18" s="91">
        <f t="shared" si="8"/>
        <v>0</v>
      </c>
      <c r="H18" s="91">
        <f t="shared" si="2"/>
        <v>3</v>
      </c>
      <c r="I18" s="91">
        <f t="shared" si="8"/>
        <v>-2</v>
      </c>
    </row>
    <row r="19" spans="1:9" ht="42.75" customHeight="1" x14ac:dyDescent="0.25">
      <c r="A19" s="85" t="s">
        <v>21</v>
      </c>
      <c r="B19" s="85" t="s">
        <v>291</v>
      </c>
      <c r="C19" s="85">
        <v>5</v>
      </c>
      <c r="D19" s="111">
        <v>3</v>
      </c>
      <c r="E19" s="85"/>
      <c r="F19" s="85"/>
      <c r="G19" s="90"/>
      <c r="H19" s="90">
        <f t="shared" si="2"/>
        <v>3</v>
      </c>
      <c r="I19" s="90">
        <f>H19-C19</f>
        <v>-2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 t="shared" ref="C20" si="9">C21</f>
        <v>5</v>
      </c>
      <c r="D20" s="91">
        <f>D21</f>
        <v>3</v>
      </c>
      <c r="E20" s="91">
        <f t="shared" ref="E20:I20" si="10">E21</f>
        <v>0</v>
      </c>
      <c r="F20" s="91">
        <f t="shared" si="10"/>
        <v>0</v>
      </c>
      <c r="G20" s="91">
        <f t="shared" si="10"/>
        <v>0</v>
      </c>
      <c r="H20" s="91">
        <f t="shared" si="2"/>
        <v>3</v>
      </c>
      <c r="I20" s="91">
        <f t="shared" si="10"/>
        <v>-2</v>
      </c>
    </row>
    <row r="21" spans="1:9" ht="42.75" customHeight="1" x14ac:dyDescent="0.25">
      <c r="A21" s="85" t="s">
        <v>24</v>
      </c>
      <c r="B21" s="85" t="s">
        <v>258</v>
      </c>
      <c r="C21" s="85">
        <v>5</v>
      </c>
      <c r="D21" s="97">
        <v>3</v>
      </c>
      <c r="E21" s="85"/>
      <c r="F21" s="85"/>
      <c r="G21" s="90"/>
      <c r="H21" s="90">
        <f t="shared" si="2"/>
        <v>3</v>
      </c>
      <c r="I21" s="90">
        <f>H21-C21</f>
        <v>-2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2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 t="shared" ref="C23" si="11">C24</f>
        <v>6</v>
      </c>
      <c r="D23" s="91">
        <f>D24</f>
        <v>5</v>
      </c>
      <c r="E23" s="91">
        <f t="shared" ref="E23:I23" si="12">E24</f>
        <v>0</v>
      </c>
      <c r="F23" s="91">
        <f t="shared" si="12"/>
        <v>0</v>
      </c>
      <c r="G23" s="91">
        <f t="shared" si="12"/>
        <v>0</v>
      </c>
      <c r="H23" s="91">
        <f t="shared" si="2"/>
        <v>5</v>
      </c>
      <c r="I23" s="91">
        <f t="shared" si="12"/>
        <v>-1</v>
      </c>
    </row>
    <row r="24" spans="1:9" ht="28.5" customHeight="1" x14ac:dyDescent="0.25">
      <c r="A24" s="85" t="s">
        <v>28</v>
      </c>
      <c r="B24" s="85" t="s">
        <v>292</v>
      </c>
      <c r="C24" s="111">
        <v>6</v>
      </c>
      <c r="D24" s="97">
        <v>5</v>
      </c>
      <c r="E24" s="85"/>
      <c r="F24" s="85"/>
      <c r="G24" s="90"/>
      <c r="H24" s="90">
        <f t="shared" si="2"/>
        <v>5</v>
      </c>
      <c r="I24" s="90">
        <f>H24-C24</f>
        <v>-1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2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>
        <f>C28+C29+C30+C31+C32</f>
        <v>350</v>
      </c>
      <c r="D27" s="91">
        <f t="shared" ref="D27:G27" si="13">D28+D29+D30+D31+D32</f>
        <v>83</v>
      </c>
      <c r="E27" s="91">
        <f t="shared" si="13"/>
        <v>141</v>
      </c>
      <c r="F27" s="91">
        <f t="shared" si="13"/>
        <v>116</v>
      </c>
      <c r="G27" s="91">
        <f t="shared" si="13"/>
        <v>0</v>
      </c>
      <c r="H27" s="91">
        <f t="shared" si="2"/>
        <v>340</v>
      </c>
      <c r="I27" s="91">
        <f t="shared" ref="I27:I32" si="14">I28+I29+I30+I31+I32</f>
        <v>-1965</v>
      </c>
    </row>
    <row r="28" spans="1:9" s="95" customFormat="1" ht="23.25" customHeight="1" x14ac:dyDescent="0.25">
      <c r="A28" s="85" t="s">
        <v>247</v>
      </c>
      <c r="B28" s="112" t="s">
        <v>260</v>
      </c>
      <c r="C28" s="92">
        <v>100</v>
      </c>
      <c r="D28" s="97">
        <v>12</v>
      </c>
      <c r="E28" s="92">
        <v>32</v>
      </c>
      <c r="F28" s="92">
        <v>15</v>
      </c>
      <c r="G28" s="101"/>
      <c r="H28" s="101">
        <f t="shared" si="2"/>
        <v>59</v>
      </c>
      <c r="I28" s="101">
        <f t="shared" si="14"/>
        <v>-997</v>
      </c>
    </row>
    <row r="29" spans="1:9" s="95" customFormat="1" ht="23.25" customHeight="1" x14ac:dyDescent="0.25">
      <c r="A29" s="85" t="s">
        <v>248</v>
      </c>
      <c r="B29" s="112" t="s">
        <v>261</v>
      </c>
      <c r="C29" s="92">
        <v>150</v>
      </c>
      <c r="D29" s="97">
        <v>63</v>
      </c>
      <c r="E29" s="92">
        <v>54</v>
      </c>
      <c r="F29" s="92">
        <v>75</v>
      </c>
      <c r="G29" s="101"/>
      <c r="H29" s="101">
        <f t="shared" si="2"/>
        <v>192</v>
      </c>
      <c r="I29" s="101">
        <f t="shared" si="14"/>
        <v>-484</v>
      </c>
    </row>
    <row r="30" spans="1:9" s="95" customFormat="1" ht="23.25" customHeight="1" x14ac:dyDescent="0.25">
      <c r="A30" s="85" t="s">
        <v>249</v>
      </c>
      <c r="B30" s="112" t="s">
        <v>293</v>
      </c>
      <c r="C30" s="92">
        <v>50</v>
      </c>
      <c r="D30" s="97">
        <v>5</v>
      </c>
      <c r="E30" s="92">
        <v>35</v>
      </c>
      <c r="F30" s="92">
        <v>11</v>
      </c>
      <c r="G30" s="101"/>
      <c r="H30" s="101">
        <f t="shared" si="2"/>
        <v>51</v>
      </c>
      <c r="I30" s="101">
        <f t="shared" si="14"/>
        <v>-278</v>
      </c>
    </row>
    <row r="31" spans="1:9" s="95" customFormat="1" ht="23.25" customHeight="1" x14ac:dyDescent="0.25">
      <c r="A31" s="85" t="s">
        <v>250</v>
      </c>
      <c r="B31" s="112" t="s">
        <v>294</v>
      </c>
      <c r="C31" s="92">
        <v>50</v>
      </c>
      <c r="D31" s="97">
        <v>3</v>
      </c>
      <c r="E31" s="92">
        <v>20</v>
      </c>
      <c r="F31" s="92">
        <v>15</v>
      </c>
      <c r="G31" s="101"/>
      <c r="H31" s="101">
        <f t="shared" si="2"/>
        <v>38</v>
      </c>
      <c r="I31" s="101">
        <f t="shared" si="14"/>
        <v>-134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2"/>
        <v>0</v>
      </c>
      <c r="I32" s="101">
        <f t="shared" si="14"/>
        <v>-72</v>
      </c>
    </row>
    <row r="33" spans="1:9" s="195" customFormat="1" ht="30" customHeight="1" x14ac:dyDescent="0.25">
      <c r="A33" s="89" t="s">
        <v>36</v>
      </c>
      <c r="B33" s="89" t="s">
        <v>31</v>
      </c>
      <c r="C33" s="89">
        <f t="shared" ref="C33" si="15">C34+C35+C36+C37+C38</f>
        <v>451</v>
      </c>
      <c r="D33" s="89"/>
      <c r="E33" s="89"/>
      <c r="F33" s="89"/>
      <c r="G33" s="89"/>
      <c r="H33" s="89">
        <f t="shared" si="2"/>
        <v>0</v>
      </c>
      <c r="I33" s="89">
        <f>I34+I35+I36+I37+I38</f>
        <v>-29</v>
      </c>
    </row>
    <row r="34" spans="1:9" ht="23.25" customHeight="1" x14ac:dyDescent="0.25">
      <c r="A34" s="85" t="s">
        <v>32</v>
      </c>
      <c r="B34" s="85" t="s">
        <v>295</v>
      </c>
      <c r="C34" s="85">
        <v>72</v>
      </c>
      <c r="D34" s="97">
        <v>101</v>
      </c>
      <c r="E34" s="85">
        <v>0</v>
      </c>
      <c r="F34" s="85">
        <v>0</v>
      </c>
      <c r="G34" s="90"/>
      <c r="H34" s="90">
        <f t="shared" si="2"/>
        <v>101</v>
      </c>
      <c r="I34" s="90">
        <f t="shared" ref="I34:I41" si="16">H34-C34</f>
        <v>29</v>
      </c>
    </row>
    <row r="35" spans="1:9" ht="23.25" customHeight="1" x14ac:dyDescent="0.25">
      <c r="A35" s="85" t="s">
        <v>33</v>
      </c>
      <c r="B35" s="85" t="s">
        <v>296</v>
      </c>
      <c r="C35" s="85">
        <v>141</v>
      </c>
      <c r="D35" s="97">
        <v>59</v>
      </c>
      <c r="E35" s="85">
        <v>10</v>
      </c>
      <c r="F35" s="85">
        <v>0</v>
      </c>
      <c r="G35" s="90"/>
      <c r="H35" s="90">
        <f t="shared" si="2"/>
        <v>69</v>
      </c>
      <c r="I35" s="90">
        <f t="shared" si="16"/>
        <v>-72</v>
      </c>
    </row>
    <row r="36" spans="1:9" ht="23.25" customHeight="1" x14ac:dyDescent="0.25">
      <c r="A36" s="85" t="s">
        <v>34</v>
      </c>
      <c r="B36" s="85" t="s">
        <v>297</v>
      </c>
      <c r="C36" s="85">
        <v>64</v>
      </c>
      <c r="D36" s="97">
        <v>74</v>
      </c>
      <c r="E36" s="85">
        <v>0</v>
      </c>
      <c r="F36" s="85">
        <v>0</v>
      </c>
      <c r="G36" s="90"/>
      <c r="H36" s="90">
        <f t="shared" si="2"/>
        <v>74</v>
      </c>
      <c r="I36" s="90">
        <f t="shared" si="16"/>
        <v>10</v>
      </c>
    </row>
    <row r="37" spans="1:9" ht="23.25" customHeight="1" x14ac:dyDescent="0.25">
      <c r="A37" s="85" t="s">
        <v>35</v>
      </c>
      <c r="B37" s="85" t="s">
        <v>298</v>
      </c>
      <c r="C37" s="85">
        <v>100</v>
      </c>
      <c r="D37" s="97">
        <v>90</v>
      </c>
      <c r="E37" s="85">
        <v>0</v>
      </c>
      <c r="F37" s="85">
        <v>0</v>
      </c>
      <c r="G37" s="90"/>
      <c r="H37" s="90">
        <f t="shared" si="2"/>
        <v>90</v>
      </c>
      <c r="I37" s="90">
        <f t="shared" si="16"/>
        <v>-10</v>
      </c>
    </row>
    <row r="38" spans="1:9" ht="23.25" customHeight="1" x14ac:dyDescent="0.25">
      <c r="A38" s="85" t="s">
        <v>180</v>
      </c>
      <c r="B38" s="85" t="s">
        <v>299</v>
      </c>
      <c r="C38" s="85">
        <v>74</v>
      </c>
      <c r="D38" s="97">
        <v>85</v>
      </c>
      <c r="E38" s="85">
        <v>0</v>
      </c>
      <c r="F38" s="85">
        <v>3</v>
      </c>
      <c r="G38" s="90"/>
      <c r="H38" s="90">
        <f t="shared" si="2"/>
        <v>88</v>
      </c>
      <c r="I38" s="90">
        <f t="shared" si="16"/>
        <v>14</v>
      </c>
    </row>
    <row r="39" spans="1:9" ht="23.25" customHeight="1" x14ac:dyDescent="0.25">
      <c r="A39" s="85"/>
      <c r="B39" s="15" t="s">
        <v>300</v>
      </c>
      <c r="C39" s="85">
        <v>2</v>
      </c>
      <c r="D39" s="97">
        <v>0</v>
      </c>
      <c r="E39" s="85">
        <v>0</v>
      </c>
      <c r="F39" s="85">
        <v>1</v>
      </c>
      <c r="G39" s="90"/>
      <c r="H39" s="90">
        <f t="shared" si="2"/>
        <v>1</v>
      </c>
      <c r="I39" s="90">
        <f t="shared" si="16"/>
        <v>-1</v>
      </c>
    </row>
    <row r="40" spans="1:9" ht="23.25" customHeight="1" x14ac:dyDescent="0.25">
      <c r="A40" s="85"/>
      <c r="B40" s="15" t="s">
        <v>301</v>
      </c>
      <c r="C40" s="85">
        <v>4</v>
      </c>
      <c r="D40" s="88">
        <v>4</v>
      </c>
      <c r="E40" s="85">
        <v>4</v>
      </c>
      <c r="F40" s="85">
        <v>5</v>
      </c>
      <c r="G40" s="90"/>
      <c r="H40" s="90">
        <f t="shared" si="2"/>
        <v>13</v>
      </c>
      <c r="I40" s="90">
        <f t="shared" si="16"/>
        <v>9</v>
      </c>
    </row>
    <row r="41" spans="1:9" ht="23.25" customHeight="1" x14ac:dyDescent="0.25">
      <c r="A41" s="85"/>
      <c r="B41" s="15" t="s">
        <v>302</v>
      </c>
      <c r="C41" s="85">
        <v>0</v>
      </c>
      <c r="D41" s="97">
        <v>0</v>
      </c>
      <c r="E41" s="85">
        <v>0</v>
      </c>
      <c r="F41" s="85">
        <v>0</v>
      </c>
      <c r="G41" s="90"/>
      <c r="H41" s="90">
        <f t="shared" si="2"/>
        <v>0</v>
      </c>
      <c r="I41" s="90">
        <f t="shared" si="16"/>
        <v>0</v>
      </c>
    </row>
    <row r="42" spans="1:9" ht="23.25" customHeight="1" x14ac:dyDescent="0.25">
      <c r="A42" s="85"/>
      <c r="B42" s="15"/>
      <c r="C42" s="85"/>
      <c r="D42" s="97"/>
      <c r="E42" s="85"/>
      <c r="F42" s="85"/>
      <c r="G42" s="90"/>
      <c r="H42" s="90"/>
      <c r="I42" s="90"/>
    </row>
    <row r="43" spans="1:9" ht="23.25" customHeight="1" x14ac:dyDescent="0.25">
      <c r="A43" s="85"/>
      <c r="B43" s="15"/>
      <c r="C43" s="85"/>
      <c r="D43" s="97"/>
      <c r="E43" s="85"/>
      <c r="F43" s="85"/>
      <c r="G43" s="90"/>
      <c r="H43" s="90"/>
      <c r="I43" s="90"/>
    </row>
    <row r="44" spans="1:9" ht="23.25" customHeight="1" x14ac:dyDescent="0.25">
      <c r="A44" s="85"/>
      <c r="B44" s="85"/>
      <c r="C44" s="85"/>
      <c r="D44" s="97"/>
      <c r="E44" s="90"/>
      <c r="F44" s="90"/>
      <c r="G44" s="90"/>
      <c r="H44" s="90"/>
      <c r="I44" s="90"/>
    </row>
    <row r="45" spans="1:9" s="93" customFormat="1" ht="30" x14ac:dyDescent="0.25">
      <c r="A45" s="91" t="s">
        <v>246</v>
      </c>
      <c r="B45" s="91" t="s">
        <v>37</v>
      </c>
      <c r="C45" s="91">
        <f t="shared" ref="C45" si="17">C46+C47</f>
        <v>478</v>
      </c>
      <c r="D45" s="91">
        <f>D46+D47</f>
        <v>106</v>
      </c>
      <c r="E45" s="91">
        <f t="shared" ref="E45:I45" si="18">E46+E47</f>
        <v>85</v>
      </c>
      <c r="F45" s="91">
        <f t="shared" si="18"/>
        <v>90</v>
      </c>
      <c r="G45" s="91">
        <f t="shared" si="18"/>
        <v>0</v>
      </c>
      <c r="H45" s="91">
        <f t="shared" si="2"/>
        <v>281</v>
      </c>
      <c r="I45" s="91">
        <f t="shared" si="18"/>
        <v>-197</v>
      </c>
    </row>
    <row r="46" spans="1:9" ht="20.25" customHeight="1" x14ac:dyDescent="0.25">
      <c r="A46" s="85" t="s">
        <v>38</v>
      </c>
      <c r="B46" s="112" t="s">
        <v>260</v>
      </c>
      <c r="C46" s="85">
        <v>45</v>
      </c>
      <c r="D46" s="111">
        <v>17</v>
      </c>
      <c r="E46" s="85">
        <v>15</v>
      </c>
      <c r="F46" s="85">
        <v>20</v>
      </c>
      <c r="G46" s="90"/>
      <c r="H46" s="90">
        <f t="shared" si="2"/>
        <v>52</v>
      </c>
      <c r="I46" s="90">
        <f>H46-C46</f>
        <v>7</v>
      </c>
    </row>
    <row r="47" spans="1:9" ht="20.25" customHeight="1" x14ac:dyDescent="0.25">
      <c r="A47" s="85" t="s">
        <v>39</v>
      </c>
      <c r="B47" s="112" t="s">
        <v>261</v>
      </c>
      <c r="C47" s="85">
        <v>433</v>
      </c>
      <c r="D47" s="111">
        <v>89</v>
      </c>
      <c r="E47" s="85">
        <v>70</v>
      </c>
      <c r="F47" s="85">
        <v>70</v>
      </c>
      <c r="G47" s="90"/>
      <c r="H47" s="90">
        <f t="shared" si="2"/>
        <v>229</v>
      </c>
      <c r="I47" s="90">
        <f>H47-C47</f>
        <v>-204</v>
      </c>
    </row>
    <row r="48" spans="1:9" ht="20.25" customHeight="1" x14ac:dyDescent="0.25">
      <c r="A48" s="85"/>
      <c r="B48" s="112" t="s">
        <v>293</v>
      </c>
      <c r="C48" s="85">
        <v>55</v>
      </c>
      <c r="D48" s="97">
        <v>5</v>
      </c>
      <c r="E48" s="85">
        <v>35</v>
      </c>
      <c r="F48" s="85">
        <v>11</v>
      </c>
      <c r="G48" s="90"/>
      <c r="H48" s="90">
        <f t="shared" si="2"/>
        <v>51</v>
      </c>
      <c r="I48" s="90"/>
    </row>
    <row r="49" spans="1:9" ht="20.25" customHeight="1" x14ac:dyDescent="0.25">
      <c r="A49" s="85"/>
      <c r="B49" s="112" t="s">
        <v>294</v>
      </c>
      <c r="C49" s="85">
        <v>5</v>
      </c>
      <c r="D49" s="97">
        <v>3</v>
      </c>
      <c r="E49" s="85">
        <v>20</v>
      </c>
      <c r="F49" s="85">
        <v>15</v>
      </c>
      <c r="G49" s="90"/>
      <c r="H49" s="90">
        <f t="shared" si="2"/>
        <v>38</v>
      </c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 t="shared" ref="C50" si="19">C51+C52+C53+C54</f>
        <v>526</v>
      </c>
      <c r="D50" s="91">
        <f>D51+D52+D53+D54</f>
        <v>650</v>
      </c>
      <c r="E50" s="91">
        <f t="shared" ref="E50:I50" si="20">E51+E52+E53+E54</f>
        <v>535</v>
      </c>
      <c r="F50" s="91">
        <f t="shared" si="20"/>
        <v>240</v>
      </c>
      <c r="G50" s="91">
        <f t="shared" si="20"/>
        <v>0</v>
      </c>
      <c r="H50" s="91">
        <f t="shared" si="2"/>
        <v>1425</v>
      </c>
      <c r="I50" s="91">
        <f t="shared" si="20"/>
        <v>899</v>
      </c>
    </row>
    <row r="51" spans="1:9" ht="21.75" customHeight="1" x14ac:dyDescent="0.25">
      <c r="A51" s="85" t="s">
        <v>42</v>
      </c>
      <c r="B51" s="112" t="s">
        <v>260</v>
      </c>
      <c r="C51" s="85">
        <v>100</v>
      </c>
      <c r="D51" s="88">
        <v>50</v>
      </c>
      <c r="E51" s="85">
        <v>50</v>
      </c>
      <c r="F51" s="85">
        <v>25</v>
      </c>
      <c r="G51" s="90"/>
      <c r="H51" s="90">
        <f t="shared" si="2"/>
        <v>125</v>
      </c>
      <c r="I51" s="90">
        <f>H51-C51</f>
        <v>25</v>
      </c>
    </row>
    <row r="52" spans="1:9" ht="21.75" customHeight="1" x14ac:dyDescent="0.25">
      <c r="A52" s="85" t="s">
        <v>43</v>
      </c>
      <c r="B52" s="112" t="s">
        <v>261</v>
      </c>
      <c r="C52" s="85">
        <v>366</v>
      </c>
      <c r="D52" s="88">
        <v>350</v>
      </c>
      <c r="E52" s="85">
        <v>350</v>
      </c>
      <c r="F52" s="85">
        <v>150</v>
      </c>
      <c r="G52" s="90"/>
      <c r="H52" s="90">
        <f t="shared" si="2"/>
        <v>850</v>
      </c>
      <c r="I52" s="90">
        <f>H52-C52</f>
        <v>484</v>
      </c>
    </row>
    <row r="53" spans="1:9" ht="21.75" customHeight="1" x14ac:dyDescent="0.25">
      <c r="A53" s="85" t="s">
        <v>44</v>
      </c>
      <c r="B53" s="112" t="s">
        <v>293</v>
      </c>
      <c r="C53" s="85">
        <v>55</v>
      </c>
      <c r="D53" s="88">
        <v>200</v>
      </c>
      <c r="E53" s="85">
        <v>115</v>
      </c>
      <c r="F53" s="85">
        <v>55</v>
      </c>
      <c r="G53" s="90"/>
      <c r="H53" s="90">
        <f t="shared" si="2"/>
        <v>370</v>
      </c>
      <c r="I53" s="90">
        <f>H53-C53</f>
        <v>315</v>
      </c>
    </row>
    <row r="54" spans="1:9" ht="21.75" customHeight="1" x14ac:dyDescent="0.25">
      <c r="A54" s="85" t="s">
        <v>45</v>
      </c>
      <c r="B54" s="112" t="s">
        <v>294</v>
      </c>
      <c r="C54" s="85">
        <v>5</v>
      </c>
      <c r="D54" s="88">
        <v>50</v>
      </c>
      <c r="E54" s="85">
        <v>20</v>
      </c>
      <c r="F54" s="85">
        <v>10</v>
      </c>
      <c r="G54" s="90"/>
      <c r="H54" s="90">
        <f t="shared" si="2"/>
        <v>80</v>
      </c>
      <c r="I54" s="90">
        <f>H54-C54</f>
        <v>75</v>
      </c>
    </row>
    <row r="55" spans="1:9" s="195" customFormat="1" ht="42.75" customHeight="1" x14ac:dyDescent="0.25">
      <c r="A55" s="89" t="s">
        <v>46</v>
      </c>
      <c r="B55" s="126" t="s">
        <v>47</v>
      </c>
      <c r="C55" s="89">
        <f t="shared" ref="C55" si="21">C56+C57+C58+C59+C60</f>
        <v>174</v>
      </c>
      <c r="D55" s="89">
        <f>D56+D57+D58+D59+D60</f>
        <v>377</v>
      </c>
      <c r="E55" s="89">
        <f t="shared" ref="E55:I55" si="22">E56+E57+E58+E59+E60</f>
        <v>312</v>
      </c>
      <c r="F55" s="89">
        <f t="shared" si="22"/>
        <v>238</v>
      </c>
      <c r="G55" s="89">
        <f t="shared" si="22"/>
        <v>0</v>
      </c>
      <c r="H55" s="89">
        <f t="shared" si="2"/>
        <v>927</v>
      </c>
      <c r="I55" s="89">
        <f t="shared" si="22"/>
        <v>753</v>
      </c>
    </row>
    <row r="56" spans="1:9" ht="19.5" customHeight="1" x14ac:dyDescent="0.25">
      <c r="A56" s="85" t="s">
        <v>48</v>
      </c>
      <c r="B56" s="85" t="s">
        <v>295</v>
      </c>
      <c r="C56" s="85">
        <v>34</v>
      </c>
      <c r="D56" s="97">
        <v>98</v>
      </c>
      <c r="E56" s="85">
        <v>98</v>
      </c>
      <c r="F56" s="85">
        <v>90</v>
      </c>
      <c r="G56" s="90"/>
      <c r="H56" s="90">
        <f t="shared" si="2"/>
        <v>286</v>
      </c>
      <c r="I56" s="90">
        <f t="shared" ref="I56:I63" si="23">H56-C56</f>
        <v>252</v>
      </c>
    </row>
    <row r="57" spans="1:9" ht="19.5" customHeight="1" x14ac:dyDescent="0.25">
      <c r="A57" s="85" t="s">
        <v>49</v>
      </c>
      <c r="B57" s="85" t="s">
        <v>296</v>
      </c>
      <c r="C57" s="85">
        <v>44</v>
      </c>
      <c r="D57" s="97">
        <v>40</v>
      </c>
      <c r="E57" s="85">
        <v>35</v>
      </c>
      <c r="F57" s="85">
        <v>29</v>
      </c>
      <c r="G57" s="90"/>
      <c r="H57" s="90">
        <f t="shared" si="2"/>
        <v>104</v>
      </c>
      <c r="I57" s="90">
        <f t="shared" si="23"/>
        <v>60</v>
      </c>
    </row>
    <row r="58" spans="1:9" ht="19.5" customHeight="1" x14ac:dyDescent="0.25">
      <c r="A58" s="85" t="s">
        <v>50</v>
      </c>
      <c r="B58" s="85" t="s">
        <v>303</v>
      </c>
      <c r="C58" s="85">
        <v>27</v>
      </c>
      <c r="D58" s="97">
        <v>70</v>
      </c>
      <c r="E58" s="85">
        <v>70</v>
      </c>
      <c r="F58" s="85">
        <v>51</v>
      </c>
      <c r="G58" s="90"/>
      <c r="H58" s="90">
        <f t="shared" si="2"/>
        <v>191</v>
      </c>
      <c r="I58" s="90">
        <f t="shared" si="23"/>
        <v>164</v>
      </c>
    </row>
    <row r="59" spans="1:9" ht="19.5" customHeight="1" x14ac:dyDescent="0.25">
      <c r="A59" s="85" t="s">
        <v>51</v>
      </c>
      <c r="B59" s="85" t="s">
        <v>298</v>
      </c>
      <c r="C59" s="85">
        <v>38</v>
      </c>
      <c r="D59" s="97">
        <v>89</v>
      </c>
      <c r="E59" s="85">
        <v>89</v>
      </c>
      <c r="F59" s="85">
        <v>55</v>
      </c>
      <c r="G59" s="90"/>
      <c r="H59" s="90">
        <f t="shared" si="2"/>
        <v>233</v>
      </c>
      <c r="I59" s="90">
        <f t="shared" si="23"/>
        <v>195</v>
      </c>
    </row>
    <row r="60" spans="1:9" ht="19.5" customHeight="1" x14ac:dyDescent="0.25">
      <c r="A60" s="85" t="s">
        <v>181</v>
      </c>
      <c r="B60" s="85" t="s">
        <v>299</v>
      </c>
      <c r="C60" s="85">
        <v>31</v>
      </c>
      <c r="D60" s="97">
        <v>80</v>
      </c>
      <c r="E60" s="85">
        <v>20</v>
      </c>
      <c r="F60" s="85">
        <v>13</v>
      </c>
      <c r="G60" s="90"/>
      <c r="H60" s="90">
        <f t="shared" si="2"/>
        <v>113</v>
      </c>
      <c r="I60" s="90">
        <f t="shared" si="23"/>
        <v>82</v>
      </c>
    </row>
    <row r="61" spans="1:9" ht="19.5" customHeight="1" x14ac:dyDescent="0.25">
      <c r="A61" s="85"/>
      <c r="B61" s="15" t="s">
        <v>300</v>
      </c>
      <c r="C61" s="85">
        <v>3</v>
      </c>
      <c r="D61" s="97">
        <v>0</v>
      </c>
      <c r="E61" s="85">
        <v>3</v>
      </c>
      <c r="F61" s="85">
        <v>1</v>
      </c>
      <c r="G61" s="90"/>
      <c r="H61" s="90">
        <f t="shared" si="2"/>
        <v>4</v>
      </c>
      <c r="I61" s="90">
        <f t="shared" si="23"/>
        <v>1</v>
      </c>
    </row>
    <row r="62" spans="1:9" ht="19.5" customHeight="1" x14ac:dyDescent="0.25">
      <c r="A62" s="85"/>
      <c r="B62" s="15" t="s">
        <v>301</v>
      </c>
      <c r="C62" s="85">
        <v>2</v>
      </c>
      <c r="D62" s="111">
        <v>4</v>
      </c>
      <c r="E62" s="85">
        <v>4</v>
      </c>
      <c r="F62" s="85">
        <v>4</v>
      </c>
      <c r="G62" s="90"/>
      <c r="H62" s="90">
        <f t="shared" si="2"/>
        <v>12</v>
      </c>
      <c r="I62" s="90">
        <f t="shared" si="23"/>
        <v>10</v>
      </c>
    </row>
    <row r="63" spans="1:9" ht="19.5" customHeight="1" x14ac:dyDescent="0.25">
      <c r="A63" s="85"/>
      <c r="B63" s="15" t="s">
        <v>302</v>
      </c>
      <c r="C63" s="85">
        <v>0</v>
      </c>
      <c r="D63" s="97">
        <v>0</v>
      </c>
      <c r="E63" s="85">
        <v>0</v>
      </c>
      <c r="F63" s="85">
        <v>0</v>
      </c>
      <c r="G63" s="90"/>
      <c r="H63" s="90">
        <f t="shared" si="2"/>
        <v>0</v>
      </c>
      <c r="I63" s="90">
        <f t="shared" si="23"/>
        <v>0</v>
      </c>
    </row>
    <row r="64" spans="1:9" ht="19.5" customHeight="1" x14ac:dyDescent="0.25">
      <c r="A64" s="85"/>
      <c r="B64" s="15"/>
      <c r="C64" s="85"/>
      <c r="D64" s="97"/>
      <c r="E64" s="85"/>
      <c r="F64" s="85"/>
      <c r="G64" s="90"/>
      <c r="H64" s="90"/>
      <c r="I64" s="90"/>
    </row>
    <row r="65" spans="1:9" ht="19.5" customHeight="1" x14ac:dyDescent="0.25">
      <c r="A65" s="85"/>
      <c r="B65" s="15"/>
      <c r="C65" s="85"/>
      <c r="D65" s="97"/>
      <c r="E65" s="85"/>
      <c r="F65" s="85"/>
      <c r="G65" s="90"/>
      <c r="H65" s="90"/>
      <c r="I65" s="90"/>
    </row>
    <row r="66" spans="1:9" ht="19.5" customHeight="1" x14ac:dyDescent="0.25">
      <c r="A66" s="85"/>
      <c r="B66" s="15"/>
      <c r="C66" s="85"/>
      <c r="D66" s="97"/>
      <c r="E66" s="85"/>
      <c r="F66" s="85"/>
      <c r="G66" s="90"/>
      <c r="H66" s="90"/>
      <c r="I66" s="90"/>
    </row>
    <row r="67" spans="1:9" ht="19.5" customHeight="1" x14ac:dyDescent="0.25">
      <c r="A67" s="85"/>
      <c r="B67" s="15"/>
      <c r="C67" s="85"/>
      <c r="D67" s="97"/>
      <c r="E67" s="85"/>
      <c r="F67" s="85"/>
      <c r="G67" s="90"/>
      <c r="H67" s="90"/>
      <c r="I67" s="90"/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si="2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/>
      <c r="E69" s="91"/>
      <c r="F69" s="91"/>
      <c r="G69" s="91"/>
      <c r="H69" s="91">
        <f t="shared" si="2"/>
        <v>0</v>
      </c>
      <c r="I69" s="91"/>
    </row>
    <row r="70" spans="1:9" ht="27" customHeight="1" x14ac:dyDescent="0.25">
      <c r="A70" s="85" t="s">
        <v>54</v>
      </c>
      <c r="B70" s="85" t="s">
        <v>259</v>
      </c>
      <c r="C70" s="85">
        <v>6</v>
      </c>
      <c r="D70" s="88">
        <v>1</v>
      </c>
      <c r="E70" s="85">
        <v>1</v>
      </c>
      <c r="F70" s="85">
        <v>1</v>
      </c>
      <c r="G70" s="90"/>
      <c r="H70" s="90">
        <f t="shared" si="2"/>
        <v>3</v>
      </c>
      <c r="I70" s="90">
        <f>H70-C70</f>
        <v>-3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2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2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 t="shared" ref="C73" si="24">C74+C75+C76+C77</f>
        <v>1020</v>
      </c>
      <c r="D73" s="91">
        <f>D74+D75+D76+D77</f>
        <v>413</v>
      </c>
      <c r="E73" s="91">
        <f t="shared" ref="E73:I73" si="25">E74+E75+E76+E77</f>
        <v>125</v>
      </c>
      <c r="F73" s="91">
        <f t="shared" si="25"/>
        <v>118</v>
      </c>
      <c r="G73" s="91">
        <f t="shared" si="25"/>
        <v>0</v>
      </c>
      <c r="H73" s="91">
        <f t="shared" si="2"/>
        <v>656</v>
      </c>
      <c r="I73" s="91">
        <f t="shared" si="25"/>
        <v>-364</v>
      </c>
    </row>
    <row r="74" spans="1:9" ht="18" customHeight="1" x14ac:dyDescent="0.25">
      <c r="A74" s="85" t="s">
        <v>58</v>
      </c>
      <c r="B74" s="112" t="s">
        <v>260</v>
      </c>
      <c r="C74" s="85">
        <v>120</v>
      </c>
      <c r="D74" s="97">
        <v>154</v>
      </c>
      <c r="E74" s="85">
        <v>15</v>
      </c>
      <c r="F74" s="85">
        <v>10</v>
      </c>
      <c r="G74" s="90"/>
      <c r="H74" s="90">
        <f t="shared" si="2"/>
        <v>179</v>
      </c>
      <c r="I74" s="90">
        <f>H74-C74</f>
        <v>59</v>
      </c>
    </row>
    <row r="75" spans="1:9" ht="18" customHeight="1" x14ac:dyDescent="0.25">
      <c r="A75" s="85" t="s">
        <v>59</v>
      </c>
      <c r="B75" s="112" t="s">
        <v>261</v>
      </c>
      <c r="C75" s="85">
        <v>600</v>
      </c>
      <c r="D75" s="97">
        <v>154</v>
      </c>
      <c r="E75" s="85">
        <v>85</v>
      </c>
      <c r="F75" s="85">
        <v>73</v>
      </c>
      <c r="G75" s="90"/>
      <c r="H75" s="90">
        <f t="shared" si="2"/>
        <v>312</v>
      </c>
      <c r="I75" s="90">
        <f>H75-C75</f>
        <v>-288</v>
      </c>
    </row>
    <row r="76" spans="1:9" ht="18" customHeight="1" x14ac:dyDescent="0.25">
      <c r="A76" s="85" t="s">
        <v>60</v>
      </c>
      <c r="B76" s="112" t="s">
        <v>293</v>
      </c>
      <c r="C76" s="85">
        <v>150</v>
      </c>
      <c r="D76" s="97">
        <v>50</v>
      </c>
      <c r="E76" s="85">
        <v>15</v>
      </c>
      <c r="F76" s="85">
        <v>25</v>
      </c>
      <c r="G76" s="90"/>
      <c r="H76" s="90">
        <f t="shared" si="2"/>
        <v>90</v>
      </c>
      <c r="I76" s="90">
        <f>H76-C76</f>
        <v>-60</v>
      </c>
    </row>
    <row r="77" spans="1:9" ht="18" customHeight="1" x14ac:dyDescent="0.25">
      <c r="A77" s="85" t="s">
        <v>61</v>
      </c>
      <c r="B77" s="112" t="s">
        <v>294</v>
      </c>
      <c r="C77" s="85">
        <v>150</v>
      </c>
      <c r="D77" s="97">
        <v>55</v>
      </c>
      <c r="E77" s="85">
        <v>10</v>
      </c>
      <c r="F77" s="85">
        <v>10</v>
      </c>
      <c r="G77" s="90"/>
      <c r="H77" s="90">
        <f t="shared" si="2"/>
        <v>75</v>
      </c>
      <c r="I77" s="90">
        <f>H77-C77</f>
        <v>-75</v>
      </c>
    </row>
    <row r="78" spans="1:9" s="93" customFormat="1" ht="29.25" customHeight="1" x14ac:dyDescent="0.25">
      <c r="A78" s="91" t="s">
        <v>62</v>
      </c>
      <c r="B78" s="113" t="s">
        <v>63</v>
      </c>
      <c r="C78" s="91">
        <f t="shared" ref="C78" si="26">C79+C80</f>
        <v>0</v>
      </c>
      <c r="D78" s="91">
        <f>D79+D80</f>
        <v>6</v>
      </c>
      <c r="E78" s="91">
        <f t="shared" ref="E78:I78" si="27">E79+E80</f>
        <v>1</v>
      </c>
      <c r="F78" s="91">
        <f t="shared" si="27"/>
        <v>0</v>
      </c>
      <c r="G78" s="91">
        <f t="shared" si="27"/>
        <v>0</v>
      </c>
      <c r="H78" s="91">
        <f t="shared" si="2"/>
        <v>7</v>
      </c>
      <c r="I78" s="91">
        <f t="shared" si="27"/>
        <v>7</v>
      </c>
    </row>
    <row r="79" spans="1:9" ht="23.25" customHeight="1" x14ac:dyDescent="0.25">
      <c r="A79" s="85" t="s">
        <v>64</v>
      </c>
      <c r="B79" s="85" t="s">
        <v>304</v>
      </c>
      <c r="C79" s="85">
        <v>0</v>
      </c>
      <c r="D79" s="97">
        <v>6</v>
      </c>
      <c r="E79" s="85">
        <v>1</v>
      </c>
      <c r="F79" s="85">
        <v>0</v>
      </c>
      <c r="G79" s="90"/>
      <c r="H79" s="90">
        <f t="shared" si="2"/>
        <v>7</v>
      </c>
      <c r="I79" s="90">
        <f>H79-C79</f>
        <v>7</v>
      </c>
    </row>
    <row r="80" spans="1:9" ht="23.25" customHeight="1" x14ac:dyDescent="0.25">
      <c r="A80" s="85" t="s">
        <v>65</v>
      </c>
      <c r="B80" s="85" t="s">
        <v>305</v>
      </c>
      <c r="C80" s="85">
        <v>0</v>
      </c>
      <c r="D80" s="97">
        <v>0</v>
      </c>
      <c r="E80" s="85">
        <v>0</v>
      </c>
      <c r="F80" s="85">
        <v>0</v>
      </c>
      <c r="G80" s="90"/>
      <c r="H80" s="90">
        <f t="shared" si="2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 t="shared" ref="C81" si="28">C82+C83+C84+C85</f>
        <v>0</v>
      </c>
      <c r="D81" s="91">
        <f>D82+D83+D84+D85</f>
        <v>0</v>
      </c>
      <c r="E81" s="91">
        <f t="shared" ref="E81:I81" si="29">E82+E83+E84+E85</f>
        <v>0</v>
      </c>
      <c r="F81" s="91">
        <f t="shared" si="29"/>
        <v>0</v>
      </c>
      <c r="G81" s="91">
        <f t="shared" si="29"/>
        <v>0</v>
      </c>
      <c r="H81" s="91">
        <f t="shared" si="2"/>
        <v>0</v>
      </c>
      <c r="I81" s="91">
        <f t="shared" si="29"/>
        <v>0</v>
      </c>
    </row>
    <row r="82" spans="1:9" ht="17.25" customHeight="1" x14ac:dyDescent="0.25">
      <c r="A82" s="85" t="s">
        <v>58</v>
      </c>
      <c r="B82" s="112" t="s">
        <v>260</v>
      </c>
      <c r="C82" s="85"/>
      <c r="D82" s="97"/>
      <c r="E82" s="85"/>
      <c r="F82" s="85"/>
      <c r="G82" s="90"/>
      <c r="H82" s="90">
        <f t="shared" si="2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12" t="s">
        <v>261</v>
      </c>
      <c r="C83" s="85"/>
      <c r="D83" s="97"/>
      <c r="E83" s="85"/>
      <c r="F83" s="85"/>
      <c r="G83" s="90"/>
      <c r="H83" s="90">
        <f t="shared" si="2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12" t="s">
        <v>293</v>
      </c>
      <c r="C84" s="85"/>
      <c r="D84" s="97"/>
      <c r="E84" s="85"/>
      <c r="F84" s="85"/>
      <c r="G84" s="90"/>
      <c r="H84" s="90">
        <f t="shared" si="2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12" t="s">
        <v>294</v>
      </c>
      <c r="C85" s="85"/>
      <c r="D85" s="97"/>
      <c r="E85" s="85"/>
      <c r="F85" s="85"/>
      <c r="G85" s="90"/>
      <c r="H85" s="90">
        <f t="shared" si="2"/>
        <v>0</v>
      </c>
      <c r="I85" s="90">
        <f>H85-C85</f>
        <v>0</v>
      </c>
    </row>
    <row r="86" spans="1:9" s="195" customFormat="1" ht="30" customHeight="1" x14ac:dyDescent="0.25">
      <c r="A86" s="89" t="s">
        <v>68</v>
      </c>
      <c r="B86" s="126" t="s">
        <v>69</v>
      </c>
      <c r="C86" s="89">
        <f>C88+C89+C90+C87</f>
        <v>59</v>
      </c>
      <c r="D86" s="89">
        <f>D88+D89+D90+D87</f>
        <v>32</v>
      </c>
      <c r="E86" s="89">
        <f t="shared" ref="E86:G86" si="30">E87+E88+E89+E90</f>
        <v>12</v>
      </c>
      <c r="F86" s="89">
        <f t="shared" si="30"/>
        <v>11</v>
      </c>
      <c r="G86" s="89">
        <f t="shared" si="30"/>
        <v>0</v>
      </c>
      <c r="H86" s="89">
        <f t="shared" si="2"/>
        <v>55</v>
      </c>
      <c r="I86" s="89">
        <f t="shared" si="2"/>
        <v>78</v>
      </c>
    </row>
    <row r="87" spans="1:9" ht="30" x14ac:dyDescent="0.25">
      <c r="A87" s="85" t="s">
        <v>70</v>
      </c>
      <c r="B87" s="65" t="s">
        <v>306</v>
      </c>
      <c r="C87" s="65">
        <v>14</v>
      </c>
      <c r="D87" s="65">
        <v>10</v>
      </c>
      <c r="E87" s="85">
        <v>10</v>
      </c>
      <c r="F87" s="85">
        <v>7</v>
      </c>
      <c r="G87" s="90"/>
      <c r="H87" s="90">
        <f>D88+E87+F87+G87</f>
        <v>27</v>
      </c>
      <c r="I87" s="90">
        <f>H87-C88</f>
        <v>7</v>
      </c>
    </row>
    <row r="88" spans="1:9" ht="30" x14ac:dyDescent="0.25">
      <c r="A88" s="85" t="s">
        <v>71</v>
      </c>
      <c r="B88" s="85" t="s">
        <v>307</v>
      </c>
      <c r="C88" s="85">
        <v>20</v>
      </c>
      <c r="D88" s="97">
        <v>10</v>
      </c>
      <c r="E88" s="85">
        <v>0</v>
      </c>
      <c r="F88" s="85">
        <v>2</v>
      </c>
      <c r="G88" s="90"/>
      <c r="H88" s="90">
        <f>D89+E88+F88+G88</f>
        <v>12</v>
      </c>
      <c r="I88" s="90">
        <f>H88-C89</f>
        <v>-8</v>
      </c>
    </row>
    <row r="89" spans="1:9" ht="30" x14ac:dyDescent="0.25">
      <c r="A89" s="85" t="s">
        <v>72</v>
      </c>
      <c r="B89" s="85" t="s">
        <v>308</v>
      </c>
      <c r="C89" s="85">
        <v>20</v>
      </c>
      <c r="D89" s="97">
        <v>10</v>
      </c>
      <c r="E89" s="85">
        <v>1</v>
      </c>
      <c r="F89" s="85">
        <v>1</v>
      </c>
      <c r="G89" s="90"/>
      <c r="H89" s="90">
        <f>D90+E89+F89+G89</f>
        <v>4</v>
      </c>
      <c r="I89" s="90">
        <f>H89-C90</f>
        <v>-1</v>
      </c>
    </row>
    <row r="90" spans="1:9" ht="30" x14ac:dyDescent="0.25">
      <c r="A90" s="85" t="s">
        <v>73</v>
      </c>
      <c r="B90" s="85" t="s">
        <v>309</v>
      </c>
      <c r="C90" s="85">
        <v>5</v>
      </c>
      <c r="D90" s="97">
        <v>2</v>
      </c>
      <c r="E90" s="85">
        <v>1</v>
      </c>
      <c r="F90" s="85">
        <v>1</v>
      </c>
      <c r="G90" s="90"/>
      <c r="H90" s="90">
        <f t="shared" si="2"/>
        <v>4</v>
      </c>
      <c r="I90" s="90">
        <f>H90-C91</f>
        <v>4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2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2"/>
        <v>0</v>
      </c>
      <c r="I92" s="91"/>
    </row>
    <row r="93" spans="1:9" ht="28.5" customHeight="1" x14ac:dyDescent="0.25">
      <c r="A93" s="85" t="s">
        <v>76</v>
      </c>
      <c r="B93" s="85" t="s">
        <v>259</v>
      </c>
      <c r="C93" s="85">
        <v>6</v>
      </c>
      <c r="D93" s="88">
        <v>1</v>
      </c>
      <c r="E93" s="85">
        <v>1</v>
      </c>
      <c r="F93" s="85">
        <v>1</v>
      </c>
      <c r="G93" s="90"/>
      <c r="H93" s="90">
        <f t="shared" si="2"/>
        <v>3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2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2"/>
        <v>0</v>
      </c>
      <c r="I95" s="90"/>
    </row>
    <row r="96" spans="1:9" s="93" customFormat="1" ht="30" customHeight="1" x14ac:dyDescent="0.25">
      <c r="A96" s="91" t="s">
        <v>78</v>
      </c>
      <c r="B96" s="113" t="s">
        <v>79</v>
      </c>
      <c r="C96" s="91">
        <f t="shared" ref="C96" si="31">C97+C98+C99+C100</f>
        <v>750</v>
      </c>
      <c r="D96" s="91">
        <f>D97+D98+D99+D100</f>
        <v>780</v>
      </c>
      <c r="E96" s="91">
        <f t="shared" ref="E96:I96" si="32">E97+E98+E99+E100</f>
        <v>0</v>
      </c>
      <c r="F96" s="91">
        <f t="shared" si="32"/>
        <v>50</v>
      </c>
      <c r="G96" s="91">
        <f t="shared" si="32"/>
        <v>0</v>
      </c>
      <c r="H96" s="91">
        <f t="shared" si="2"/>
        <v>830</v>
      </c>
      <c r="I96" s="91">
        <f t="shared" si="32"/>
        <v>80</v>
      </c>
    </row>
    <row r="97" spans="1:9" ht="16.5" customHeight="1" x14ac:dyDescent="0.25">
      <c r="A97" s="85" t="s">
        <v>80</v>
      </c>
      <c r="B97" s="112" t="s">
        <v>260</v>
      </c>
      <c r="C97" s="15">
        <v>352</v>
      </c>
      <c r="D97" s="114">
        <v>320</v>
      </c>
      <c r="E97" s="85">
        <v>0</v>
      </c>
      <c r="F97" s="85">
        <v>15</v>
      </c>
      <c r="G97" s="90"/>
      <c r="H97" s="90">
        <f t="shared" si="2"/>
        <v>335</v>
      </c>
      <c r="I97" s="90">
        <f>H97-C97</f>
        <v>-17</v>
      </c>
    </row>
    <row r="98" spans="1:9" ht="16.5" customHeight="1" x14ac:dyDescent="0.25">
      <c r="A98" s="85" t="s">
        <v>81</v>
      </c>
      <c r="B98" s="112" t="s">
        <v>261</v>
      </c>
      <c r="C98" s="15">
        <v>323</v>
      </c>
      <c r="D98" s="114">
        <v>400</v>
      </c>
      <c r="E98" s="85">
        <v>0</v>
      </c>
      <c r="F98" s="85">
        <v>35</v>
      </c>
      <c r="G98" s="90"/>
      <c r="H98" s="90">
        <f t="shared" ref="H98:H165" si="33">D98+E98+F98+G98</f>
        <v>435</v>
      </c>
      <c r="I98" s="90">
        <f>H98-C98</f>
        <v>112</v>
      </c>
    </row>
    <row r="99" spans="1:9" ht="16.5" customHeight="1" x14ac:dyDescent="0.25">
      <c r="A99" s="85" t="s">
        <v>82</v>
      </c>
      <c r="B99" s="112" t="s">
        <v>293</v>
      </c>
      <c r="C99" s="15">
        <v>60</v>
      </c>
      <c r="D99" s="97">
        <v>50</v>
      </c>
      <c r="E99" s="85">
        <v>0</v>
      </c>
      <c r="F99" s="85">
        <v>0</v>
      </c>
      <c r="G99" s="90"/>
      <c r="H99" s="90">
        <f t="shared" si="33"/>
        <v>50</v>
      </c>
      <c r="I99" s="90">
        <f>H99-C99</f>
        <v>-10</v>
      </c>
    </row>
    <row r="100" spans="1:9" ht="16.5" customHeight="1" x14ac:dyDescent="0.25">
      <c r="A100" s="85" t="s">
        <v>83</v>
      </c>
      <c r="B100" s="112" t="s">
        <v>294</v>
      </c>
      <c r="C100" s="15">
        <v>15</v>
      </c>
      <c r="D100" s="97">
        <v>10</v>
      </c>
      <c r="E100" s="85">
        <v>0</v>
      </c>
      <c r="F100" s="85">
        <v>0</v>
      </c>
      <c r="G100" s="90"/>
      <c r="H100" s="90">
        <f t="shared" si="33"/>
        <v>10</v>
      </c>
      <c r="I100" s="90">
        <f>H100-C100</f>
        <v>-5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 t="shared" ref="C101" si="34">C102+C103+C104</f>
        <v>20</v>
      </c>
      <c r="D101" s="91">
        <f>D102+D103+D104</f>
        <v>2</v>
      </c>
      <c r="E101" s="91">
        <f t="shared" ref="E101:I101" si="35">E102+E103+E104</f>
        <v>4</v>
      </c>
      <c r="F101" s="91">
        <f t="shared" si="35"/>
        <v>4</v>
      </c>
      <c r="G101" s="91">
        <f t="shared" si="35"/>
        <v>0</v>
      </c>
      <c r="H101" s="91">
        <f t="shared" si="33"/>
        <v>10</v>
      </c>
      <c r="I101" s="91">
        <f t="shared" si="35"/>
        <v>-10</v>
      </c>
    </row>
    <row r="102" spans="1:9" x14ac:dyDescent="0.25">
      <c r="A102" s="85" t="s">
        <v>86</v>
      </c>
      <c r="B102" s="114" t="s">
        <v>310</v>
      </c>
      <c r="C102" s="115">
        <v>12</v>
      </c>
      <c r="D102" s="114">
        <v>2</v>
      </c>
      <c r="E102" s="85">
        <v>2</v>
      </c>
      <c r="F102" s="85">
        <v>2</v>
      </c>
      <c r="G102" s="90"/>
      <c r="H102" s="90">
        <f t="shared" si="33"/>
        <v>6</v>
      </c>
      <c r="I102" s="90">
        <f>H102-C102</f>
        <v>-6</v>
      </c>
    </row>
    <row r="103" spans="1:9" ht="30" x14ac:dyDescent="0.25">
      <c r="A103" s="85" t="s">
        <v>87</v>
      </c>
      <c r="B103" s="114" t="s">
        <v>311</v>
      </c>
      <c r="C103" s="115">
        <v>4</v>
      </c>
      <c r="D103" s="114">
        <v>0</v>
      </c>
      <c r="E103" s="85">
        <v>2</v>
      </c>
      <c r="F103" s="85">
        <v>2</v>
      </c>
      <c r="G103" s="90"/>
      <c r="H103" s="90">
        <f t="shared" si="33"/>
        <v>4</v>
      </c>
      <c r="I103" s="90">
        <f>H103-C103</f>
        <v>0</v>
      </c>
    </row>
    <row r="104" spans="1:9" ht="30" x14ac:dyDescent="0.25">
      <c r="A104" s="85" t="s">
        <v>88</v>
      </c>
      <c r="B104" s="114" t="s">
        <v>312</v>
      </c>
      <c r="C104" s="115">
        <v>4</v>
      </c>
      <c r="D104" s="114">
        <v>0</v>
      </c>
      <c r="E104" s="85">
        <v>0</v>
      </c>
      <c r="F104" s="85">
        <v>0</v>
      </c>
      <c r="G104" s="90"/>
      <c r="H104" s="90">
        <f t="shared" si="33"/>
        <v>0</v>
      </c>
      <c r="I104" s="90">
        <f>H104-C104</f>
        <v>-4</v>
      </c>
    </row>
    <row r="105" spans="1:9" s="93" customFormat="1" ht="42.75" customHeight="1" x14ac:dyDescent="0.25">
      <c r="A105" s="91" t="s">
        <v>89</v>
      </c>
      <c r="B105" s="113" t="s">
        <v>90</v>
      </c>
      <c r="C105" s="91">
        <f t="shared" ref="C105" si="36">C106+C107+C108</f>
        <v>9</v>
      </c>
      <c r="D105" s="91">
        <f>D106+D107+D108</f>
        <v>10</v>
      </c>
      <c r="E105" s="91">
        <f t="shared" ref="E105:I105" si="37">E106+E107+E108</f>
        <v>1</v>
      </c>
      <c r="F105" s="91">
        <f t="shared" si="37"/>
        <v>1</v>
      </c>
      <c r="G105" s="91">
        <f t="shared" si="37"/>
        <v>0</v>
      </c>
      <c r="H105" s="91">
        <f t="shared" si="33"/>
        <v>12</v>
      </c>
      <c r="I105" s="91">
        <f t="shared" si="37"/>
        <v>3</v>
      </c>
    </row>
    <row r="106" spans="1:9" ht="30" x14ac:dyDescent="0.25">
      <c r="A106" s="85" t="s">
        <v>91</v>
      </c>
      <c r="B106" s="114" t="s">
        <v>313</v>
      </c>
      <c r="C106" s="114">
        <v>7</v>
      </c>
      <c r="D106" s="116">
        <v>8</v>
      </c>
      <c r="E106" s="85">
        <v>1</v>
      </c>
      <c r="F106" s="85">
        <v>0</v>
      </c>
      <c r="G106" s="90"/>
      <c r="H106" s="90">
        <f t="shared" si="33"/>
        <v>9</v>
      </c>
      <c r="I106" s="90">
        <f>H106-C106</f>
        <v>2</v>
      </c>
    </row>
    <row r="107" spans="1:9" ht="23.25" customHeight="1" x14ac:dyDescent="0.25">
      <c r="A107" s="85" t="s">
        <v>92</v>
      </c>
      <c r="B107" s="114" t="s">
        <v>314</v>
      </c>
      <c r="C107" s="114">
        <v>2</v>
      </c>
      <c r="D107" s="116">
        <v>2</v>
      </c>
      <c r="E107" s="85">
        <v>0</v>
      </c>
      <c r="F107" s="85">
        <v>1</v>
      </c>
      <c r="G107" s="90"/>
      <c r="H107" s="90">
        <f t="shared" si="33"/>
        <v>3</v>
      </c>
      <c r="I107" s="90">
        <f>H107-C107</f>
        <v>1</v>
      </c>
    </row>
    <row r="108" spans="1:9" ht="30" x14ac:dyDescent="0.25">
      <c r="A108" s="85" t="s">
        <v>93</v>
      </c>
      <c r="B108" s="15" t="s">
        <v>315</v>
      </c>
      <c r="C108" s="114">
        <v>0</v>
      </c>
      <c r="D108" s="116">
        <v>0</v>
      </c>
      <c r="E108" s="85">
        <v>0</v>
      </c>
      <c r="F108" s="85">
        <v>0</v>
      </c>
      <c r="G108" s="90"/>
      <c r="H108" s="90">
        <f t="shared" si="33"/>
        <v>0</v>
      </c>
      <c r="I108" s="90">
        <f>H108-C108</f>
        <v>0</v>
      </c>
    </row>
    <row r="109" spans="1:9" s="93" customFormat="1" ht="42.75" customHeight="1" x14ac:dyDescent="0.25">
      <c r="A109" s="91" t="s">
        <v>94</v>
      </c>
      <c r="B109" s="91" t="s">
        <v>95</v>
      </c>
      <c r="C109" s="91">
        <f t="shared" ref="C109" si="38">C110</f>
        <v>12</v>
      </c>
      <c r="D109" s="91">
        <f>D110</f>
        <v>0</v>
      </c>
      <c r="E109" s="91">
        <f t="shared" ref="E109:I109" si="39">E110</f>
        <v>0</v>
      </c>
      <c r="F109" s="91">
        <f t="shared" si="39"/>
        <v>0</v>
      </c>
      <c r="G109" s="91">
        <f t="shared" si="39"/>
        <v>0</v>
      </c>
      <c r="H109" s="91">
        <f t="shared" si="33"/>
        <v>0</v>
      </c>
      <c r="I109" s="91">
        <f t="shared" si="39"/>
        <v>-12</v>
      </c>
    </row>
    <row r="110" spans="1:9" ht="20.25" customHeight="1" x14ac:dyDescent="0.25">
      <c r="A110" s="85" t="s">
        <v>96</v>
      </c>
      <c r="B110" s="15" t="s">
        <v>316</v>
      </c>
      <c r="C110" s="85">
        <v>12</v>
      </c>
      <c r="D110" s="97">
        <v>0</v>
      </c>
      <c r="E110" s="85">
        <v>0</v>
      </c>
      <c r="F110" s="85">
        <v>0</v>
      </c>
      <c r="G110" s="90"/>
      <c r="H110" s="90">
        <f t="shared" si="33"/>
        <v>0</v>
      </c>
      <c r="I110" s="90">
        <f>H110-C110</f>
        <v>-12</v>
      </c>
    </row>
    <row r="111" spans="1:9" ht="42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33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 t="shared" ref="C112" si="40">C113</f>
        <v>6</v>
      </c>
      <c r="D112" s="91">
        <f>D113</f>
        <v>2</v>
      </c>
      <c r="E112" s="91">
        <f t="shared" ref="E112:I112" si="41">E113</f>
        <v>1</v>
      </c>
      <c r="F112" s="91">
        <f t="shared" si="41"/>
        <v>0</v>
      </c>
      <c r="G112" s="91">
        <f t="shared" si="41"/>
        <v>0</v>
      </c>
      <c r="H112" s="91">
        <f t="shared" si="33"/>
        <v>3</v>
      </c>
      <c r="I112" s="91">
        <f t="shared" si="41"/>
        <v>-3</v>
      </c>
    </row>
    <row r="113" spans="1:9" ht="27.75" customHeight="1" x14ac:dyDescent="0.25">
      <c r="A113" s="85" t="s">
        <v>76</v>
      </c>
      <c r="B113" s="114" t="s">
        <v>259</v>
      </c>
      <c r="C113" s="114">
        <v>6</v>
      </c>
      <c r="D113" s="97">
        <v>2</v>
      </c>
      <c r="E113" s="85">
        <v>1</v>
      </c>
      <c r="F113" s="85">
        <v>0</v>
      </c>
      <c r="G113" s="90"/>
      <c r="H113" s="90">
        <f t="shared" si="33"/>
        <v>3</v>
      </c>
      <c r="I113" s="90">
        <f>H113-C113</f>
        <v>-3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33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 t="shared" ref="C115" si="42">C116</f>
        <v>5</v>
      </c>
      <c r="D115" s="91">
        <f>D116</f>
        <v>0</v>
      </c>
      <c r="E115" s="91">
        <f t="shared" ref="E115:I115" si="43">E116</f>
        <v>0</v>
      </c>
      <c r="F115" s="91">
        <f t="shared" si="43"/>
        <v>0</v>
      </c>
      <c r="G115" s="91">
        <f t="shared" si="43"/>
        <v>0</v>
      </c>
      <c r="H115" s="91">
        <f t="shared" si="33"/>
        <v>0</v>
      </c>
      <c r="I115" s="91">
        <f t="shared" si="43"/>
        <v>-5</v>
      </c>
    </row>
    <row r="116" spans="1:9" ht="17.25" customHeight="1" x14ac:dyDescent="0.25">
      <c r="A116" s="85" t="s">
        <v>103</v>
      </c>
      <c r="B116" s="15" t="s">
        <v>317</v>
      </c>
      <c r="C116" s="85">
        <v>5</v>
      </c>
      <c r="D116" s="97"/>
      <c r="E116" s="85"/>
      <c r="F116" s="85"/>
      <c r="G116" s="90"/>
      <c r="H116" s="90">
        <f t="shared" si="33"/>
        <v>0</v>
      </c>
      <c r="I116" s="90">
        <f>H116-C116</f>
        <v>-5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 t="shared" ref="C117" si="44">C118</f>
        <v>5</v>
      </c>
      <c r="D117" s="91">
        <f>D118</f>
        <v>0</v>
      </c>
      <c r="E117" s="91">
        <v>1</v>
      </c>
      <c r="F117" s="91">
        <v>1</v>
      </c>
      <c r="G117" s="91">
        <f t="shared" ref="G117:I117" si="45">G118</f>
        <v>0</v>
      </c>
      <c r="H117" s="91">
        <f t="shared" si="33"/>
        <v>2</v>
      </c>
      <c r="I117" s="91">
        <f t="shared" si="45"/>
        <v>-5</v>
      </c>
    </row>
    <row r="118" spans="1:9" ht="18" customHeight="1" x14ac:dyDescent="0.25">
      <c r="A118" s="85" t="s">
        <v>106</v>
      </c>
      <c r="B118" s="15" t="s">
        <v>318</v>
      </c>
      <c r="C118" s="85">
        <v>5</v>
      </c>
      <c r="D118" s="97"/>
      <c r="E118" s="85"/>
      <c r="F118" s="85"/>
      <c r="G118" s="90"/>
      <c r="H118" s="90">
        <f t="shared" si="33"/>
        <v>0</v>
      </c>
      <c r="I118" s="90">
        <f>H118-C118</f>
        <v>-5</v>
      </c>
    </row>
    <row r="119" spans="1:9" s="93" customFormat="1" ht="42.75" customHeight="1" x14ac:dyDescent="0.25">
      <c r="A119" s="91"/>
      <c r="B119" s="117" t="s">
        <v>107</v>
      </c>
      <c r="C119" s="91">
        <f t="shared" ref="C119" si="46">C120</f>
        <v>15</v>
      </c>
      <c r="D119" s="91">
        <f>D120</f>
        <v>0</v>
      </c>
      <c r="E119" s="91">
        <f t="shared" ref="E119:I119" si="47">E120</f>
        <v>0</v>
      </c>
      <c r="F119" s="91">
        <f t="shared" si="47"/>
        <v>0</v>
      </c>
      <c r="G119" s="91">
        <f t="shared" si="47"/>
        <v>0</v>
      </c>
      <c r="H119" s="91">
        <f t="shared" si="33"/>
        <v>0</v>
      </c>
      <c r="I119" s="91">
        <f t="shared" si="47"/>
        <v>-15</v>
      </c>
    </row>
    <row r="120" spans="1:9" ht="30" customHeight="1" x14ac:dyDescent="0.25">
      <c r="A120" s="85" t="s">
        <v>108</v>
      </c>
      <c r="B120" s="15" t="s">
        <v>319</v>
      </c>
      <c r="C120" s="85">
        <v>15</v>
      </c>
      <c r="D120" s="97"/>
      <c r="E120" s="85"/>
      <c r="F120" s="85"/>
      <c r="G120" s="90"/>
      <c r="H120" s="90">
        <f t="shared" si="33"/>
        <v>0</v>
      </c>
      <c r="I120" s="90">
        <f>H120-C120</f>
        <v>-15</v>
      </c>
    </row>
    <row r="121" spans="1:9" s="93" customFormat="1" ht="42.75" customHeight="1" x14ac:dyDescent="0.25">
      <c r="A121" s="91" t="s">
        <v>109</v>
      </c>
      <c r="B121" s="117" t="s">
        <v>110</v>
      </c>
      <c r="C121" s="91">
        <f t="shared" ref="C121" si="48">C122</f>
        <v>5</v>
      </c>
      <c r="D121" s="91">
        <f>D122</f>
        <v>0</v>
      </c>
      <c r="E121" s="91">
        <f t="shared" ref="E121:I121" si="49">E122</f>
        <v>0</v>
      </c>
      <c r="F121" s="91">
        <f t="shared" si="49"/>
        <v>0</v>
      </c>
      <c r="G121" s="91">
        <f t="shared" si="49"/>
        <v>0</v>
      </c>
      <c r="H121" s="91">
        <f t="shared" si="33"/>
        <v>0</v>
      </c>
      <c r="I121" s="91">
        <f t="shared" si="49"/>
        <v>-5</v>
      </c>
    </row>
    <row r="122" spans="1:9" ht="26.25" customHeight="1" x14ac:dyDescent="0.25">
      <c r="A122" s="85" t="s">
        <v>111</v>
      </c>
      <c r="B122" s="15" t="s">
        <v>320</v>
      </c>
      <c r="C122" s="85">
        <v>5</v>
      </c>
      <c r="D122" s="97"/>
      <c r="E122" s="85"/>
      <c r="F122" s="85"/>
      <c r="G122" s="90"/>
      <c r="H122" s="90">
        <f t="shared" si="33"/>
        <v>0</v>
      </c>
      <c r="I122" s="90">
        <f>H122-C122</f>
        <v>-5</v>
      </c>
    </row>
    <row r="123" spans="1:9" s="93" customFormat="1" ht="42.75" customHeight="1" x14ac:dyDescent="0.25">
      <c r="A123" s="91" t="s">
        <v>112</v>
      </c>
      <c r="B123" s="117" t="s">
        <v>113</v>
      </c>
      <c r="C123" s="91">
        <f>C124+C125+C126+C127+C128</f>
        <v>1055</v>
      </c>
      <c r="D123" s="91">
        <f>D124+D125+D126+D127+D128</f>
        <v>522</v>
      </c>
      <c r="E123" s="91">
        <f>E124+E125+E126+E127+E128</f>
        <v>155</v>
      </c>
      <c r="F123" s="91">
        <f>F124+F125+F126+F127+F128</f>
        <v>100</v>
      </c>
      <c r="G123" s="91">
        <f>G124+G125+G126+G127+G128</f>
        <v>0</v>
      </c>
      <c r="H123" s="91">
        <f t="shared" si="33"/>
        <v>777</v>
      </c>
      <c r="I123" s="91">
        <f>I124+I125+I126+I127+I128</f>
        <v>-278</v>
      </c>
    </row>
    <row r="124" spans="1:9" ht="30.75" customHeight="1" x14ac:dyDescent="0.25">
      <c r="A124" s="85" t="s">
        <v>114</v>
      </c>
      <c r="B124" s="112" t="s">
        <v>260</v>
      </c>
      <c r="C124" s="92">
        <v>50</v>
      </c>
      <c r="D124" s="97">
        <v>120</v>
      </c>
      <c r="E124" s="85">
        <v>10</v>
      </c>
      <c r="F124" s="85">
        <v>15</v>
      </c>
      <c r="G124" s="90"/>
      <c r="H124" s="90">
        <f t="shared" si="33"/>
        <v>145</v>
      </c>
      <c r="I124" s="90">
        <f>H124-C124</f>
        <v>95</v>
      </c>
    </row>
    <row r="125" spans="1:9" ht="23.25" customHeight="1" x14ac:dyDescent="0.25">
      <c r="A125" s="85" t="s">
        <v>115</v>
      </c>
      <c r="B125" s="112" t="s">
        <v>261</v>
      </c>
      <c r="C125" s="92">
        <v>545</v>
      </c>
      <c r="D125" s="97">
        <v>320</v>
      </c>
      <c r="E125" s="85">
        <v>120</v>
      </c>
      <c r="F125" s="85">
        <v>45</v>
      </c>
      <c r="G125" s="90"/>
      <c r="H125" s="90">
        <f t="shared" si="33"/>
        <v>485</v>
      </c>
      <c r="I125" s="90">
        <f>H125-C125</f>
        <v>-60</v>
      </c>
    </row>
    <row r="126" spans="1:9" ht="23.25" customHeight="1" x14ac:dyDescent="0.25">
      <c r="A126" s="85" t="s">
        <v>116</v>
      </c>
      <c r="B126" s="112" t="s">
        <v>293</v>
      </c>
      <c r="C126" s="92">
        <v>455</v>
      </c>
      <c r="D126" s="97">
        <v>55</v>
      </c>
      <c r="E126" s="85">
        <v>25</v>
      </c>
      <c r="F126" s="85">
        <v>35</v>
      </c>
      <c r="G126" s="90"/>
      <c r="H126" s="90">
        <f t="shared" si="33"/>
        <v>115</v>
      </c>
      <c r="I126" s="90">
        <f>H126-C126</f>
        <v>-340</v>
      </c>
    </row>
    <row r="127" spans="1:9" ht="23.25" customHeight="1" x14ac:dyDescent="0.25">
      <c r="A127" s="85" t="s">
        <v>117</v>
      </c>
      <c r="B127" s="112" t="s">
        <v>294</v>
      </c>
      <c r="C127" s="92">
        <v>5</v>
      </c>
      <c r="D127" s="97">
        <v>27</v>
      </c>
      <c r="E127" s="85">
        <v>0</v>
      </c>
      <c r="F127" s="85">
        <v>5</v>
      </c>
      <c r="G127" s="90"/>
      <c r="H127" s="90">
        <f t="shared" si="33"/>
        <v>32</v>
      </c>
      <c r="I127" s="90">
        <f>H127-C127</f>
        <v>27</v>
      </c>
    </row>
    <row r="128" spans="1:9" ht="23.25" customHeight="1" x14ac:dyDescent="0.25">
      <c r="A128" s="85"/>
      <c r="B128" s="85"/>
      <c r="C128" s="85"/>
      <c r="D128" s="97"/>
      <c r="E128" s="90"/>
      <c r="F128" s="90"/>
      <c r="G128" s="90"/>
      <c r="H128" s="90">
        <f t="shared" si="33"/>
        <v>0</v>
      </c>
      <c r="I128" s="90">
        <f>H128-C128</f>
        <v>0</v>
      </c>
    </row>
    <row r="129" spans="1:9" s="93" customFormat="1" ht="30" customHeight="1" x14ac:dyDescent="0.25">
      <c r="A129" s="91"/>
      <c r="B129" s="104" t="s">
        <v>118</v>
      </c>
      <c r="C129" s="91">
        <f t="shared" ref="C129" si="50">C130+C131+C132+C133</f>
        <v>805</v>
      </c>
      <c r="D129" s="91">
        <f>D130+D131+D132+D133</f>
        <v>113</v>
      </c>
      <c r="E129" s="91">
        <f t="shared" ref="E129:I129" si="51">E130+E131+E132+E133</f>
        <v>40</v>
      </c>
      <c r="F129" s="91">
        <f t="shared" si="51"/>
        <v>55</v>
      </c>
      <c r="G129" s="91">
        <f t="shared" si="51"/>
        <v>0</v>
      </c>
      <c r="H129" s="91">
        <f t="shared" si="33"/>
        <v>208</v>
      </c>
      <c r="I129" s="91">
        <f t="shared" si="51"/>
        <v>-597</v>
      </c>
    </row>
    <row r="130" spans="1:9" ht="23.25" customHeight="1" x14ac:dyDescent="0.25">
      <c r="A130" s="85" t="s">
        <v>119</v>
      </c>
      <c r="B130" s="112" t="s">
        <v>260</v>
      </c>
      <c r="C130" s="85">
        <v>30</v>
      </c>
      <c r="D130" s="97"/>
      <c r="E130" s="85">
        <v>0</v>
      </c>
      <c r="F130" s="85">
        <v>0</v>
      </c>
      <c r="G130" s="90"/>
      <c r="H130" s="90">
        <f t="shared" si="33"/>
        <v>0</v>
      </c>
      <c r="I130" s="90">
        <f>H130-C130</f>
        <v>-30</v>
      </c>
    </row>
    <row r="131" spans="1:9" ht="23.25" customHeight="1" x14ac:dyDescent="0.25">
      <c r="A131" s="85" t="s">
        <v>120</v>
      </c>
      <c r="B131" s="112" t="s">
        <v>261</v>
      </c>
      <c r="C131" s="85">
        <v>315</v>
      </c>
      <c r="D131" s="97">
        <v>63</v>
      </c>
      <c r="E131" s="85">
        <v>15</v>
      </c>
      <c r="F131" s="85">
        <v>15</v>
      </c>
      <c r="G131" s="90"/>
      <c r="H131" s="90">
        <f t="shared" si="33"/>
        <v>93</v>
      </c>
      <c r="I131" s="90">
        <f>H131-C131</f>
        <v>-222</v>
      </c>
    </row>
    <row r="132" spans="1:9" ht="23.25" customHeight="1" x14ac:dyDescent="0.25">
      <c r="A132" s="85" t="s">
        <v>121</v>
      </c>
      <c r="B132" s="112" t="s">
        <v>293</v>
      </c>
      <c r="C132" s="85">
        <v>455</v>
      </c>
      <c r="D132" s="97">
        <v>33</v>
      </c>
      <c r="E132" s="85">
        <v>25</v>
      </c>
      <c r="F132" s="85">
        <v>35</v>
      </c>
      <c r="G132" s="90"/>
      <c r="H132" s="90">
        <f t="shared" si="33"/>
        <v>93</v>
      </c>
      <c r="I132" s="90">
        <f>H132-C132</f>
        <v>-362</v>
      </c>
    </row>
    <row r="133" spans="1:9" ht="23.25" customHeight="1" x14ac:dyDescent="0.25">
      <c r="A133" s="85" t="s">
        <v>122</v>
      </c>
      <c r="B133" s="112" t="s">
        <v>294</v>
      </c>
      <c r="C133" s="85">
        <v>5</v>
      </c>
      <c r="D133" s="97">
        <v>17</v>
      </c>
      <c r="E133" s="85">
        <v>0</v>
      </c>
      <c r="F133" s="85">
        <v>5</v>
      </c>
      <c r="G133" s="90"/>
      <c r="H133" s="90">
        <f t="shared" si="33"/>
        <v>22</v>
      </c>
      <c r="I133" s="90">
        <f>H133-C133</f>
        <v>17</v>
      </c>
    </row>
    <row r="134" spans="1:9" s="93" customFormat="1" ht="42.75" customHeight="1" x14ac:dyDescent="0.25">
      <c r="A134" s="91" t="s">
        <v>123</v>
      </c>
      <c r="B134" s="117" t="s">
        <v>124</v>
      </c>
      <c r="C134" s="91">
        <f t="shared" ref="C134" si="52">C135+C136+C137+C138</f>
        <v>550</v>
      </c>
      <c r="D134" s="91">
        <f>D135+D136+D137+D138</f>
        <v>226</v>
      </c>
      <c r="E134" s="91">
        <f t="shared" ref="E134:I134" si="53">E135+E136+E137+E138</f>
        <v>32</v>
      </c>
      <c r="F134" s="91">
        <f t="shared" si="53"/>
        <v>25</v>
      </c>
      <c r="G134" s="91">
        <f t="shared" si="53"/>
        <v>0</v>
      </c>
      <c r="H134" s="91">
        <f t="shared" si="33"/>
        <v>283</v>
      </c>
      <c r="I134" s="91">
        <f t="shared" si="53"/>
        <v>-267</v>
      </c>
    </row>
    <row r="135" spans="1:9" ht="22.5" customHeight="1" x14ac:dyDescent="0.25">
      <c r="A135" s="85" t="s">
        <v>125</v>
      </c>
      <c r="B135" s="112" t="s">
        <v>260</v>
      </c>
      <c r="C135" s="85">
        <v>25</v>
      </c>
      <c r="D135" s="97">
        <v>17</v>
      </c>
      <c r="E135" s="85">
        <v>2</v>
      </c>
      <c r="F135" s="85">
        <v>0</v>
      </c>
      <c r="G135" s="90"/>
      <c r="H135" s="90">
        <f t="shared" si="33"/>
        <v>19</v>
      </c>
      <c r="I135" s="90">
        <f>H135-C135</f>
        <v>-6</v>
      </c>
    </row>
    <row r="136" spans="1:9" ht="22.5" customHeight="1" x14ac:dyDescent="0.25">
      <c r="A136" s="85" t="s">
        <v>126</v>
      </c>
      <c r="B136" s="112" t="s">
        <v>261</v>
      </c>
      <c r="C136" s="85">
        <v>280</v>
      </c>
      <c r="D136" s="97">
        <v>182</v>
      </c>
      <c r="E136" s="85">
        <v>30</v>
      </c>
      <c r="F136" s="85">
        <v>25</v>
      </c>
      <c r="G136" s="90"/>
      <c r="H136" s="90">
        <f t="shared" si="33"/>
        <v>237</v>
      </c>
      <c r="I136" s="90">
        <f>H136-C136</f>
        <v>-43</v>
      </c>
    </row>
    <row r="137" spans="1:9" ht="22.5" customHeight="1" x14ac:dyDescent="0.25">
      <c r="A137" s="85" t="s">
        <v>127</v>
      </c>
      <c r="B137" s="112" t="s">
        <v>293</v>
      </c>
      <c r="C137" s="85">
        <v>235</v>
      </c>
      <c r="D137" s="97">
        <v>25</v>
      </c>
      <c r="E137" s="85">
        <v>0</v>
      </c>
      <c r="F137" s="85">
        <v>0</v>
      </c>
      <c r="G137" s="90"/>
      <c r="H137" s="90">
        <f t="shared" si="33"/>
        <v>25</v>
      </c>
      <c r="I137" s="90">
        <f>H137-C137</f>
        <v>-210</v>
      </c>
    </row>
    <row r="138" spans="1:9" ht="22.5" customHeight="1" x14ac:dyDescent="0.25">
      <c r="A138" s="85" t="s">
        <v>128</v>
      </c>
      <c r="B138" s="112" t="s">
        <v>294</v>
      </c>
      <c r="C138" s="85">
        <v>10</v>
      </c>
      <c r="D138" s="97">
        <v>2</v>
      </c>
      <c r="E138" s="85">
        <v>0</v>
      </c>
      <c r="F138" s="85">
        <v>0</v>
      </c>
      <c r="G138" s="90"/>
      <c r="H138" s="90">
        <f t="shared" si="33"/>
        <v>2</v>
      </c>
      <c r="I138" s="90">
        <f>H138-C138</f>
        <v>-8</v>
      </c>
    </row>
    <row r="139" spans="1:9" s="93" customFormat="1" ht="30" customHeight="1" x14ac:dyDescent="0.25">
      <c r="A139" s="91"/>
      <c r="B139" s="117" t="s">
        <v>129</v>
      </c>
      <c r="C139" s="91">
        <f t="shared" ref="C139" si="54">C140+C141</f>
        <v>230</v>
      </c>
      <c r="D139" s="91">
        <f>D140+D141</f>
        <v>23</v>
      </c>
      <c r="E139" s="91">
        <f t="shared" ref="E139:I139" si="55">E140+E141</f>
        <v>32</v>
      </c>
      <c r="F139" s="91">
        <f t="shared" si="55"/>
        <v>25</v>
      </c>
      <c r="G139" s="91">
        <f t="shared" si="55"/>
        <v>0</v>
      </c>
      <c r="H139" s="91">
        <f t="shared" si="33"/>
        <v>80</v>
      </c>
      <c r="I139" s="91">
        <f t="shared" si="55"/>
        <v>-150</v>
      </c>
    </row>
    <row r="140" spans="1:9" ht="22.5" customHeight="1" x14ac:dyDescent="0.25">
      <c r="A140" s="85" t="s">
        <v>130</v>
      </c>
      <c r="B140" s="112" t="s">
        <v>260</v>
      </c>
      <c r="C140" s="85">
        <v>20</v>
      </c>
      <c r="D140" s="97">
        <v>9</v>
      </c>
      <c r="E140" s="85">
        <v>2</v>
      </c>
      <c r="F140" s="85">
        <v>0</v>
      </c>
      <c r="G140" s="90"/>
      <c r="H140" s="90">
        <f t="shared" si="33"/>
        <v>11</v>
      </c>
      <c r="I140" s="90">
        <f>H140-C140</f>
        <v>-9</v>
      </c>
    </row>
    <row r="141" spans="1:9" ht="22.5" customHeight="1" x14ac:dyDescent="0.25">
      <c r="A141" s="85" t="s">
        <v>131</v>
      </c>
      <c r="B141" s="112" t="s">
        <v>261</v>
      </c>
      <c r="C141" s="85">
        <v>210</v>
      </c>
      <c r="D141" s="97">
        <v>14</v>
      </c>
      <c r="E141" s="85">
        <v>30</v>
      </c>
      <c r="F141" s="85">
        <v>25</v>
      </c>
      <c r="G141" s="90"/>
      <c r="H141" s="90">
        <f t="shared" si="33"/>
        <v>69</v>
      </c>
      <c r="I141" s="90">
        <f>H141-C141</f>
        <v>-141</v>
      </c>
    </row>
    <row r="142" spans="1:9" ht="22.5" customHeight="1" x14ac:dyDescent="0.25">
      <c r="A142" s="85"/>
      <c r="B142" s="112" t="s">
        <v>293</v>
      </c>
      <c r="C142" s="15">
        <v>225</v>
      </c>
      <c r="D142" s="97"/>
      <c r="E142" s="85">
        <v>0</v>
      </c>
      <c r="F142" s="85">
        <v>0</v>
      </c>
      <c r="G142" s="90"/>
      <c r="H142" s="90"/>
      <c r="I142" s="90"/>
    </row>
    <row r="143" spans="1:9" ht="22.5" customHeight="1" x14ac:dyDescent="0.25">
      <c r="A143" s="85"/>
      <c r="B143" s="112" t="s">
        <v>294</v>
      </c>
      <c r="C143" s="15">
        <v>5</v>
      </c>
      <c r="D143" s="97"/>
      <c r="E143" s="85">
        <v>0</v>
      </c>
      <c r="F143" s="85">
        <v>0</v>
      </c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 t="shared" ref="C144" si="56">C145+C146+C147+C148</f>
        <v>97</v>
      </c>
      <c r="D144" s="91">
        <f>D145+D146+D147+D148</f>
        <v>0</v>
      </c>
      <c r="E144" s="91">
        <f t="shared" ref="E144:I144" si="57">E145+E146+E147+E148</f>
        <v>0</v>
      </c>
      <c r="F144" s="91">
        <f t="shared" si="57"/>
        <v>0</v>
      </c>
      <c r="G144" s="91">
        <f t="shared" si="57"/>
        <v>0</v>
      </c>
      <c r="H144" s="91">
        <f t="shared" si="33"/>
        <v>0</v>
      </c>
      <c r="I144" s="91">
        <f t="shared" si="57"/>
        <v>-97</v>
      </c>
    </row>
    <row r="145" spans="1:9" ht="21.75" customHeight="1" x14ac:dyDescent="0.25">
      <c r="A145" s="85" t="s">
        <v>134</v>
      </c>
      <c r="B145" s="112" t="s">
        <v>260</v>
      </c>
      <c r="C145" s="15">
        <v>3</v>
      </c>
      <c r="D145" s="97"/>
      <c r="E145" s="85"/>
      <c r="F145" s="85"/>
      <c r="G145" s="90"/>
      <c r="H145" s="90">
        <f t="shared" si="33"/>
        <v>0</v>
      </c>
      <c r="I145" s="90">
        <f>H145-C145</f>
        <v>-3</v>
      </c>
    </row>
    <row r="146" spans="1:9" ht="21.75" customHeight="1" x14ac:dyDescent="0.25">
      <c r="A146" s="85" t="s">
        <v>135</v>
      </c>
      <c r="B146" s="112" t="s">
        <v>261</v>
      </c>
      <c r="C146" s="15">
        <v>20</v>
      </c>
      <c r="D146" s="97"/>
      <c r="E146" s="85"/>
      <c r="F146" s="85"/>
      <c r="G146" s="90"/>
      <c r="H146" s="90">
        <f t="shared" si="33"/>
        <v>0</v>
      </c>
      <c r="I146" s="90">
        <f>H146-C146</f>
        <v>-20</v>
      </c>
    </row>
    <row r="147" spans="1:9" ht="21.75" customHeight="1" x14ac:dyDescent="0.25">
      <c r="A147" s="85" t="s">
        <v>136</v>
      </c>
      <c r="B147" s="112" t="s">
        <v>293</v>
      </c>
      <c r="C147" s="15">
        <v>33</v>
      </c>
      <c r="D147" s="97"/>
      <c r="E147" s="85"/>
      <c r="F147" s="85"/>
      <c r="G147" s="90"/>
      <c r="H147" s="90">
        <f t="shared" si="33"/>
        <v>0</v>
      </c>
      <c r="I147" s="90">
        <f>H147-C147</f>
        <v>-33</v>
      </c>
    </row>
    <row r="148" spans="1:9" ht="21.75" customHeight="1" x14ac:dyDescent="0.25">
      <c r="A148" s="85" t="s">
        <v>137</v>
      </c>
      <c r="B148" s="112" t="s">
        <v>294</v>
      </c>
      <c r="C148" s="15">
        <v>41</v>
      </c>
      <c r="D148" s="97"/>
      <c r="E148" s="85"/>
      <c r="F148" s="85"/>
      <c r="G148" s="90"/>
      <c r="H148" s="90">
        <f t="shared" si="33"/>
        <v>0</v>
      </c>
      <c r="I148" s="90">
        <f>H148-C148</f>
        <v>-41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 t="shared" ref="C149" si="58">C150+C151</f>
        <v>7</v>
      </c>
      <c r="D149" s="91">
        <f>D150+D151</f>
        <v>1</v>
      </c>
      <c r="E149" s="91">
        <f t="shared" ref="E149:I149" si="59">E150+E151</f>
        <v>1</v>
      </c>
      <c r="F149" s="91">
        <f t="shared" si="59"/>
        <v>1</v>
      </c>
      <c r="G149" s="91">
        <f t="shared" si="59"/>
        <v>0</v>
      </c>
      <c r="H149" s="91">
        <f t="shared" si="33"/>
        <v>3</v>
      </c>
      <c r="I149" s="91">
        <f t="shared" si="59"/>
        <v>-4</v>
      </c>
    </row>
    <row r="150" spans="1:9" ht="21.75" customHeight="1" x14ac:dyDescent="0.25">
      <c r="A150" s="85" t="s">
        <v>140</v>
      </c>
      <c r="B150" s="15" t="s">
        <v>321</v>
      </c>
      <c r="C150" s="85">
        <v>7</v>
      </c>
      <c r="D150" s="97">
        <v>1</v>
      </c>
      <c r="E150" s="85">
        <v>1</v>
      </c>
      <c r="F150" s="85">
        <v>1</v>
      </c>
      <c r="G150" s="90"/>
      <c r="H150" s="90">
        <f t="shared" si="33"/>
        <v>3</v>
      </c>
      <c r="I150" s="90">
        <f>H150-C150</f>
        <v>-4</v>
      </c>
    </row>
    <row r="151" spans="1:9" ht="21.75" customHeight="1" x14ac:dyDescent="0.25">
      <c r="A151" s="85" t="s">
        <v>141</v>
      </c>
      <c r="B151" s="15" t="s">
        <v>322</v>
      </c>
      <c r="C151" s="85"/>
      <c r="D151" s="97"/>
      <c r="E151" s="85">
        <v>0</v>
      </c>
      <c r="F151" s="85">
        <v>0</v>
      </c>
      <c r="G151" s="90"/>
      <c r="H151" s="90">
        <f t="shared" si="33"/>
        <v>0</v>
      </c>
      <c r="I151" s="90">
        <f>H151-C151</f>
        <v>0</v>
      </c>
    </row>
    <row r="152" spans="1:9" s="195" customFormat="1" ht="30" x14ac:dyDescent="0.25">
      <c r="A152" s="89"/>
      <c r="B152" s="89" t="s">
        <v>142</v>
      </c>
      <c r="C152" s="89">
        <f t="shared" ref="C152" si="60">C153+C154+C155</f>
        <v>650</v>
      </c>
      <c r="D152" s="89">
        <f>D153+D154+D155</f>
        <v>159</v>
      </c>
      <c r="E152" s="89">
        <f t="shared" ref="E152:I152" si="61">E153+E154+E155</f>
        <v>160</v>
      </c>
      <c r="F152" s="89">
        <f t="shared" si="61"/>
        <v>114</v>
      </c>
      <c r="G152" s="89">
        <f t="shared" si="61"/>
        <v>0</v>
      </c>
      <c r="H152" s="89">
        <f t="shared" si="33"/>
        <v>433</v>
      </c>
      <c r="I152" s="89">
        <f t="shared" si="61"/>
        <v>-217</v>
      </c>
    </row>
    <row r="153" spans="1:9" ht="21.75" customHeight="1" x14ac:dyDescent="0.25">
      <c r="A153" s="88" t="s">
        <v>143</v>
      </c>
      <c r="B153" s="118" t="s">
        <v>323</v>
      </c>
      <c r="C153" s="85">
        <v>300</v>
      </c>
      <c r="D153" s="97">
        <v>80</v>
      </c>
      <c r="E153" s="88">
        <v>75</v>
      </c>
      <c r="F153" s="88">
        <v>55</v>
      </c>
      <c r="G153" s="96"/>
      <c r="H153" s="90">
        <f t="shared" si="33"/>
        <v>210</v>
      </c>
      <c r="I153" s="90">
        <f>H153-C153</f>
        <v>-90</v>
      </c>
    </row>
    <row r="154" spans="1:9" ht="21.75" customHeight="1" x14ac:dyDescent="0.25">
      <c r="A154" s="88" t="s">
        <v>144</v>
      </c>
      <c r="B154" s="118" t="s">
        <v>324</v>
      </c>
      <c r="C154" s="85">
        <v>200</v>
      </c>
      <c r="D154" s="97">
        <v>25</v>
      </c>
      <c r="E154" s="88">
        <v>50</v>
      </c>
      <c r="F154" s="88">
        <v>31</v>
      </c>
      <c r="G154" s="96"/>
      <c r="H154" s="90">
        <f t="shared" si="33"/>
        <v>106</v>
      </c>
      <c r="I154" s="90">
        <f>H154-C154</f>
        <v>-94</v>
      </c>
    </row>
    <row r="155" spans="1:9" ht="21.75" customHeight="1" x14ac:dyDescent="0.25">
      <c r="A155" s="88" t="s">
        <v>145</v>
      </c>
      <c r="B155" s="118" t="s">
        <v>325</v>
      </c>
      <c r="C155" s="85">
        <v>150</v>
      </c>
      <c r="D155" s="97">
        <v>54</v>
      </c>
      <c r="E155" s="88">
        <v>35</v>
      </c>
      <c r="F155" s="88">
        <v>28</v>
      </c>
      <c r="G155" s="96"/>
      <c r="H155" s="90">
        <f t="shared" si="33"/>
        <v>117</v>
      </c>
      <c r="I155" s="90">
        <f>H155-C155</f>
        <v>-33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 t="shared" ref="C156" si="62">C157</f>
        <v>8</v>
      </c>
      <c r="D156" s="91">
        <f>D157</f>
        <v>4</v>
      </c>
      <c r="E156" s="91">
        <f t="shared" ref="E156:I156" si="63">E157</f>
        <v>0</v>
      </c>
      <c r="F156" s="91">
        <f t="shared" si="63"/>
        <v>0</v>
      </c>
      <c r="G156" s="91">
        <f t="shared" si="63"/>
        <v>0</v>
      </c>
      <c r="H156" s="91">
        <f t="shared" si="33"/>
        <v>4</v>
      </c>
      <c r="I156" s="91">
        <f t="shared" si="63"/>
        <v>-4</v>
      </c>
    </row>
    <row r="157" spans="1:9" s="122" customFormat="1" ht="20.25" customHeight="1" x14ac:dyDescent="0.25">
      <c r="A157" s="119" t="s">
        <v>148</v>
      </c>
      <c r="B157" s="120" t="s">
        <v>326</v>
      </c>
      <c r="C157" s="119">
        <v>8</v>
      </c>
      <c r="D157" s="119">
        <v>4</v>
      </c>
      <c r="E157" s="119"/>
      <c r="F157" s="119"/>
      <c r="G157" s="121"/>
      <c r="H157" s="121">
        <f t="shared" si="33"/>
        <v>4</v>
      </c>
      <c r="I157" s="121">
        <f>H157-C157</f>
        <v>-4</v>
      </c>
    </row>
    <row r="158" spans="1:9" ht="60" x14ac:dyDescent="0.25">
      <c r="A158" s="85" t="s">
        <v>148</v>
      </c>
      <c r="B158" s="15" t="s">
        <v>328</v>
      </c>
      <c r="C158" s="85">
        <v>10</v>
      </c>
      <c r="D158" s="97"/>
      <c r="E158" s="85"/>
      <c r="F158" s="85"/>
      <c r="G158" s="90"/>
      <c r="H158" s="90"/>
      <c r="I158" s="90"/>
    </row>
    <row r="159" spans="1:9" ht="20.25" customHeight="1" x14ac:dyDescent="0.25">
      <c r="A159" s="85"/>
      <c r="B159" s="15" t="s">
        <v>457</v>
      </c>
      <c r="C159" s="85">
        <v>8</v>
      </c>
      <c r="D159" s="97"/>
      <c r="E159" s="85"/>
      <c r="F159" s="85"/>
      <c r="G159" s="90"/>
      <c r="H159" s="90"/>
      <c r="I159" s="90"/>
    </row>
    <row r="160" spans="1:9" s="93" customFormat="1" ht="60" x14ac:dyDescent="0.25">
      <c r="A160" s="91"/>
      <c r="B160" s="102" t="s">
        <v>149</v>
      </c>
      <c r="C160" s="91">
        <f t="shared" ref="C160" si="64">C161+C162+C163</f>
        <v>4</v>
      </c>
      <c r="D160" s="91">
        <f>D161+D162+D163</f>
        <v>6</v>
      </c>
      <c r="E160" s="91">
        <f t="shared" ref="E160:I160" si="65">E161+E162+E163</f>
        <v>0</v>
      </c>
      <c r="F160" s="91">
        <f t="shared" si="65"/>
        <v>0</v>
      </c>
      <c r="G160" s="91">
        <f t="shared" si="65"/>
        <v>0</v>
      </c>
      <c r="H160" s="91">
        <f t="shared" si="33"/>
        <v>6</v>
      </c>
      <c r="I160" s="91">
        <f t="shared" si="65"/>
        <v>2</v>
      </c>
    </row>
    <row r="161" spans="1:12" ht="39.75" customHeight="1" x14ac:dyDescent="0.25">
      <c r="A161" s="85" t="s">
        <v>150</v>
      </c>
      <c r="B161" s="15" t="s">
        <v>329</v>
      </c>
      <c r="C161" s="85">
        <v>2</v>
      </c>
      <c r="D161" s="97">
        <v>2</v>
      </c>
      <c r="E161" s="85">
        <v>0</v>
      </c>
      <c r="F161" s="85">
        <v>0</v>
      </c>
      <c r="G161" s="90"/>
      <c r="H161" s="90">
        <f t="shared" si="33"/>
        <v>2</v>
      </c>
      <c r="I161" s="90">
        <f>H161-C161</f>
        <v>0</v>
      </c>
    </row>
    <row r="162" spans="1:12" ht="33" customHeight="1" x14ac:dyDescent="0.25">
      <c r="A162" s="85" t="s">
        <v>151</v>
      </c>
      <c r="B162" s="15" t="s">
        <v>330</v>
      </c>
      <c r="C162" s="85">
        <v>1</v>
      </c>
      <c r="D162" s="97">
        <v>4</v>
      </c>
      <c r="E162" s="85">
        <v>0</v>
      </c>
      <c r="F162" s="85">
        <v>0</v>
      </c>
      <c r="G162" s="90"/>
      <c r="H162" s="90">
        <f t="shared" si="33"/>
        <v>4</v>
      </c>
      <c r="I162" s="90">
        <f>H162-C162</f>
        <v>3</v>
      </c>
    </row>
    <row r="163" spans="1:12" ht="24.75" customHeight="1" x14ac:dyDescent="0.25">
      <c r="A163" s="85" t="s">
        <v>152</v>
      </c>
      <c r="B163" s="15" t="s">
        <v>331</v>
      </c>
      <c r="C163" s="85">
        <v>1</v>
      </c>
      <c r="D163" s="111"/>
      <c r="E163" s="85">
        <v>0</v>
      </c>
      <c r="F163" s="85">
        <v>0</v>
      </c>
      <c r="G163" s="90"/>
      <c r="H163" s="90">
        <f t="shared" si="33"/>
        <v>0</v>
      </c>
      <c r="I163" s="90">
        <f>H163-C163</f>
        <v>-1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 t="shared" ref="C164" si="66">C165+C166+C167</f>
        <v>12</v>
      </c>
      <c r="D164" s="91">
        <f>D165+D166+D167</f>
        <v>9</v>
      </c>
      <c r="E164" s="91">
        <f t="shared" ref="E164:I164" si="67">E165+E166+E167</f>
        <v>0</v>
      </c>
      <c r="F164" s="91">
        <f t="shared" si="67"/>
        <v>0</v>
      </c>
      <c r="G164" s="91">
        <f t="shared" si="67"/>
        <v>0</v>
      </c>
      <c r="H164" s="91">
        <f t="shared" si="33"/>
        <v>9</v>
      </c>
      <c r="I164" s="91">
        <f t="shared" si="67"/>
        <v>-3</v>
      </c>
    </row>
    <row r="165" spans="1:12" ht="33.75" customHeight="1" x14ac:dyDescent="0.25">
      <c r="A165" s="85" t="s">
        <v>154</v>
      </c>
      <c r="B165" s="15" t="s">
        <v>333</v>
      </c>
      <c r="C165" s="85">
        <v>4</v>
      </c>
      <c r="D165" s="97">
        <v>5</v>
      </c>
      <c r="E165" s="85">
        <v>0</v>
      </c>
      <c r="F165" s="85">
        <v>0</v>
      </c>
      <c r="G165" s="90"/>
      <c r="H165" s="90">
        <f t="shared" si="33"/>
        <v>5</v>
      </c>
      <c r="I165" s="90">
        <f>H165-C165</f>
        <v>1</v>
      </c>
    </row>
    <row r="166" spans="1:12" x14ac:dyDescent="0.25">
      <c r="A166" s="85" t="s">
        <v>155</v>
      </c>
      <c r="B166" s="15" t="s">
        <v>334</v>
      </c>
      <c r="C166" s="85">
        <v>4</v>
      </c>
      <c r="D166" s="97">
        <v>4</v>
      </c>
      <c r="E166" s="85">
        <v>0</v>
      </c>
      <c r="F166" s="85">
        <v>0</v>
      </c>
      <c r="G166" s="90"/>
      <c r="H166" s="90">
        <f t="shared" ref="H166:H167" si="68">D166+E166+F166+G166</f>
        <v>4</v>
      </c>
      <c r="I166" s="90">
        <f>H166-C166</f>
        <v>0</v>
      </c>
    </row>
    <row r="167" spans="1:12" ht="45" x14ac:dyDescent="0.25">
      <c r="A167" s="85" t="s">
        <v>156</v>
      </c>
      <c r="B167" s="15" t="s">
        <v>335</v>
      </c>
      <c r="C167" s="85">
        <v>4</v>
      </c>
      <c r="D167" s="97"/>
      <c r="E167" s="85">
        <v>0</v>
      </c>
      <c r="F167" s="85">
        <v>0</v>
      </c>
      <c r="G167" s="90"/>
      <c r="H167" s="90">
        <f t="shared" si="68"/>
        <v>0</v>
      </c>
      <c r="I167" s="90">
        <f>H167-C167</f>
        <v>-4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67"/>
  <sheetViews>
    <sheetView view="pageBreakPreview" topLeftCell="A9" zoomScaleNormal="70" zoomScaleSheetLayoutView="100" workbookViewId="0">
      <pane ySplit="1" topLeftCell="A52" activePane="bottomLeft" state="frozen"/>
      <selection activeCell="A9" sqref="A9"/>
      <selection pane="bottomLeft" activeCell="G30" sqref="G30"/>
    </sheetView>
  </sheetViews>
  <sheetFormatPr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178" customWidth="1"/>
    <col min="6" max="6" width="13.7109375" style="179" customWidth="1"/>
    <col min="7" max="7" width="13.28515625" style="65" customWidth="1"/>
    <col min="8" max="8" width="8.42578125" style="65" customWidth="1"/>
    <col min="9" max="9" width="9.5703125" style="65" customWidth="1"/>
    <col min="10" max="253" width="9.140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9.140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9.140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9.140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9.140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9.140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9.140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9.140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9.140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9.140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9.140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9.140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9.140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9.140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9.140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9.140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9.140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9.140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9.140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9.140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9.140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9.140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9.140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9.140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9.140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9.140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9.140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9.140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9.140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9.140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9.140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9.140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9.140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9.140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9.140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9.140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9.140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9.140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9.140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9.140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9.140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9.140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9.140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9.140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9.140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9.140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9.140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9.140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9.140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9.140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9.140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9.140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9.140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9.140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9.140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9.140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9.140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9.140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9.140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9.140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9.140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9.140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9.140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9.140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180"/>
      <c r="F2" s="181"/>
      <c r="G2" s="68"/>
      <c r="H2" s="69"/>
    </row>
    <row r="3" spans="1:9" ht="21.75" customHeight="1" x14ac:dyDescent="0.25">
      <c r="B3" s="70" t="s">
        <v>1</v>
      </c>
      <c r="C3" s="71"/>
      <c r="D3" s="72"/>
      <c r="E3" s="182"/>
      <c r="F3" s="183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182"/>
      <c r="F4" s="183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182"/>
      <c r="F5" s="183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182"/>
      <c r="F6" s="183"/>
      <c r="G6" s="72"/>
      <c r="H6" s="73"/>
    </row>
    <row r="7" spans="1:9" ht="21.75" customHeight="1" thickBot="1" x14ac:dyDescent="0.3">
      <c r="B7" s="75"/>
      <c r="C7" s="76"/>
      <c r="D7" s="77"/>
      <c r="E7" s="184"/>
      <c r="F7" s="185"/>
      <c r="G7" s="77"/>
      <c r="H7" s="78"/>
    </row>
    <row r="8" spans="1:9" ht="21.75" customHeight="1" x14ac:dyDescent="0.25">
      <c r="B8" s="79"/>
      <c r="C8" s="79"/>
      <c r="D8" s="79"/>
      <c r="E8" s="186"/>
      <c r="F8" s="187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110" t="s">
        <v>287</v>
      </c>
      <c r="E9" s="188" t="s">
        <v>253</v>
      </c>
      <c r="F9" s="189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109"/>
      <c r="F10" s="190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90"/>
      <c r="E11" s="109"/>
      <c r="F11" s="1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/>
      <c r="D12" s="91">
        <v>1</v>
      </c>
      <c r="E12" s="91">
        <v>0</v>
      </c>
      <c r="F12" s="91">
        <v>0</v>
      </c>
      <c r="G12" s="91">
        <f t="shared" ref="G12:I12" si="0">G13</f>
        <v>0</v>
      </c>
      <c r="H12" s="91">
        <f t="shared" si="0"/>
        <v>0</v>
      </c>
      <c r="I12" s="91">
        <f t="shared" si="0"/>
        <v>0</v>
      </c>
    </row>
    <row r="13" spans="1:9" ht="36" customHeight="1" x14ac:dyDescent="0.25">
      <c r="A13" s="85" t="s">
        <v>13</v>
      </c>
      <c r="B13" s="85" t="s">
        <v>288</v>
      </c>
      <c r="C13" s="85"/>
      <c r="D13" s="97"/>
      <c r="E13" s="125"/>
      <c r="F13" s="191"/>
      <c r="G13" s="90"/>
      <c r="H13" s="90">
        <f t="shared" ref="H13:I97" si="1">D13+E13+F13+G13</f>
        <v>0</v>
      </c>
      <c r="I13" s="90">
        <f>H13-C13</f>
        <v>0</v>
      </c>
    </row>
    <row r="14" spans="1:9" s="93" customFormat="1" ht="60" x14ac:dyDescent="0.25">
      <c r="A14" s="91" t="s">
        <v>14</v>
      </c>
      <c r="B14" s="91" t="s">
        <v>15</v>
      </c>
      <c r="C14" s="91"/>
      <c r="D14" s="91">
        <v>0</v>
      </c>
      <c r="E14" s="109">
        <f t="shared" ref="E14:I14" si="2">E15</f>
        <v>0</v>
      </c>
      <c r="F14" s="190">
        <f t="shared" si="2"/>
        <v>0</v>
      </c>
      <c r="G14" s="91">
        <f t="shared" si="2"/>
        <v>0</v>
      </c>
      <c r="H14" s="91">
        <f t="shared" si="1"/>
        <v>0</v>
      </c>
      <c r="I14" s="91">
        <f t="shared" si="2"/>
        <v>0</v>
      </c>
    </row>
    <row r="15" spans="1:9" ht="42.75" customHeight="1" x14ac:dyDescent="0.25">
      <c r="A15" s="85"/>
      <c r="B15" s="85" t="s">
        <v>289</v>
      </c>
      <c r="C15" s="85"/>
      <c r="D15" s="97"/>
      <c r="E15" s="125"/>
      <c r="F15" s="191"/>
      <c r="G15" s="90"/>
      <c r="H15" s="90">
        <f t="shared" si="1"/>
        <v>0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/>
      <c r="D16" s="91">
        <v>1</v>
      </c>
      <c r="E16" s="109">
        <f t="shared" ref="E16:I16" si="3">E17</f>
        <v>0</v>
      </c>
      <c r="F16" s="190">
        <f t="shared" si="3"/>
        <v>0</v>
      </c>
      <c r="G16" s="91">
        <f t="shared" si="3"/>
        <v>0</v>
      </c>
      <c r="H16" s="91">
        <f t="shared" si="1"/>
        <v>1</v>
      </c>
      <c r="I16" s="91">
        <f t="shared" si="3"/>
        <v>0</v>
      </c>
    </row>
    <row r="17" spans="1:9" ht="42.75" customHeight="1" x14ac:dyDescent="0.25">
      <c r="A17" s="85" t="s">
        <v>18</v>
      </c>
      <c r="B17" s="85" t="s">
        <v>290</v>
      </c>
      <c r="C17" s="85"/>
      <c r="D17" s="97"/>
      <c r="E17" s="125"/>
      <c r="F17" s="191"/>
      <c r="G17" s="90"/>
      <c r="H17" s="90">
        <f t="shared" si="1"/>
        <v>0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/>
      <c r="D18" s="91"/>
      <c r="E18" s="109">
        <v>0</v>
      </c>
      <c r="F18" s="190">
        <f>SUM(F19)</f>
        <v>1</v>
      </c>
      <c r="G18" s="91">
        <f t="shared" ref="G18:I18" si="4">G19</f>
        <v>0</v>
      </c>
      <c r="H18" s="91">
        <f t="shared" si="1"/>
        <v>1</v>
      </c>
      <c r="I18" s="91">
        <f t="shared" si="4"/>
        <v>1</v>
      </c>
    </row>
    <row r="19" spans="1:9" ht="42.75" customHeight="1" x14ac:dyDescent="0.25">
      <c r="A19" s="85" t="s">
        <v>21</v>
      </c>
      <c r="B19" s="85" t="s">
        <v>291</v>
      </c>
      <c r="C19" s="85"/>
      <c r="D19" s="111"/>
      <c r="E19" s="125"/>
      <c r="F19" s="191">
        <v>1</v>
      </c>
      <c r="G19" s="90"/>
      <c r="H19" s="90">
        <f t="shared" si="1"/>
        <v>1</v>
      </c>
      <c r="I19" s="90">
        <f>H19-C19</f>
        <v>1</v>
      </c>
    </row>
    <row r="20" spans="1:9" s="93" customFormat="1" ht="42.75" customHeight="1" x14ac:dyDescent="0.25">
      <c r="A20" s="91" t="s">
        <v>22</v>
      </c>
      <c r="B20" s="91" t="s">
        <v>23</v>
      </c>
      <c r="C20" s="91"/>
      <c r="D20" s="91">
        <v>1</v>
      </c>
      <c r="E20" s="109">
        <f t="shared" ref="E20:I20" si="5">E21</f>
        <v>0</v>
      </c>
      <c r="F20" s="190">
        <f t="shared" si="5"/>
        <v>0</v>
      </c>
      <c r="G20" s="91">
        <f t="shared" si="5"/>
        <v>0</v>
      </c>
      <c r="H20" s="91">
        <f t="shared" si="1"/>
        <v>1</v>
      </c>
      <c r="I20" s="91">
        <f t="shared" si="5"/>
        <v>0</v>
      </c>
    </row>
    <row r="21" spans="1:9" ht="42.75" customHeight="1" x14ac:dyDescent="0.25">
      <c r="A21" s="85" t="s">
        <v>24</v>
      </c>
      <c r="B21" s="85" t="s">
        <v>258</v>
      </c>
      <c r="C21" s="85"/>
      <c r="D21" s="97"/>
      <c r="E21" s="125"/>
      <c r="F21" s="191"/>
      <c r="G21" s="90"/>
      <c r="H21" s="90">
        <f t="shared" si="1"/>
        <v>0</v>
      </c>
      <c r="I21" s="90">
        <f>H21-C21</f>
        <v>0</v>
      </c>
    </row>
    <row r="22" spans="1:9" ht="22.5" customHeight="1" x14ac:dyDescent="0.25">
      <c r="A22" s="85"/>
      <c r="B22" s="86" t="s">
        <v>25</v>
      </c>
      <c r="C22" s="85"/>
      <c r="D22" s="85"/>
      <c r="E22" s="109"/>
      <c r="F22" s="190"/>
      <c r="G22" s="90"/>
      <c r="H22" s="90">
        <f t="shared" si="1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/>
      <c r="D23" s="91"/>
      <c r="E23" s="109">
        <f t="shared" ref="E23:I23" si="6">E24</f>
        <v>0</v>
      </c>
      <c r="F23" s="190">
        <f t="shared" si="6"/>
        <v>0</v>
      </c>
      <c r="G23" s="91">
        <f t="shared" si="6"/>
        <v>0</v>
      </c>
      <c r="H23" s="91">
        <f t="shared" si="1"/>
        <v>0</v>
      </c>
      <c r="I23" s="91">
        <f t="shared" si="6"/>
        <v>0</v>
      </c>
    </row>
    <row r="24" spans="1:9" ht="28.5" customHeight="1" x14ac:dyDescent="0.25">
      <c r="A24" s="85" t="s">
        <v>28</v>
      </c>
      <c r="B24" s="85" t="s">
        <v>292</v>
      </c>
      <c r="C24" s="111"/>
      <c r="D24" s="97"/>
      <c r="E24" s="125"/>
      <c r="F24" s="191"/>
      <c r="G24" s="90"/>
      <c r="H24" s="90">
        <f t="shared" si="1"/>
        <v>0</v>
      </c>
      <c r="I24" s="90">
        <f>H24-C24</f>
        <v>0</v>
      </c>
    </row>
    <row r="25" spans="1:9" ht="23.25" customHeight="1" x14ac:dyDescent="0.25">
      <c r="A25" s="105" t="s">
        <v>29</v>
      </c>
      <c r="B25" s="89"/>
      <c r="C25" s="89"/>
      <c r="D25" s="89"/>
      <c r="E25" s="109"/>
      <c r="F25" s="190"/>
      <c r="G25" s="89"/>
      <c r="H25" s="89">
        <f t="shared" si="1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9"/>
      <c r="F26" s="190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/>
      <c r="D27" s="91"/>
      <c r="E27" s="109">
        <f>E28+E29+E30+E31+E32</f>
        <v>347</v>
      </c>
      <c r="F27" s="190"/>
      <c r="G27" s="91">
        <f t="shared" ref="G27" si="7">G28+G29+G30+G31+G32</f>
        <v>0</v>
      </c>
      <c r="H27" s="91">
        <f t="shared" si="1"/>
        <v>347</v>
      </c>
      <c r="I27" s="91">
        <f t="shared" ref="I27:I32" si="8">I28+I29+I30+I31+I32</f>
        <v>1562</v>
      </c>
    </row>
    <row r="28" spans="1:9" s="95" customFormat="1" ht="23.25" customHeight="1" x14ac:dyDescent="0.25">
      <c r="A28" s="85" t="s">
        <v>247</v>
      </c>
      <c r="B28" s="112" t="s">
        <v>260</v>
      </c>
      <c r="C28" s="92"/>
      <c r="D28" s="97"/>
      <c r="E28" s="125">
        <v>4</v>
      </c>
      <c r="F28" s="191">
        <v>0</v>
      </c>
      <c r="G28" s="101"/>
      <c r="H28" s="101">
        <f t="shared" si="1"/>
        <v>4</v>
      </c>
      <c r="I28" s="101">
        <f t="shared" si="8"/>
        <v>797</v>
      </c>
    </row>
    <row r="29" spans="1:9" s="95" customFormat="1" ht="23.25" customHeight="1" x14ac:dyDescent="0.25">
      <c r="A29" s="85" t="s">
        <v>248</v>
      </c>
      <c r="B29" s="112" t="s">
        <v>261</v>
      </c>
      <c r="C29" s="92"/>
      <c r="D29" s="97"/>
      <c r="E29" s="125">
        <v>16</v>
      </c>
      <c r="F29" s="179">
        <v>0</v>
      </c>
      <c r="G29" s="101"/>
      <c r="H29" s="101">
        <f>D29+E29+F31+G29</f>
        <v>49</v>
      </c>
      <c r="I29" s="101">
        <f t="shared" si="8"/>
        <v>399</v>
      </c>
    </row>
    <row r="30" spans="1:9" s="95" customFormat="1" ht="23.25" customHeight="1" x14ac:dyDescent="0.25">
      <c r="A30" s="85" t="s">
        <v>249</v>
      </c>
      <c r="B30" s="112" t="s">
        <v>293</v>
      </c>
      <c r="C30" s="92"/>
      <c r="D30" s="97"/>
      <c r="E30" s="125">
        <v>196</v>
      </c>
      <c r="F30" s="191">
        <v>6</v>
      </c>
      <c r="G30" s="101"/>
      <c r="H30" s="101">
        <f t="shared" si="1"/>
        <v>202</v>
      </c>
      <c r="I30" s="101">
        <f t="shared" si="8"/>
        <v>202</v>
      </c>
    </row>
    <row r="31" spans="1:9" s="95" customFormat="1" ht="23.25" customHeight="1" x14ac:dyDescent="0.25">
      <c r="A31" s="85" t="s">
        <v>250</v>
      </c>
      <c r="B31" s="112" t="s">
        <v>294</v>
      </c>
      <c r="C31" s="92"/>
      <c r="D31" s="97"/>
      <c r="E31" s="125">
        <v>131</v>
      </c>
      <c r="F31" s="191">
        <v>33</v>
      </c>
      <c r="G31" s="101"/>
      <c r="H31" s="101">
        <f t="shared" si="1"/>
        <v>164</v>
      </c>
      <c r="I31" s="101">
        <f t="shared" si="8"/>
        <v>104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9"/>
      <c r="F32" s="190"/>
      <c r="G32" s="101"/>
      <c r="H32" s="101">
        <f t="shared" si="1"/>
        <v>0</v>
      </c>
      <c r="I32" s="101">
        <f t="shared" si="8"/>
        <v>60</v>
      </c>
    </row>
    <row r="33" spans="1:9" s="93" customFormat="1" ht="30" customHeight="1" x14ac:dyDescent="0.25">
      <c r="A33" s="91" t="s">
        <v>36</v>
      </c>
      <c r="B33" s="91" t="s">
        <v>31</v>
      </c>
      <c r="C33" s="91"/>
      <c r="D33" s="91"/>
      <c r="E33" s="109">
        <f>E34+E35+E36+E37+E38</f>
        <v>21</v>
      </c>
      <c r="F33" s="190">
        <f>SUM(F34:F43)</f>
        <v>16</v>
      </c>
      <c r="G33" s="91">
        <f t="shared" ref="G33" si="9">G34+G35+G36+G37+G38</f>
        <v>0</v>
      </c>
      <c r="H33" s="91">
        <f t="shared" si="1"/>
        <v>37</v>
      </c>
      <c r="I33" s="91">
        <f>I34+I35+I36+I37+I38</f>
        <v>32</v>
      </c>
    </row>
    <row r="34" spans="1:9" ht="23.25" customHeight="1" x14ac:dyDescent="0.25">
      <c r="A34" s="85" t="s">
        <v>32</v>
      </c>
      <c r="B34" s="85" t="s">
        <v>295</v>
      </c>
      <c r="C34" s="85"/>
      <c r="D34" s="97"/>
      <c r="E34" s="125">
        <v>1</v>
      </c>
      <c r="F34" s="191">
        <v>0</v>
      </c>
      <c r="G34" s="90"/>
      <c r="H34" s="90">
        <f t="shared" si="1"/>
        <v>1</v>
      </c>
      <c r="I34" s="90">
        <f t="shared" ref="I34:I43" si="10">H34-C34</f>
        <v>1</v>
      </c>
    </row>
    <row r="35" spans="1:9" ht="23.25" customHeight="1" x14ac:dyDescent="0.25">
      <c r="A35" s="85" t="s">
        <v>33</v>
      </c>
      <c r="B35" s="85" t="s">
        <v>296</v>
      </c>
      <c r="C35" s="85"/>
      <c r="D35" s="97"/>
      <c r="E35" s="125">
        <v>5</v>
      </c>
      <c r="F35" s="191">
        <v>0</v>
      </c>
      <c r="G35" s="90"/>
      <c r="H35" s="90">
        <f t="shared" si="1"/>
        <v>5</v>
      </c>
      <c r="I35" s="90">
        <f t="shared" si="10"/>
        <v>5</v>
      </c>
    </row>
    <row r="36" spans="1:9" ht="23.25" customHeight="1" x14ac:dyDescent="0.25">
      <c r="A36" s="85" t="s">
        <v>34</v>
      </c>
      <c r="B36" s="85" t="s">
        <v>437</v>
      </c>
      <c r="C36" s="85"/>
      <c r="D36" s="97"/>
      <c r="E36" s="125">
        <v>5</v>
      </c>
      <c r="F36" s="191">
        <v>1</v>
      </c>
      <c r="G36" s="90"/>
      <c r="H36" s="90">
        <f t="shared" si="1"/>
        <v>6</v>
      </c>
      <c r="I36" s="90">
        <f t="shared" si="10"/>
        <v>6</v>
      </c>
    </row>
    <row r="37" spans="1:9" ht="23.25" customHeight="1" x14ac:dyDescent="0.25">
      <c r="A37" s="85" t="s">
        <v>35</v>
      </c>
      <c r="B37" s="85" t="s">
        <v>298</v>
      </c>
      <c r="C37" s="85"/>
      <c r="D37" s="97"/>
      <c r="E37" s="125">
        <v>9</v>
      </c>
      <c r="F37" s="191">
        <v>7</v>
      </c>
      <c r="G37" s="90"/>
      <c r="H37" s="90">
        <f t="shared" si="1"/>
        <v>16</v>
      </c>
      <c r="I37" s="90">
        <f t="shared" si="10"/>
        <v>16</v>
      </c>
    </row>
    <row r="38" spans="1:9" ht="23.25" customHeight="1" x14ac:dyDescent="0.25">
      <c r="A38" s="85" t="s">
        <v>180</v>
      </c>
      <c r="B38" s="85" t="s">
        <v>299</v>
      </c>
      <c r="C38" s="85"/>
      <c r="D38" s="97"/>
      <c r="E38" s="125">
        <v>1</v>
      </c>
      <c r="F38" s="191">
        <v>3</v>
      </c>
      <c r="G38" s="90"/>
      <c r="H38" s="90">
        <f t="shared" si="1"/>
        <v>4</v>
      </c>
      <c r="I38" s="90">
        <f t="shared" si="10"/>
        <v>4</v>
      </c>
    </row>
    <row r="39" spans="1:9" ht="23.25" customHeight="1" x14ac:dyDescent="0.25">
      <c r="A39" s="85"/>
      <c r="B39" s="15" t="s">
        <v>300</v>
      </c>
      <c r="C39" s="85"/>
      <c r="D39" s="97"/>
      <c r="E39" s="125">
        <v>0</v>
      </c>
      <c r="F39" s="191"/>
      <c r="G39" s="90"/>
      <c r="H39" s="90">
        <f t="shared" si="1"/>
        <v>0</v>
      </c>
      <c r="I39" s="90">
        <f t="shared" si="10"/>
        <v>0</v>
      </c>
    </row>
    <row r="40" spans="1:9" ht="23.25" customHeight="1" x14ac:dyDescent="0.25">
      <c r="A40" s="85"/>
      <c r="B40" s="15" t="s">
        <v>458</v>
      </c>
      <c r="C40" s="85"/>
      <c r="D40" s="111"/>
      <c r="E40" s="125">
        <v>55</v>
      </c>
      <c r="F40" s="191"/>
      <c r="G40" s="90"/>
      <c r="H40" s="90">
        <f t="shared" si="1"/>
        <v>55</v>
      </c>
      <c r="I40" s="90">
        <f t="shared" si="10"/>
        <v>55</v>
      </c>
    </row>
    <row r="41" spans="1:9" ht="23.25" customHeight="1" x14ac:dyDescent="0.25">
      <c r="A41" s="85"/>
      <c r="B41" s="15" t="s">
        <v>302</v>
      </c>
      <c r="C41" s="85"/>
      <c r="D41" s="97"/>
      <c r="E41" s="125">
        <v>0</v>
      </c>
      <c r="F41" s="191">
        <v>3</v>
      </c>
      <c r="G41" s="90"/>
      <c r="H41" s="90">
        <f t="shared" si="1"/>
        <v>3</v>
      </c>
      <c r="I41" s="90">
        <f t="shared" si="10"/>
        <v>3</v>
      </c>
    </row>
    <row r="42" spans="1:9" ht="23.25" customHeight="1" x14ac:dyDescent="0.25">
      <c r="A42" s="85"/>
      <c r="B42" s="15" t="s">
        <v>459</v>
      </c>
      <c r="C42" s="85"/>
      <c r="D42" s="97"/>
      <c r="E42" s="125">
        <v>0</v>
      </c>
      <c r="F42" s="191">
        <v>2</v>
      </c>
      <c r="G42" s="90"/>
      <c r="H42" s="90">
        <f t="shared" si="1"/>
        <v>2</v>
      </c>
      <c r="I42" s="90">
        <f t="shared" si="10"/>
        <v>2</v>
      </c>
    </row>
    <row r="43" spans="1:9" ht="23.25" customHeight="1" x14ac:dyDescent="0.25">
      <c r="A43" s="85"/>
      <c r="B43" s="85" t="s">
        <v>460</v>
      </c>
      <c r="C43" s="85"/>
      <c r="D43" s="97"/>
      <c r="E43" s="109">
        <v>3</v>
      </c>
      <c r="F43" s="190"/>
      <c r="G43" s="90"/>
      <c r="H43" s="90">
        <f t="shared" si="1"/>
        <v>3</v>
      </c>
      <c r="I43" s="90">
        <f t="shared" si="10"/>
        <v>3</v>
      </c>
    </row>
    <row r="44" spans="1:9" ht="23.25" customHeight="1" x14ac:dyDescent="0.25">
      <c r="A44" s="85"/>
      <c r="B44" s="85"/>
      <c r="C44" s="85"/>
      <c r="D44" s="97"/>
      <c r="E44" s="109"/>
      <c r="F44" s="190"/>
      <c r="G44" s="90"/>
      <c r="H44" s="90"/>
      <c r="I44" s="90"/>
    </row>
    <row r="45" spans="1:9" s="93" customFormat="1" ht="30" x14ac:dyDescent="0.25">
      <c r="A45" s="91" t="s">
        <v>246</v>
      </c>
      <c r="B45" s="91" t="s">
        <v>37</v>
      </c>
      <c r="C45" s="91"/>
      <c r="D45" s="91"/>
      <c r="E45" s="109">
        <v>9</v>
      </c>
      <c r="F45" s="190">
        <f>SUM(F46+F47+F48+F49)</f>
        <v>10</v>
      </c>
      <c r="G45" s="91">
        <f t="shared" ref="G45:I45" si="11">G46+G47</f>
        <v>0</v>
      </c>
      <c r="H45" s="91">
        <f t="shared" si="1"/>
        <v>19</v>
      </c>
      <c r="I45" s="91">
        <f t="shared" si="11"/>
        <v>0</v>
      </c>
    </row>
    <row r="46" spans="1:9" ht="20.25" customHeight="1" x14ac:dyDescent="0.25">
      <c r="A46" s="85" t="s">
        <v>38</v>
      </c>
      <c r="B46" s="112" t="s">
        <v>260</v>
      </c>
      <c r="C46" s="85"/>
      <c r="D46" s="111"/>
      <c r="E46" s="125"/>
      <c r="F46" s="191"/>
      <c r="G46" s="90"/>
      <c r="H46" s="90">
        <f t="shared" si="1"/>
        <v>0</v>
      </c>
      <c r="I46" s="90">
        <f>H46-C46</f>
        <v>0</v>
      </c>
    </row>
    <row r="47" spans="1:9" ht="20.25" customHeight="1" x14ac:dyDescent="0.25">
      <c r="A47" s="85" t="s">
        <v>39</v>
      </c>
      <c r="B47" s="112" t="s">
        <v>261</v>
      </c>
      <c r="C47" s="85"/>
      <c r="D47" s="111"/>
      <c r="E47" s="125"/>
      <c r="F47" s="191"/>
      <c r="G47" s="90"/>
      <c r="H47" s="90">
        <f t="shared" si="1"/>
        <v>0</v>
      </c>
      <c r="I47" s="90">
        <f>H47-C47</f>
        <v>0</v>
      </c>
    </row>
    <row r="48" spans="1:9" ht="20.25" customHeight="1" x14ac:dyDescent="0.25">
      <c r="A48" s="85"/>
      <c r="B48" s="112" t="s">
        <v>293</v>
      </c>
      <c r="C48" s="85"/>
      <c r="D48" s="97"/>
      <c r="E48" s="125">
        <v>3</v>
      </c>
      <c r="F48" s="191">
        <v>5</v>
      </c>
      <c r="G48" s="90"/>
      <c r="H48" s="90"/>
      <c r="I48" s="90"/>
    </row>
    <row r="49" spans="1:9" ht="20.25" customHeight="1" x14ac:dyDescent="0.25">
      <c r="A49" s="85"/>
      <c r="B49" s="112" t="s">
        <v>294</v>
      </c>
      <c r="C49" s="85"/>
      <c r="D49" s="97"/>
      <c r="E49" s="125">
        <v>6</v>
      </c>
      <c r="F49" s="191">
        <v>5</v>
      </c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/>
      <c r="D50" s="91"/>
      <c r="E50" s="109">
        <v>13</v>
      </c>
      <c r="F50" s="190">
        <f t="shared" ref="F50:I50" si="12">F51+F52+F53+F54</f>
        <v>7</v>
      </c>
      <c r="G50" s="91">
        <f t="shared" si="12"/>
        <v>0</v>
      </c>
      <c r="H50" s="91">
        <f t="shared" si="1"/>
        <v>20</v>
      </c>
      <c r="I50" s="91">
        <f t="shared" si="12"/>
        <v>17</v>
      </c>
    </row>
    <row r="51" spans="1:9" ht="21.75" customHeight="1" x14ac:dyDescent="0.25">
      <c r="A51" s="85" t="s">
        <v>42</v>
      </c>
      <c r="B51" s="112" t="s">
        <v>260</v>
      </c>
      <c r="C51" s="85"/>
      <c r="D51" s="111"/>
      <c r="E51" s="125">
        <v>0</v>
      </c>
      <c r="F51" s="191"/>
      <c r="G51" s="90"/>
      <c r="H51" s="90">
        <f t="shared" si="1"/>
        <v>0</v>
      </c>
      <c r="I51" s="90">
        <f>H51-C51</f>
        <v>0</v>
      </c>
    </row>
    <row r="52" spans="1:9" ht="21.75" customHeight="1" x14ac:dyDescent="0.25">
      <c r="A52" s="85" t="s">
        <v>43</v>
      </c>
      <c r="B52" s="112" t="s">
        <v>261</v>
      </c>
      <c r="C52" s="85"/>
      <c r="D52" s="111"/>
      <c r="E52" s="125">
        <v>2</v>
      </c>
      <c r="F52" s="191"/>
      <c r="G52" s="90"/>
      <c r="H52" s="90">
        <f t="shared" si="1"/>
        <v>2</v>
      </c>
      <c r="I52" s="90">
        <f>H52-C52</f>
        <v>2</v>
      </c>
    </row>
    <row r="53" spans="1:9" ht="21.75" customHeight="1" x14ac:dyDescent="0.25">
      <c r="A53" s="85" t="s">
        <v>44</v>
      </c>
      <c r="B53" s="112" t="s">
        <v>293</v>
      </c>
      <c r="C53" s="85"/>
      <c r="D53" s="111"/>
      <c r="E53" s="125">
        <v>2</v>
      </c>
      <c r="F53" s="191">
        <v>2</v>
      </c>
      <c r="G53" s="90"/>
      <c r="H53" s="90">
        <f t="shared" si="1"/>
        <v>4</v>
      </c>
      <c r="I53" s="90">
        <f>H53-C53</f>
        <v>4</v>
      </c>
    </row>
    <row r="54" spans="1:9" ht="21.75" customHeight="1" x14ac:dyDescent="0.25">
      <c r="A54" s="85" t="s">
        <v>45</v>
      </c>
      <c r="B54" s="112" t="s">
        <v>294</v>
      </c>
      <c r="C54" s="85"/>
      <c r="D54" s="111"/>
      <c r="E54" s="125">
        <v>6</v>
      </c>
      <c r="F54" s="191">
        <v>5</v>
      </c>
      <c r="G54" s="90"/>
      <c r="H54" s="90">
        <f t="shared" si="1"/>
        <v>11</v>
      </c>
      <c r="I54" s="90">
        <f>H54-C54</f>
        <v>11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f t="shared" ref="C55" si="13">C56+C57+C58+C59+C60</f>
        <v>0</v>
      </c>
      <c r="D55" s="91"/>
      <c r="E55" s="109">
        <f t="shared" ref="E55:I55" si="14">E56+E57+E58+E59+E60</f>
        <v>0</v>
      </c>
      <c r="F55" s="190">
        <v>1</v>
      </c>
      <c r="G55" s="91">
        <f t="shared" si="14"/>
        <v>0</v>
      </c>
      <c r="H55" s="91">
        <f t="shared" si="1"/>
        <v>1</v>
      </c>
      <c r="I55" s="91">
        <f t="shared" si="14"/>
        <v>6</v>
      </c>
    </row>
    <row r="56" spans="1:9" ht="19.5" customHeight="1" x14ac:dyDescent="0.25">
      <c r="A56" s="85" t="s">
        <v>48</v>
      </c>
      <c r="B56" s="85" t="s">
        <v>295</v>
      </c>
      <c r="C56" s="85"/>
      <c r="D56" s="97"/>
      <c r="E56" s="125">
        <v>0</v>
      </c>
      <c r="F56" s="191">
        <v>0</v>
      </c>
      <c r="G56" s="90"/>
      <c r="H56" s="90">
        <f t="shared" si="1"/>
        <v>0</v>
      </c>
      <c r="I56" s="90">
        <f t="shared" ref="I56:I63" si="15">H56-C56</f>
        <v>0</v>
      </c>
    </row>
    <row r="57" spans="1:9" ht="19.5" customHeight="1" x14ac:dyDescent="0.25">
      <c r="A57" s="85" t="s">
        <v>49</v>
      </c>
      <c r="B57" s="85" t="s">
        <v>296</v>
      </c>
      <c r="C57" s="85"/>
      <c r="D57" s="97"/>
      <c r="E57" s="125">
        <v>0</v>
      </c>
      <c r="F57" s="191">
        <v>0</v>
      </c>
      <c r="G57" s="90"/>
      <c r="H57" s="90">
        <f t="shared" si="1"/>
        <v>0</v>
      </c>
      <c r="I57" s="90">
        <f t="shared" si="15"/>
        <v>0</v>
      </c>
    </row>
    <row r="58" spans="1:9" ht="19.5" customHeight="1" x14ac:dyDescent="0.25">
      <c r="A58" s="85" t="s">
        <v>50</v>
      </c>
      <c r="B58" s="85" t="s">
        <v>303</v>
      </c>
      <c r="C58" s="85"/>
      <c r="D58" s="97"/>
      <c r="E58" s="125">
        <v>0</v>
      </c>
      <c r="F58" s="191">
        <v>0</v>
      </c>
      <c r="G58" s="90"/>
      <c r="H58" s="90">
        <f t="shared" si="1"/>
        <v>0</v>
      </c>
      <c r="I58" s="90">
        <f t="shared" si="15"/>
        <v>0</v>
      </c>
    </row>
    <row r="59" spans="1:9" ht="19.5" customHeight="1" x14ac:dyDescent="0.25">
      <c r="A59" s="85" t="s">
        <v>51</v>
      </c>
      <c r="B59" s="85" t="s">
        <v>298</v>
      </c>
      <c r="C59" s="85"/>
      <c r="D59" s="97"/>
      <c r="E59" s="125">
        <v>0</v>
      </c>
      <c r="F59" s="191">
        <v>5</v>
      </c>
      <c r="G59" s="90"/>
      <c r="H59" s="90">
        <f t="shared" si="1"/>
        <v>5</v>
      </c>
      <c r="I59" s="90">
        <f t="shared" si="15"/>
        <v>5</v>
      </c>
    </row>
    <row r="60" spans="1:9" ht="19.5" customHeight="1" x14ac:dyDescent="0.25">
      <c r="A60" s="85" t="s">
        <v>181</v>
      </c>
      <c r="B60" s="85" t="s">
        <v>299</v>
      </c>
      <c r="C60" s="85"/>
      <c r="D60" s="97"/>
      <c r="E60" s="125">
        <v>0</v>
      </c>
      <c r="F60" s="191">
        <v>1</v>
      </c>
      <c r="G60" s="90"/>
      <c r="H60" s="90">
        <f t="shared" si="1"/>
        <v>1</v>
      </c>
      <c r="I60" s="90">
        <f t="shared" si="15"/>
        <v>1</v>
      </c>
    </row>
    <row r="61" spans="1:9" ht="19.5" customHeight="1" x14ac:dyDescent="0.25">
      <c r="A61" s="85"/>
      <c r="B61" s="15" t="s">
        <v>300</v>
      </c>
      <c r="C61" s="85"/>
      <c r="D61" s="97"/>
      <c r="E61" s="125">
        <v>0</v>
      </c>
      <c r="F61" s="191">
        <v>0</v>
      </c>
      <c r="G61" s="90"/>
      <c r="H61" s="90">
        <f t="shared" si="1"/>
        <v>0</v>
      </c>
      <c r="I61" s="90">
        <f t="shared" si="15"/>
        <v>0</v>
      </c>
    </row>
    <row r="62" spans="1:9" ht="19.5" customHeight="1" x14ac:dyDescent="0.25">
      <c r="A62" s="85"/>
      <c r="B62" s="15" t="s">
        <v>301</v>
      </c>
      <c r="C62" s="85"/>
      <c r="D62" s="111"/>
      <c r="E62" s="125">
        <v>0</v>
      </c>
      <c r="F62" s="191">
        <v>0</v>
      </c>
      <c r="G62" s="90"/>
      <c r="H62" s="90">
        <f t="shared" si="1"/>
        <v>0</v>
      </c>
      <c r="I62" s="90">
        <f t="shared" si="15"/>
        <v>0</v>
      </c>
    </row>
    <row r="63" spans="1:9" ht="19.5" customHeight="1" x14ac:dyDescent="0.25">
      <c r="A63" s="85"/>
      <c r="B63" s="15" t="s">
        <v>302</v>
      </c>
      <c r="C63" s="85"/>
      <c r="D63" s="97"/>
      <c r="E63" s="125">
        <v>0</v>
      </c>
      <c r="F63" s="191">
        <v>1</v>
      </c>
      <c r="G63" s="90"/>
      <c r="H63" s="90">
        <f t="shared" si="1"/>
        <v>1</v>
      </c>
      <c r="I63" s="90">
        <f t="shared" si="15"/>
        <v>1</v>
      </c>
    </row>
    <row r="64" spans="1:9" ht="19.5" customHeight="1" x14ac:dyDescent="0.25">
      <c r="A64" s="85"/>
      <c r="B64" s="15"/>
      <c r="C64" s="85"/>
      <c r="D64" s="97"/>
      <c r="E64" s="125"/>
      <c r="F64" s="191"/>
      <c r="G64" s="90"/>
      <c r="H64" s="90"/>
      <c r="I64" s="90"/>
    </row>
    <row r="65" spans="1:9" ht="19.5" customHeight="1" x14ac:dyDescent="0.25">
      <c r="A65" s="85"/>
      <c r="B65" s="15"/>
      <c r="C65" s="85"/>
      <c r="D65" s="97"/>
      <c r="E65" s="125"/>
      <c r="F65" s="191"/>
      <c r="G65" s="90"/>
      <c r="H65" s="90"/>
      <c r="I65" s="90"/>
    </row>
    <row r="66" spans="1:9" ht="19.5" customHeight="1" x14ac:dyDescent="0.25">
      <c r="A66" s="85"/>
      <c r="B66" s="15"/>
      <c r="C66" s="85"/>
      <c r="D66" s="97"/>
      <c r="E66" s="125"/>
      <c r="F66" s="191"/>
      <c r="G66" s="90"/>
      <c r="H66" s="90"/>
      <c r="I66" s="90"/>
    </row>
    <row r="67" spans="1:9" ht="19.5" customHeight="1" x14ac:dyDescent="0.25">
      <c r="A67" s="85"/>
      <c r="B67" s="15"/>
      <c r="C67" s="85"/>
      <c r="D67" s="97"/>
      <c r="E67" s="125"/>
      <c r="F67" s="191"/>
      <c r="G67" s="90"/>
      <c r="H67" s="90"/>
      <c r="I67" s="90"/>
    </row>
    <row r="68" spans="1:9" x14ac:dyDescent="0.25">
      <c r="A68" s="85"/>
      <c r="B68" s="86" t="s">
        <v>25</v>
      </c>
      <c r="C68" s="85"/>
      <c r="D68" s="92"/>
      <c r="E68" s="109"/>
      <c r="F68" s="190"/>
      <c r="G68" s="90"/>
      <c r="H68" s="90">
        <f t="shared" si="1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/>
      <c r="E69" s="109"/>
      <c r="F69" s="190"/>
      <c r="G69" s="91"/>
      <c r="H69" s="91">
        <f t="shared" si="1"/>
        <v>0</v>
      </c>
      <c r="I69" s="91"/>
    </row>
    <row r="70" spans="1:9" ht="27" customHeight="1" x14ac:dyDescent="0.25">
      <c r="A70" s="85" t="s">
        <v>54</v>
      </c>
      <c r="B70" s="85" t="s">
        <v>259</v>
      </c>
      <c r="C70" s="85"/>
      <c r="D70" s="111"/>
      <c r="E70" s="125">
        <v>1</v>
      </c>
      <c r="F70" s="191">
        <v>1</v>
      </c>
      <c r="G70" s="90"/>
      <c r="H70" s="90">
        <f t="shared" si="1"/>
        <v>2</v>
      </c>
      <c r="I70" s="90">
        <f>H70-C70</f>
        <v>2</v>
      </c>
    </row>
    <row r="71" spans="1:9" ht="18" customHeight="1" x14ac:dyDescent="0.25">
      <c r="A71" s="105" t="s">
        <v>55</v>
      </c>
      <c r="B71" s="89"/>
      <c r="C71" s="89"/>
      <c r="D71" s="89"/>
      <c r="E71" s="109"/>
      <c r="F71" s="190"/>
      <c r="G71" s="89"/>
      <c r="H71" s="89">
        <f t="shared" si="1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109"/>
      <c r="F72" s="190"/>
      <c r="G72" s="90"/>
      <c r="H72" s="90">
        <f t="shared" si="1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/>
      <c r="D73" s="91"/>
      <c r="E73" s="109">
        <f t="shared" ref="E73:I73" si="16">E74+E75+E76+E77</f>
        <v>0</v>
      </c>
      <c r="F73" s="190">
        <f t="shared" si="16"/>
        <v>0</v>
      </c>
      <c r="G73" s="91">
        <f t="shared" si="16"/>
        <v>0</v>
      </c>
      <c r="H73" s="91">
        <f t="shared" si="1"/>
        <v>0</v>
      </c>
      <c r="I73" s="91">
        <f t="shared" si="16"/>
        <v>0</v>
      </c>
    </row>
    <row r="74" spans="1:9" ht="18" customHeight="1" x14ac:dyDescent="0.25">
      <c r="A74" s="85" t="s">
        <v>58</v>
      </c>
      <c r="B74" s="112" t="s">
        <v>260</v>
      </c>
      <c r="C74" s="85"/>
      <c r="D74" s="97"/>
      <c r="E74" s="125"/>
      <c r="F74" s="191"/>
      <c r="G74" s="90"/>
      <c r="H74" s="90">
        <f t="shared" si="1"/>
        <v>0</v>
      </c>
      <c r="I74" s="90">
        <f>H74-C74</f>
        <v>0</v>
      </c>
    </row>
    <row r="75" spans="1:9" ht="18" customHeight="1" x14ac:dyDescent="0.25">
      <c r="A75" s="85" t="s">
        <v>59</v>
      </c>
      <c r="B75" s="112" t="s">
        <v>261</v>
      </c>
      <c r="C75" s="85"/>
      <c r="D75" s="97"/>
      <c r="E75" s="125"/>
      <c r="F75" s="191"/>
      <c r="G75" s="90"/>
      <c r="H75" s="90">
        <f t="shared" si="1"/>
        <v>0</v>
      </c>
      <c r="I75" s="90">
        <f>H75-C75</f>
        <v>0</v>
      </c>
    </row>
    <row r="76" spans="1:9" ht="18" customHeight="1" x14ac:dyDescent="0.25">
      <c r="A76" s="85" t="s">
        <v>60</v>
      </c>
      <c r="B76" s="112" t="s">
        <v>293</v>
      </c>
      <c r="C76" s="85"/>
      <c r="D76" s="97"/>
      <c r="E76" s="125"/>
      <c r="F76" s="191"/>
      <c r="G76" s="90"/>
      <c r="H76" s="90">
        <f t="shared" si="1"/>
        <v>0</v>
      </c>
      <c r="I76" s="90">
        <f>H76-C76</f>
        <v>0</v>
      </c>
    </row>
    <row r="77" spans="1:9" ht="18" customHeight="1" x14ac:dyDescent="0.25">
      <c r="A77" s="85" t="s">
        <v>61</v>
      </c>
      <c r="B77" s="112" t="s">
        <v>294</v>
      </c>
      <c r="C77" s="85"/>
      <c r="D77" s="97"/>
      <c r="E77" s="125"/>
      <c r="F77" s="191"/>
      <c r="G77" s="90"/>
      <c r="H77" s="90">
        <f t="shared" si="1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113" t="s">
        <v>63</v>
      </c>
      <c r="C78" s="91"/>
      <c r="D78" s="91"/>
      <c r="E78" s="109">
        <f t="shared" ref="E78:I78" si="17">E79+E80</f>
        <v>0</v>
      </c>
      <c r="F78" s="190">
        <f t="shared" si="17"/>
        <v>0</v>
      </c>
      <c r="G78" s="91">
        <f t="shared" si="17"/>
        <v>0</v>
      </c>
      <c r="H78" s="91">
        <f t="shared" si="1"/>
        <v>0</v>
      </c>
      <c r="I78" s="91">
        <f t="shared" si="17"/>
        <v>0</v>
      </c>
    </row>
    <row r="79" spans="1:9" ht="23.25" customHeight="1" x14ac:dyDescent="0.25">
      <c r="A79" s="85" t="s">
        <v>64</v>
      </c>
      <c r="B79" s="85" t="s">
        <v>304</v>
      </c>
      <c r="C79" s="85"/>
      <c r="D79" s="97"/>
      <c r="E79" s="125"/>
      <c r="F79" s="191"/>
      <c r="G79" s="90"/>
      <c r="H79" s="90">
        <f t="shared" si="1"/>
        <v>0</v>
      </c>
      <c r="I79" s="90">
        <f>H79-C79</f>
        <v>0</v>
      </c>
    </row>
    <row r="80" spans="1:9" ht="23.25" customHeight="1" x14ac:dyDescent="0.25">
      <c r="A80" s="85" t="s">
        <v>65</v>
      </c>
      <c r="B80" s="85" t="s">
        <v>305</v>
      </c>
      <c r="C80" s="85"/>
      <c r="D80" s="97"/>
      <c r="E80" s="125"/>
      <c r="F80" s="191"/>
      <c r="G80" s="90"/>
      <c r="H80" s="90">
        <f t="shared" si="1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/>
      <c r="D81" s="91"/>
      <c r="E81" s="109">
        <f t="shared" ref="E81:I81" si="18">E82+E83+E84+E85</f>
        <v>0</v>
      </c>
      <c r="F81" s="190">
        <f t="shared" si="18"/>
        <v>0</v>
      </c>
      <c r="G81" s="91">
        <f t="shared" si="18"/>
        <v>0</v>
      </c>
      <c r="H81" s="91">
        <f t="shared" si="1"/>
        <v>0</v>
      </c>
      <c r="I81" s="91">
        <f t="shared" si="18"/>
        <v>0</v>
      </c>
    </row>
    <row r="82" spans="1:9" ht="17.25" customHeight="1" x14ac:dyDescent="0.25">
      <c r="A82" s="85" t="s">
        <v>58</v>
      </c>
      <c r="B82" s="112" t="s">
        <v>260</v>
      </c>
      <c r="C82" s="85"/>
      <c r="D82" s="97"/>
      <c r="E82" s="125"/>
      <c r="F82" s="191"/>
      <c r="G82" s="90"/>
      <c r="H82" s="90">
        <f t="shared" si="1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12" t="s">
        <v>261</v>
      </c>
      <c r="C83" s="85"/>
      <c r="D83" s="97"/>
      <c r="E83" s="125"/>
      <c r="F83" s="191"/>
      <c r="G83" s="90"/>
      <c r="H83" s="90">
        <f t="shared" si="1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12" t="s">
        <v>293</v>
      </c>
      <c r="C84" s="85"/>
      <c r="D84" s="97"/>
      <c r="E84" s="125"/>
      <c r="F84" s="191"/>
      <c r="G84" s="90"/>
      <c r="H84" s="90">
        <f t="shared" si="1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12" t="s">
        <v>294</v>
      </c>
      <c r="C85" s="85"/>
      <c r="D85" s="97"/>
      <c r="E85" s="125"/>
      <c r="F85" s="191"/>
      <c r="G85" s="90"/>
      <c r="H85" s="90">
        <f t="shared" si="1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/>
      <c r="D86" s="91"/>
      <c r="E86" s="109">
        <f t="shared" ref="E86:G86" si="19">E87+E88+E89+E90</f>
        <v>11</v>
      </c>
      <c r="F86" s="190">
        <f>SUM(F87+F88+F89+F90)</f>
        <v>13</v>
      </c>
      <c r="G86" s="91">
        <f t="shared" si="19"/>
        <v>0</v>
      </c>
      <c r="H86" s="91">
        <f t="shared" si="1"/>
        <v>24</v>
      </c>
      <c r="I86" s="91">
        <f t="shared" si="1"/>
        <v>48</v>
      </c>
    </row>
    <row r="87" spans="1:9" ht="30" x14ac:dyDescent="0.25">
      <c r="A87" s="85" t="s">
        <v>70</v>
      </c>
      <c r="B87" s="65" t="s">
        <v>306</v>
      </c>
      <c r="E87" s="125">
        <v>2</v>
      </c>
      <c r="F87" s="191">
        <v>2</v>
      </c>
      <c r="G87" s="90"/>
      <c r="H87" s="90">
        <f>D88+E87+F87+G87</f>
        <v>4</v>
      </c>
      <c r="I87" s="90">
        <f>H87-C88</f>
        <v>4</v>
      </c>
    </row>
    <row r="88" spans="1:9" ht="30" x14ac:dyDescent="0.25">
      <c r="A88" s="85" t="s">
        <v>71</v>
      </c>
      <c r="B88" s="85" t="s">
        <v>307</v>
      </c>
      <c r="C88" s="85"/>
      <c r="D88" s="97"/>
      <c r="E88" s="125">
        <v>2</v>
      </c>
      <c r="F88" s="191">
        <v>4</v>
      </c>
      <c r="G88" s="90"/>
      <c r="H88" s="90">
        <f>D89+E88+F88+G88</f>
        <v>6</v>
      </c>
      <c r="I88" s="90">
        <f>H88-C89</f>
        <v>6</v>
      </c>
    </row>
    <row r="89" spans="1:9" ht="30" x14ac:dyDescent="0.25">
      <c r="A89" s="85" t="s">
        <v>72</v>
      </c>
      <c r="B89" s="85" t="s">
        <v>308</v>
      </c>
      <c r="C89" s="85"/>
      <c r="D89" s="97"/>
      <c r="E89" s="125">
        <v>6</v>
      </c>
      <c r="F89" s="191">
        <v>6</v>
      </c>
      <c r="G89" s="90"/>
      <c r="H89" s="90">
        <f>D90+E89+F89+G89</f>
        <v>12</v>
      </c>
      <c r="I89" s="90">
        <f>H89-C90</f>
        <v>12</v>
      </c>
    </row>
    <row r="90" spans="1:9" ht="19.5" customHeight="1" x14ac:dyDescent="0.25">
      <c r="A90" s="85" t="s">
        <v>73</v>
      </c>
      <c r="B90" s="85" t="s">
        <v>309</v>
      </c>
      <c r="C90" s="85"/>
      <c r="D90" s="97"/>
      <c r="E90" s="125">
        <v>1</v>
      </c>
      <c r="F90" s="191">
        <v>1</v>
      </c>
      <c r="G90" s="90"/>
      <c r="H90" s="90">
        <f t="shared" si="1"/>
        <v>2</v>
      </c>
      <c r="I90" s="90">
        <f>H90-C91</f>
        <v>2</v>
      </c>
    </row>
    <row r="91" spans="1:9" ht="18" customHeight="1" x14ac:dyDescent="0.25">
      <c r="A91" s="85"/>
      <c r="B91" s="86" t="s">
        <v>25</v>
      </c>
      <c r="C91" s="85"/>
      <c r="D91" s="85"/>
      <c r="E91" s="109"/>
      <c r="F91" s="190"/>
      <c r="G91" s="90"/>
      <c r="H91" s="90">
        <f t="shared" si="1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109"/>
      <c r="F92" s="190"/>
      <c r="G92" s="91"/>
      <c r="H92" s="91"/>
      <c r="I92" s="91"/>
    </row>
    <row r="93" spans="1:9" ht="28.5" customHeight="1" x14ac:dyDescent="0.25">
      <c r="A93" s="85" t="s">
        <v>76</v>
      </c>
      <c r="B93" s="85" t="s">
        <v>259</v>
      </c>
      <c r="C93" s="85"/>
      <c r="D93" s="111"/>
      <c r="E93" s="125"/>
      <c r="F93" s="191"/>
      <c r="G93" s="90"/>
      <c r="H93" s="90">
        <f t="shared" si="1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109"/>
      <c r="F94" s="190"/>
      <c r="G94" s="89"/>
      <c r="H94" s="89">
        <f t="shared" si="1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109"/>
      <c r="F95" s="190"/>
      <c r="G95" s="90"/>
      <c r="H95" s="90">
        <f t="shared" si="1"/>
        <v>0</v>
      </c>
      <c r="I95" s="90"/>
    </row>
    <row r="96" spans="1:9" s="93" customFormat="1" ht="30" customHeight="1" x14ac:dyDescent="0.25">
      <c r="A96" s="91" t="s">
        <v>78</v>
      </c>
      <c r="B96" s="113" t="s">
        <v>79</v>
      </c>
      <c r="C96" s="91"/>
      <c r="D96" s="91"/>
      <c r="E96" s="109">
        <f t="shared" ref="E96:I96" si="20">E97+E98+E99+E100</f>
        <v>0</v>
      </c>
      <c r="F96" s="190">
        <f t="shared" si="20"/>
        <v>0</v>
      </c>
      <c r="G96" s="91">
        <f t="shared" si="20"/>
        <v>0</v>
      </c>
      <c r="H96" s="91">
        <f t="shared" si="1"/>
        <v>0</v>
      </c>
      <c r="I96" s="91">
        <f t="shared" si="20"/>
        <v>0</v>
      </c>
    </row>
    <row r="97" spans="1:9" ht="16.5" customHeight="1" x14ac:dyDescent="0.25">
      <c r="A97" s="85" t="s">
        <v>80</v>
      </c>
      <c r="B97" s="112" t="s">
        <v>260</v>
      </c>
      <c r="C97" s="15"/>
      <c r="D97" s="114"/>
      <c r="E97" s="125"/>
      <c r="F97" s="191"/>
      <c r="G97" s="90"/>
      <c r="H97" s="90">
        <f t="shared" si="1"/>
        <v>0</v>
      </c>
      <c r="I97" s="90">
        <f>H97-C97</f>
        <v>0</v>
      </c>
    </row>
    <row r="98" spans="1:9" ht="16.5" customHeight="1" x14ac:dyDescent="0.25">
      <c r="A98" s="85" t="s">
        <v>81</v>
      </c>
      <c r="B98" s="112" t="s">
        <v>261</v>
      </c>
      <c r="C98" s="15"/>
      <c r="D98" s="114"/>
      <c r="E98" s="125"/>
      <c r="F98" s="191"/>
      <c r="G98" s="90"/>
      <c r="H98" s="90">
        <f t="shared" ref="H98:H165" si="21">D98+E98+F98+G98</f>
        <v>0</v>
      </c>
      <c r="I98" s="90">
        <f>H98-C98</f>
        <v>0</v>
      </c>
    </row>
    <row r="99" spans="1:9" ht="16.5" customHeight="1" x14ac:dyDescent="0.25">
      <c r="A99" s="85" t="s">
        <v>82</v>
      </c>
      <c r="B99" s="112" t="s">
        <v>293</v>
      </c>
      <c r="C99" s="15"/>
      <c r="D99" s="97"/>
      <c r="E99" s="125"/>
      <c r="F99" s="191"/>
      <c r="G99" s="90"/>
      <c r="H99" s="90">
        <f t="shared" si="21"/>
        <v>0</v>
      </c>
      <c r="I99" s="90">
        <f>H99-C99</f>
        <v>0</v>
      </c>
    </row>
    <row r="100" spans="1:9" ht="16.5" customHeight="1" x14ac:dyDescent="0.25">
      <c r="A100" s="85" t="s">
        <v>83</v>
      </c>
      <c r="B100" s="112" t="s">
        <v>294</v>
      </c>
      <c r="C100" s="15"/>
      <c r="D100" s="97"/>
      <c r="E100" s="125"/>
      <c r="F100" s="191"/>
      <c r="G100" s="90"/>
      <c r="H100" s="90">
        <f t="shared" si="21"/>
        <v>0</v>
      </c>
      <c r="I100" s="90">
        <f>H100-C100</f>
        <v>0</v>
      </c>
    </row>
    <row r="101" spans="1:9" s="93" customFormat="1" ht="42.75" customHeight="1" x14ac:dyDescent="0.25">
      <c r="A101" s="91" t="s">
        <v>84</v>
      </c>
      <c r="B101" s="91" t="s">
        <v>85</v>
      </c>
      <c r="C101" s="91"/>
      <c r="D101" s="91"/>
      <c r="E101" s="109">
        <f t="shared" ref="E101:I101" si="22">E102+E103+E104</f>
        <v>0</v>
      </c>
      <c r="F101" s="190">
        <f t="shared" si="22"/>
        <v>0</v>
      </c>
      <c r="G101" s="91">
        <f t="shared" si="22"/>
        <v>0</v>
      </c>
      <c r="H101" s="91">
        <f t="shared" si="21"/>
        <v>0</v>
      </c>
      <c r="I101" s="91">
        <f t="shared" si="22"/>
        <v>0</v>
      </c>
    </row>
    <row r="102" spans="1:9" x14ac:dyDescent="0.25">
      <c r="A102" s="85" t="s">
        <v>86</v>
      </c>
      <c r="B102" s="114" t="s">
        <v>310</v>
      </c>
      <c r="C102" s="115"/>
      <c r="D102" s="114"/>
      <c r="E102" s="125"/>
      <c r="F102" s="191"/>
      <c r="G102" s="90"/>
      <c r="H102" s="90">
        <f t="shared" si="21"/>
        <v>0</v>
      </c>
      <c r="I102" s="90">
        <f>H102-C102</f>
        <v>0</v>
      </c>
    </row>
    <row r="103" spans="1:9" ht="30" x14ac:dyDescent="0.25">
      <c r="A103" s="85" t="s">
        <v>87</v>
      </c>
      <c r="B103" s="114" t="s">
        <v>311</v>
      </c>
      <c r="C103" s="115"/>
      <c r="D103" s="114"/>
      <c r="E103" s="125"/>
      <c r="F103" s="191"/>
      <c r="G103" s="90"/>
      <c r="H103" s="90">
        <f t="shared" si="21"/>
        <v>0</v>
      </c>
      <c r="I103" s="90">
        <f>H103-C103</f>
        <v>0</v>
      </c>
    </row>
    <row r="104" spans="1:9" ht="30" x14ac:dyDescent="0.25">
      <c r="A104" s="85" t="s">
        <v>88</v>
      </c>
      <c r="B104" s="114" t="s">
        <v>312</v>
      </c>
      <c r="C104" s="115"/>
      <c r="D104" s="114"/>
      <c r="E104" s="125"/>
      <c r="F104" s="191"/>
      <c r="G104" s="90"/>
      <c r="H104" s="90">
        <f t="shared" si="21"/>
        <v>0</v>
      </c>
      <c r="I104" s="90">
        <f>H104-C104</f>
        <v>0</v>
      </c>
    </row>
    <row r="105" spans="1:9" s="93" customFormat="1" ht="42.75" customHeight="1" x14ac:dyDescent="0.25">
      <c r="A105" s="91" t="s">
        <v>89</v>
      </c>
      <c r="B105" s="113" t="s">
        <v>90</v>
      </c>
      <c r="C105" s="91"/>
      <c r="D105" s="91"/>
      <c r="E105" s="109">
        <f t="shared" ref="E105:I105" si="23">E106+E107+E108</f>
        <v>0</v>
      </c>
      <c r="F105" s="190">
        <f t="shared" si="23"/>
        <v>0</v>
      </c>
      <c r="G105" s="91">
        <f t="shared" si="23"/>
        <v>0</v>
      </c>
      <c r="H105" s="91">
        <f t="shared" si="21"/>
        <v>0</v>
      </c>
      <c r="I105" s="91">
        <f t="shared" si="23"/>
        <v>0</v>
      </c>
    </row>
    <row r="106" spans="1:9" ht="30" x14ac:dyDescent="0.25">
      <c r="A106" s="85" t="s">
        <v>91</v>
      </c>
      <c r="B106" s="114" t="s">
        <v>313</v>
      </c>
      <c r="C106" s="114"/>
      <c r="D106" s="116"/>
      <c r="E106" s="125"/>
      <c r="F106" s="191"/>
      <c r="G106" s="90"/>
      <c r="H106" s="90">
        <f t="shared" si="21"/>
        <v>0</v>
      </c>
      <c r="I106" s="90">
        <f>H106-C106</f>
        <v>0</v>
      </c>
    </row>
    <row r="107" spans="1:9" ht="23.25" customHeight="1" x14ac:dyDescent="0.25">
      <c r="A107" s="85" t="s">
        <v>92</v>
      </c>
      <c r="B107" s="114" t="s">
        <v>314</v>
      </c>
      <c r="C107" s="114"/>
      <c r="D107" s="116"/>
      <c r="E107" s="125"/>
      <c r="F107" s="191"/>
      <c r="G107" s="90"/>
      <c r="H107" s="90">
        <f t="shared" si="21"/>
        <v>0</v>
      </c>
      <c r="I107" s="90">
        <f>H107-C107</f>
        <v>0</v>
      </c>
    </row>
    <row r="108" spans="1:9" ht="30" x14ac:dyDescent="0.25">
      <c r="A108" s="85" t="s">
        <v>93</v>
      </c>
      <c r="B108" s="15" t="s">
        <v>315</v>
      </c>
      <c r="C108" s="114"/>
      <c r="D108" s="116"/>
      <c r="E108" s="125"/>
      <c r="F108" s="191"/>
      <c r="G108" s="90"/>
      <c r="H108" s="90">
        <f t="shared" si="21"/>
        <v>0</v>
      </c>
      <c r="I108" s="90">
        <f>H108-C108</f>
        <v>0</v>
      </c>
    </row>
    <row r="109" spans="1:9" s="93" customFormat="1" ht="42.75" customHeight="1" x14ac:dyDescent="0.25">
      <c r="A109" s="91" t="s">
        <v>94</v>
      </c>
      <c r="B109" s="91" t="s">
        <v>95</v>
      </c>
      <c r="C109" s="91"/>
      <c r="D109" s="91"/>
      <c r="E109" s="109">
        <f t="shared" ref="E109:I109" si="24">E110</f>
        <v>0</v>
      </c>
      <c r="F109" s="190">
        <f t="shared" si="24"/>
        <v>0</v>
      </c>
      <c r="G109" s="91">
        <f t="shared" si="24"/>
        <v>0</v>
      </c>
      <c r="H109" s="91">
        <f t="shared" si="21"/>
        <v>0</v>
      </c>
      <c r="I109" s="91">
        <f t="shared" si="24"/>
        <v>0</v>
      </c>
    </row>
    <row r="110" spans="1:9" ht="20.25" customHeight="1" x14ac:dyDescent="0.25">
      <c r="A110" s="85" t="s">
        <v>96</v>
      </c>
      <c r="B110" s="15" t="s">
        <v>316</v>
      </c>
      <c r="C110" s="85"/>
      <c r="D110" s="97"/>
      <c r="E110" s="125"/>
      <c r="F110" s="191"/>
      <c r="G110" s="90"/>
      <c r="H110" s="90">
        <f t="shared" si="21"/>
        <v>0</v>
      </c>
      <c r="I110" s="90">
        <f>H110-C110</f>
        <v>0</v>
      </c>
    </row>
    <row r="111" spans="1:9" ht="42.75" customHeight="1" x14ac:dyDescent="0.25">
      <c r="A111" s="85"/>
      <c r="B111" s="86" t="s">
        <v>25</v>
      </c>
      <c r="C111" s="85"/>
      <c r="D111" s="92"/>
      <c r="E111" s="109"/>
      <c r="F111" s="190"/>
      <c r="G111" s="90"/>
      <c r="H111" s="90">
        <f t="shared" si="21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/>
      <c r="D112" s="91"/>
      <c r="E112" s="109">
        <f t="shared" ref="E112:I112" si="25">E113</f>
        <v>0</v>
      </c>
      <c r="F112" s="190">
        <f t="shared" si="25"/>
        <v>0</v>
      </c>
      <c r="G112" s="91">
        <f t="shared" si="25"/>
        <v>0</v>
      </c>
      <c r="H112" s="91">
        <f t="shared" si="21"/>
        <v>0</v>
      </c>
      <c r="I112" s="91">
        <f t="shared" si="25"/>
        <v>0</v>
      </c>
    </row>
    <row r="113" spans="1:9" ht="27.75" customHeight="1" x14ac:dyDescent="0.25">
      <c r="A113" s="85" t="s">
        <v>76</v>
      </c>
      <c r="B113" s="114" t="s">
        <v>259</v>
      </c>
      <c r="C113" s="114"/>
      <c r="D113" s="97"/>
      <c r="E113" s="125"/>
      <c r="F113" s="191"/>
      <c r="G113" s="90"/>
      <c r="H113" s="90">
        <f t="shared" si="21"/>
        <v>0</v>
      </c>
      <c r="I113" s="90">
        <f>H113-C113</f>
        <v>0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192"/>
      <c r="F114" s="193"/>
      <c r="G114" s="94"/>
      <c r="H114" s="89">
        <f t="shared" si="21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 t="shared" ref="C115" si="26">C116</f>
        <v>0</v>
      </c>
      <c r="D115" s="91"/>
      <c r="E115" s="109">
        <f t="shared" ref="E115:I115" si="27">E116</f>
        <v>0</v>
      </c>
      <c r="F115" s="190">
        <f t="shared" si="27"/>
        <v>0</v>
      </c>
      <c r="G115" s="91">
        <f t="shared" si="27"/>
        <v>0</v>
      </c>
      <c r="H115" s="91">
        <f t="shared" si="21"/>
        <v>0</v>
      </c>
      <c r="I115" s="91">
        <f t="shared" si="27"/>
        <v>0</v>
      </c>
    </row>
    <row r="116" spans="1:9" ht="17.25" customHeight="1" x14ac:dyDescent="0.25">
      <c r="A116" s="85" t="s">
        <v>103</v>
      </c>
      <c r="B116" s="15" t="s">
        <v>317</v>
      </c>
      <c r="C116" s="85"/>
      <c r="D116" s="97"/>
      <c r="E116" s="125"/>
      <c r="F116" s="191"/>
      <c r="G116" s="90"/>
      <c r="H116" s="90">
        <f t="shared" si="21"/>
        <v>0</v>
      </c>
      <c r="I116" s="90">
        <f>H116-C116</f>
        <v>0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/>
      <c r="D117" s="91"/>
      <c r="E117" s="109">
        <f t="shared" ref="E117:I117" si="28">E118</f>
        <v>0</v>
      </c>
      <c r="F117" s="190">
        <f t="shared" si="28"/>
        <v>0</v>
      </c>
      <c r="G117" s="91">
        <f t="shared" si="28"/>
        <v>0</v>
      </c>
      <c r="H117" s="91">
        <f t="shared" si="21"/>
        <v>0</v>
      </c>
      <c r="I117" s="91">
        <f t="shared" si="28"/>
        <v>0</v>
      </c>
    </row>
    <row r="118" spans="1:9" ht="18" customHeight="1" x14ac:dyDescent="0.25">
      <c r="A118" s="85" t="s">
        <v>106</v>
      </c>
      <c r="B118" s="15" t="s">
        <v>318</v>
      </c>
      <c r="C118" s="85"/>
      <c r="D118" s="97"/>
      <c r="E118" s="125"/>
      <c r="F118" s="191"/>
      <c r="G118" s="90"/>
      <c r="H118" s="90">
        <f t="shared" si="21"/>
        <v>0</v>
      </c>
      <c r="I118" s="90">
        <f>H118-C118</f>
        <v>0</v>
      </c>
    </row>
    <row r="119" spans="1:9" s="93" customFormat="1" ht="42.75" customHeight="1" x14ac:dyDescent="0.25">
      <c r="A119" s="91"/>
      <c r="B119" s="117" t="s">
        <v>107</v>
      </c>
      <c r="C119" s="91"/>
      <c r="D119" s="91"/>
      <c r="E119" s="109">
        <f t="shared" ref="E119:I119" si="29">E120</f>
        <v>0</v>
      </c>
      <c r="F119" s="190">
        <f t="shared" si="29"/>
        <v>0</v>
      </c>
      <c r="G119" s="91">
        <f t="shared" si="29"/>
        <v>0</v>
      </c>
      <c r="H119" s="91">
        <f t="shared" si="21"/>
        <v>0</v>
      </c>
      <c r="I119" s="91">
        <f t="shared" si="29"/>
        <v>0</v>
      </c>
    </row>
    <row r="120" spans="1:9" ht="30" customHeight="1" x14ac:dyDescent="0.25">
      <c r="A120" s="85" t="s">
        <v>108</v>
      </c>
      <c r="B120" s="15" t="s">
        <v>319</v>
      </c>
      <c r="C120" s="85"/>
      <c r="D120" s="97"/>
      <c r="E120" s="125"/>
      <c r="F120" s="191"/>
      <c r="G120" s="90"/>
      <c r="H120" s="90">
        <f t="shared" si="21"/>
        <v>0</v>
      </c>
      <c r="I120" s="90">
        <f>H120-C120</f>
        <v>0</v>
      </c>
    </row>
    <row r="121" spans="1:9" s="93" customFormat="1" ht="42.75" customHeight="1" x14ac:dyDescent="0.25">
      <c r="A121" s="91" t="s">
        <v>109</v>
      </c>
      <c r="B121" s="117" t="s">
        <v>110</v>
      </c>
      <c r="C121" s="91"/>
      <c r="D121" s="91"/>
      <c r="E121" s="109">
        <f t="shared" ref="E121:I121" si="30">E122</f>
        <v>0</v>
      </c>
      <c r="F121" s="190">
        <f t="shared" si="30"/>
        <v>0</v>
      </c>
      <c r="G121" s="91">
        <f t="shared" si="30"/>
        <v>0</v>
      </c>
      <c r="H121" s="91">
        <f t="shared" si="21"/>
        <v>0</v>
      </c>
      <c r="I121" s="91">
        <f t="shared" si="30"/>
        <v>0</v>
      </c>
    </row>
    <row r="122" spans="1:9" ht="26.25" customHeight="1" x14ac:dyDescent="0.25">
      <c r="A122" s="85" t="s">
        <v>111</v>
      </c>
      <c r="B122" s="15" t="s">
        <v>320</v>
      </c>
      <c r="C122" s="85"/>
      <c r="D122" s="97"/>
      <c r="E122" s="125"/>
      <c r="F122" s="191"/>
      <c r="G122" s="90"/>
      <c r="H122" s="90">
        <f t="shared" si="21"/>
        <v>0</v>
      </c>
      <c r="I122" s="90">
        <f>H122-C122</f>
        <v>0</v>
      </c>
    </row>
    <row r="123" spans="1:9" s="93" customFormat="1" ht="42.75" customHeight="1" x14ac:dyDescent="0.25">
      <c r="A123" s="91" t="s">
        <v>112</v>
      </c>
      <c r="B123" s="117" t="s">
        <v>113</v>
      </c>
      <c r="C123" s="91"/>
      <c r="D123" s="91"/>
      <c r="E123" s="109">
        <f>E124+E125+E126+E127+E128</f>
        <v>0</v>
      </c>
      <c r="F123" s="190">
        <f>F124+F125+F126+F127+F128</f>
        <v>0</v>
      </c>
      <c r="G123" s="91">
        <f>G124+G125+G126+G127+G128</f>
        <v>0</v>
      </c>
      <c r="H123" s="91">
        <f t="shared" si="21"/>
        <v>0</v>
      </c>
      <c r="I123" s="91">
        <f>I124+I125+I126+I127+I128</f>
        <v>0</v>
      </c>
    </row>
    <row r="124" spans="1:9" ht="30.75" customHeight="1" x14ac:dyDescent="0.25">
      <c r="A124" s="85" t="s">
        <v>114</v>
      </c>
      <c r="B124" s="112" t="s">
        <v>260</v>
      </c>
      <c r="C124" s="92"/>
      <c r="D124" s="97"/>
      <c r="E124" s="125"/>
      <c r="F124" s="191"/>
      <c r="G124" s="90"/>
      <c r="H124" s="90">
        <f t="shared" si="21"/>
        <v>0</v>
      </c>
      <c r="I124" s="90">
        <f>H124-C124</f>
        <v>0</v>
      </c>
    </row>
    <row r="125" spans="1:9" ht="23.25" customHeight="1" x14ac:dyDescent="0.25">
      <c r="A125" s="85" t="s">
        <v>115</v>
      </c>
      <c r="B125" s="112" t="s">
        <v>261</v>
      </c>
      <c r="C125" s="92"/>
      <c r="D125" s="97"/>
      <c r="E125" s="125"/>
      <c r="F125" s="191"/>
      <c r="G125" s="90"/>
      <c r="H125" s="90">
        <f t="shared" si="21"/>
        <v>0</v>
      </c>
      <c r="I125" s="90">
        <f>H125-C125</f>
        <v>0</v>
      </c>
    </row>
    <row r="126" spans="1:9" ht="23.25" customHeight="1" x14ac:dyDescent="0.25">
      <c r="A126" s="85" t="s">
        <v>116</v>
      </c>
      <c r="B126" s="112" t="s">
        <v>293</v>
      </c>
      <c r="C126" s="92"/>
      <c r="D126" s="97"/>
      <c r="E126" s="125"/>
      <c r="F126" s="191"/>
      <c r="G126" s="90"/>
      <c r="H126" s="90">
        <f t="shared" si="21"/>
        <v>0</v>
      </c>
      <c r="I126" s="90">
        <f>H126-C126</f>
        <v>0</v>
      </c>
    </row>
    <row r="127" spans="1:9" ht="23.25" customHeight="1" x14ac:dyDescent="0.25">
      <c r="A127" s="85" t="s">
        <v>117</v>
      </c>
      <c r="B127" s="112" t="s">
        <v>294</v>
      </c>
      <c r="C127" s="92"/>
      <c r="D127" s="97"/>
      <c r="E127" s="125"/>
      <c r="F127" s="191"/>
      <c r="G127" s="90"/>
      <c r="H127" s="90">
        <f t="shared" si="21"/>
        <v>0</v>
      </c>
      <c r="I127" s="90">
        <f>H127-C127</f>
        <v>0</v>
      </c>
    </row>
    <row r="128" spans="1:9" ht="23.25" customHeight="1" x14ac:dyDescent="0.25">
      <c r="A128" s="85"/>
      <c r="B128" s="85"/>
      <c r="C128" s="85"/>
      <c r="D128" s="97"/>
      <c r="E128" s="109"/>
      <c r="F128" s="190"/>
      <c r="G128" s="90"/>
      <c r="H128" s="90">
        <f t="shared" si="21"/>
        <v>0</v>
      </c>
      <c r="I128" s="90">
        <f>H128-C128</f>
        <v>0</v>
      </c>
    </row>
    <row r="129" spans="1:9" s="93" customFormat="1" ht="30" customHeight="1" x14ac:dyDescent="0.25">
      <c r="A129" s="91"/>
      <c r="B129" s="104" t="s">
        <v>118</v>
      </c>
      <c r="C129" s="91"/>
      <c r="D129" s="91">
        <f>D130+D131+D132+D133</f>
        <v>0</v>
      </c>
      <c r="E129" s="109">
        <f t="shared" ref="E129:I129" si="31">E130+E131+E132+E133</f>
        <v>0</v>
      </c>
      <c r="F129" s="190">
        <f t="shared" si="31"/>
        <v>0</v>
      </c>
      <c r="G129" s="91">
        <f t="shared" si="31"/>
        <v>0</v>
      </c>
      <c r="H129" s="91">
        <f t="shared" si="21"/>
        <v>0</v>
      </c>
      <c r="I129" s="91">
        <f t="shared" si="31"/>
        <v>0</v>
      </c>
    </row>
    <row r="130" spans="1:9" ht="23.25" customHeight="1" x14ac:dyDescent="0.25">
      <c r="A130" s="85" t="s">
        <v>119</v>
      </c>
      <c r="B130" s="112" t="s">
        <v>260</v>
      </c>
      <c r="C130" s="85"/>
      <c r="D130" s="97"/>
      <c r="E130" s="125"/>
      <c r="F130" s="191"/>
      <c r="G130" s="90"/>
      <c r="H130" s="90">
        <f t="shared" si="21"/>
        <v>0</v>
      </c>
      <c r="I130" s="90">
        <f>H130-C130</f>
        <v>0</v>
      </c>
    </row>
    <row r="131" spans="1:9" ht="23.25" customHeight="1" x14ac:dyDescent="0.25">
      <c r="A131" s="85" t="s">
        <v>120</v>
      </c>
      <c r="B131" s="112" t="s">
        <v>261</v>
      </c>
      <c r="C131" s="85"/>
      <c r="D131" s="97"/>
      <c r="E131" s="125"/>
      <c r="F131" s="191"/>
      <c r="G131" s="90"/>
      <c r="H131" s="90">
        <f t="shared" si="21"/>
        <v>0</v>
      </c>
      <c r="I131" s="90">
        <f>H131-C131</f>
        <v>0</v>
      </c>
    </row>
    <row r="132" spans="1:9" ht="23.25" customHeight="1" x14ac:dyDescent="0.25">
      <c r="A132" s="85" t="s">
        <v>121</v>
      </c>
      <c r="B132" s="112" t="s">
        <v>293</v>
      </c>
      <c r="C132" s="85"/>
      <c r="D132" s="97"/>
      <c r="E132" s="125"/>
      <c r="F132" s="191"/>
      <c r="G132" s="90"/>
      <c r="H132" s="90">
        <f t="shared" si="21"/>
        <v>0</v>
      </c>
      <c r="I132" s="90">
        <f>H132-C132</f>
        <v>0</v>
      </c>
    </row>
    <row r="133" spans="1:9" ht="23.25" customHeight="1" x14ac:dyDescent="0.25">
      <c r="A133" s="85" t="s">
        <v>122</v>
      </c>
      <c r="B133" s="112" t="s">
        <v>294</v>
      </c>
      <c r="C133" s="85"/>
      <c r="D133" s="97"/>
      <c r="E133" s="125"/>
      <c r="F133" s="191"/>
      <c r="G133" s="90"/>
      <c r="H133" s="90">
        <f t="shared" si="21"/>
        <v>0</v>
      </c>
      <c r="I133" s="90">
        <f>H133-C133</f>
        <v>0</v>
      </c>
    </row>
    <row r="134" spans="1:9" s="93" customFormat="1" ht="42.75" customHeight="1" x14ac:dyDescent="0.25">
      <c r="A134" s="91" t="s">
        <v>123</v>
      </c>
      <c r="B134" s="117" t="s">
        <v>124</v>
      </c>
      <c r="C134" s="91">
        <f t="shared" ref="C134" si="32">C135+C136+C137+C138</f>
        <v>0</v>
      </c>
      <c r="D134" s="91"/>
      <c r="E134" s="109">
        <f t="shared" ref="E134:I134" si="33">E135+E136+E137+E138</f>
        <v>28</v>
      </c>
      <c r="F134" s="190">
        <f t="shared" si="33"/>
        <v>39</v>
      </c>
      <c r="G134" s="91">
        <f t="shared" si="33"/>
        <v>0</v>
      </c>
      <c r="H134" s="91">
        <f t="shared" si="21"/>
        <v>67</v>
      </c>
      <c r="I134" s="91">
        <f t="shared" si="33"/>
        <v>67</v>
      </c>
    </row>
    <row r="135" spans="1:9" ht="22.5" customHeight="1" x14ac:dyDescent="0.25">
      <c r="A135" s="85" t="s">
        <v>125</v>
      </c>
      <c r="B135" s="112" t="s">
        <v>260</v>
      </c>
      <c r="C135" s="85"/>
      <c r="D135" s="97"/>
      <c r="E135" s="125"/>
      <c r="F135" s="191"/>
      <c r="G135" s="90"/>
      <c r="H135" s="90">
        <f t="shared" si="21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12" t="s">
        <v>261</v>
      </c>
      <c r="C136" s="85"/>
      <c r="D136" s="97"/>
      <c r="E136" s="125"/>
      <c r="F136" s="191"/>
      <c r="G136" s="90"/>
      <c r="H136" s="90">
        <f t="shared" si="21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12" t="s">
        <v>293</v>
      </c>
      <c r="C137" s="85"/>
      <c r="D137" s="97"/>
      <c r="E137" s="125">
        <v>4</v>
      </c>
      <c r="F137" s="191">
        <v>6</v>
      </c>
      <c r="G137" s="90"/>
      <c r="H137" s="90">
        <f t="shared" si="21"/>
        <v>10</v>
      </c>
      <c r="I137" s="90">
        <f>H137-C137</f>
        <v>10</v>
      </c>
    </row>
    <row r="138" spans="1:9" ht="22.5" customHeight="1" x14ac:dyDescent="0.25">
      <c r="A138" s="85" t="s">
        <v>128</v>
      </c>
      <c r="B138" s="112" t="s">
        <v>294</v>
      </c>
      <c r="C138" s="85"/>
      <c r="D138" s="97"/>
      <c r="E138" s="125">
        <v>24</v>
      </c>
      <c r="F138" s="191">
        <v>33</v>
      </c>
      <c r="G138" s="90"/>
      <c r="H138" s="90">
        <f t="shared" si="21"/>
        <v>57</v>
      </c>
      <c r="I138" s="90">
        <f>H138-C138</f>
        <v>57</v>
      </c>
    </row>
    <row r="139" spans="1:9" s="93" customFormat="1" ht="30" customHeight="1" x14ac:dyDescent="0.25">
      <c r="A139" s="91"/>
      <c r="B139" s="117" t="s">
        <v>129</v>
      </c>
      <c r="C139" s="91">
        <f t="shared" ref="C139" si="34">C140+C141</f>
        <v>0</v>
      </c>
      <c r="D139" s="91"/>
      <c r="E139" s="109">
        <f t="shared" ref="E139:I139" si="35">E140+E141</f>
        <v>0</v>
      </c>
      <c r="F139" s="190">
        <f>SUM(F140+F141+F142+F143)</f>
        <v>39</v>
      </c>
      <c r="G139" s="91">
        <f t="shared" si="35"/>
        <v>0</v>
      </c>
      <c r="H139" s="91">
        <f t="shared" si="21"/>
        <v>39</v>
      </c>
      <c r="I139" s="91">
        <f t="shared" si="35"/>
        <v>0</v>
      </c>
    </row>
    <row r="140" spans="1:9" ht="22.5" customHeight="1" x14ac:dyDescent="0.25">
      <c r="A140" s="85" t="s">
        <v>130</v>
      </c>
      <c r="B140" s="112" t="s">
        <v>260</v>
      </c>
      <c r="C140" s="85"/>
      <c r="D140" s="97"/>
      <c r="E140" s="125"/>
      <c r="F140" s="191"/>
      <c r="G140" s="90"/>
      <c r="H140" s="90">
        <f t="shared" si="21"/>
        <v>0</v>
      </c>
      <c r="I140" s="90">
        <f>H140-C140</f>
        <v>0</v>
      </c>
    </row>
    <row r="141" spans="1:9" ht="22.5" customHeight="1" x14ac:dyDescent="0.25">
      <c r="A141" s="85" t="s">
        <v>131</v>
      </c>
      <c r="B141" s="112" t="s">
        <v>261</v>
      </c>
      <c r="C141" s="85"/>
      <c r="D141" s="97"/>
      <c r="E141" s="125"/>
      <c r="F141" s="191"/>
      <c r="G141" s="90"/>
      <c r="H141" s="90">
        <f t="shared" si="21"/>
        <v>0</v>
      </c>
      <c r="I141" s="90">
        <f>H141-C141</f>
        <v>0</v>
      </c>
    </row>
    <row r="142" spans="1:9" ht="22.5" customHeight="1" x14ac:dyDescent="0.25">
      <c r="A142" s="85"/>
      <c r="B142" s="112" t="s">
        <v>293</v>
      </c>
      <c r="C142" s="15"/>
      <c r="D142" s="97"/>
      <c r="E142" s="125">
        <v>4</v>
      </c>
      <c r="F142" s="191">
        <v>6</v>
      </c>
      <c r="G142" s="90"/>
      <c r="H142" s="90"/>
      <c r="I142" s="90"/>
    </row>
    <row r="143" spans="1:9" ht="22.5" customHeight="1" x14ac:dyDescent="0.25">
      <c r="A143" s="85"/>
      <c r="B143" s="112" t="s">
        <v>294</v>
      </c>
      <c r="C143" s="15"/>
      <c r="D143" s="97"/>
      <c r="E143" s="125">
        <v>24</v>
      </c>
      <c r="F143" s="191">
        <v>33</v>
      </c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/>
      <c r="D144" s="91"/>
      <c r="E144" s="109">
        <f t="shared" ref="E144:I144" si="36">E145+E146+E147+E148</f>
        <v>0</v>
      </c>
      <c r="F144" s="190">
        <f t="shared" si="36"/>
        <v>0</v>
      </c>
      <c r="G144" s="91">
        <f t="shared" si="36"/>
        <v>0</v>
      </c>
      <c r="H144" s="91">
        <f t="shared" si="21"/>
        <v>0</v>
      </c>
      <c r="I144" s="91">
        <f t="shared" si="36"/>
        <v>0</v>
      </c>
    </row>
    <row r="145" spans="1:9" ht="21.75" customHeight="1" x14ac:dyDescent="0.25">
      <c r="A145" s="85" t="s">
        <v>134</v>
      </c>
      <c r="B145" s="112" t="s">
        <v>260</v>
      </c>
      <c r="C145" s="15"/>
      <c r="D145" s="97"/>
      <c r="E145" s="125"/>
      <c r="F145" s="191"/>
      <c r="G145" s="90"/>
      <c r="H145" s="90">
        <f t="shared" si="21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112" t="s">
        <v>261</v>
      </c>
      <c r="C146" s="15"/>
      <c r="D146" s="97"/>
      <c r="E146" s="125"/>
      <c r="F146" s="191"/>
      <c r="G146" s="90"/>
      <c r="H146" s="90">
        <f t="shared" si="21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112" t="s">
        <v>293</v>
      </c>
      <c r="C147" s="15"/>
      <c r="D147" s="97"/>
      <c r="E147" s="125"/>
      <c r="F147" s="191"/>
      <c r="G147" s="90"/>
      <c r="H147" s="90">
        <f t="shared" si="21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112" t="s">
        <v>294</v>
      </c>
      <c r="C148" s="15"/>
      <c r="D148" s="97"/>
      <c r="E148" s="125"/>
      <c r="F148" s="191"/>
      <c r="G148" s="90"/>
      <c r="H148" s="90">
        <f t="shared" si="21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/>
      <c r="D149" s="91"/>
      <c r="E149" s="109">
        <f t="shared" ref="E149:I149" si="37">E150+E151</f>
        <v>0</v>
      </c>
      <c r="F149" s="190">
        <f t="shared" si="37"/>
        <v>0</v>
      </c>
      <c r="G149" s="91">
        <f t="shared" si="37"/>
        <v>0</v>
      </c>
      <c r="H149" s="91">
        <f t="shared" si="21"/>
        <v>0</v>
      </c>
      <c r="I149" s="91">
        <f t="shared" si="37"/>
        <v>0</v>
      </c>
    </row>
    <row r="150" spans="1:9" ht="21.75" customHeight="1" x14ac:dyDescent="0.25">
      <c r="A150" s="85" t="s">
        <v>140</v>
      </c>
      <c r="B150" s="15" t="s">
        <v>321</v>
      </c>
      <c r="C150" s="85"/>
      <c r="D150" s="97"/>
      <c r="E150" s="125"/>
      <c r="F150" s="191"/>
      <c r="G150" s="90"/>
      <c r="H150" s="90">
        <f t="shared" si="21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15" t="s">
        <v>322</v>
      </c>
      <c r="C151" s="85"/>
      <c r="D151" s="97"/>
      <c r="E151" s="125"/>
      <c r="F151" s="191"/>
      <c r="G151" s="90"/>
      <c r="H151" s="90">
        <f t="shared" si="21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/>
      <c r="D152" s="91"/>
      <c r="E152" s="109">
        <f t="shared" ref="E152:I152" si="38">E153+E154+E155</f>
        <v>0</v>
      </c>
      <c r="F152" s="190">
        <f t="shared" si="38"/>
        <v>0</v>
      </c>
      <c r="G152" s="91">
        <f t="shared" si="38"/>
        <v>0</v>
      </c>
      <c r="H152" s="91">
        <f t="shared" si="21"/>
        <v>0</v>
      </c>
      <c r="I152" s="91">
        <f t="shared" si="38"/>
        <v>0</v>
      </c>
    </row>
    <row r="153" spans="1:9" ht="21.75" customHeight="1" x14ac:dyDescent="0.25">
      <c r="A153" s="88" t="s">
        <v>143</v>
      </c>
      <c r="B153" s="118" t="s">
        <v>323</v>
      </c>
      <c r="C153" s="85"/>
      <c r="D153" s="97"/>
      <c r="E153" s="125"/>
      <c r="F153" s="191"/>
      <c r="G153" s="96"/>
      <c r="H153" s="90">
        <f t="shared" si="21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118" t="s">
        <v>324</v>
      </c>
      <c r="C154" s="85"/>
      <c r="D154" s="97"/>
      <c r="E154" s="125"/>
      <c r="F154" s="191"/>
      <c r="G154" s="96"/>
      <c r="H154" s="90">
        <f t="shared" si="21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118" t="s">
        <v>325</v>
      </c>
      <c r="C155" s="85"/>
      <c r="D155" s="97"/>
      <c r="E155" s="125"/>
      <c r="F155" s="191"/>
      <c r="G155" s="96"/>
      <c r="H155" s="90">
        <f t="shared" si="21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/>
      <c r="D156" s="91"/>
      <c r="E156" s="109">
        <f t="shared" ref="E156:I156" si="39">E157</f>
        <v>0</v>
      </c>
      <c r="F156" s="190">
        <f t="shared" si="39"/>
        <v>0</v>
      </c>
      <c r="G156" s="91">
        <f t="shared" si="39"/>
        <v>0</v>
      </c>
      <c r="H156" s="91">
        <f t="shared" si="21"/>
        <v>0</v>
      </c>
      <c r="I156" s="91">
        <f t="shared" si="39"/>
        <v>0</v>
      </c>
    </row>
    <row r="157" spans="1:9" s="122" customFormat="1" ht="20.25" customHeight="1" x14ac:dyDescent="0.25">
      <c r="A157" s="119" t="s">
        <v>148</v>
      </c>
      <c r="B157" s="120" t="s">
        <v>326</v>
      </c>
      <c r="C157" s="119"/>
      <c r="D157" s="119"/>
      <c r="E157" s="125">
        <v>0</v>
      </c>
      <c r="F157" s="191"/>
      <c r="G157" s="121"/>
      <c r="H157" s="121">
        <f t="shared" si="21"/>
        <v>0</v>
      </c>
      <c r="I157" s="121">
        <f>H157-C157</f>
        <v>0</v>
      </c>
    </row>
    <row r="158" spans="1:9" ht="60" x14ac:dyDescent="0.25">
      <c r="A158" s="85" t="s">
        <v>148</v>
      </c>
      <c r="B158" s="15" t="s">
        <v>328</v>
      </c>
      <c r="C158" s="85"/>
      <c r="D158" s="97"/>
      <c r="E158" s="125"/>
      <c r="F158" s="191"/>
      <c r="G158" s="90"/>
      <c r="H158" s="90"/>
      <c r="I158" s="90"/>
    </row>
    <row r="159" spans="1:9" ht="20.25" customHeight="1" x14ac:dyDescent="0.25">
      <c r="A159" s="85"/>
      <c r="B159" s="15" t="s">
        <v>457</v>
      </c>
      <c r="C159" s="85"/>
      <c r="D159" s="97"/>
      <c r="E159" s="125"/>
      <c r="F159" s="191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/>
      <c r="D160" s="91"/>
      <c r="E160" s="109">
        <f t="shared" ref="E160:I160" si="40">E161+E162+E163</f>
        <v>0</v>
      </c>
      <c r="F160" s="190">
        <f t="shared" si="40"/>
        <v>0</v>
      </c>
      <c r="G160" s="91">
        <f t="shared" si="40"/>
        <v>0</v>
      </c>
      <c r="H160" s="91">
        <f t="shared" si="21"/>
        <v>0</v>
      </c>
      <c r="I160" s="91">
        <f t="shared" si="40"/>
        <v>0</v>
      </c>
    </row>
    <row r="161" spans="1:12" ht="39.75" customHeight="1" x14ac:dyDescent="0.25">
      <c r="A161" s="85" t="s">
        <v>150</v>
      </c>
      <c r="B161" s="15" t="s">
        <v>329</v>
      </c>
      <c r="C161" s="85"/>
      <c r="D161" s="97"/>
      <c r="E161" s="125"/>
      <c r="F161" s="191"/>
      <c r="G161" s="90"/>
      <c r="H161" s="90">
        <f t="shared" si="21"/>
        <v>0</v>
      </c>
      <c r="I161" s="90">
        <f>H161-C161</f>
        <v>0</v>
      </c>
    </row>
    <row r="162" spans="1:12" ht="33" customHeight="1" x14ac:dyDescent="0.25">
      <c r="A162" s="85" t="s">
        <v>151</v>
      </c>
      <c r="B162" s="15" t="s">
        <v>330</v>
      </c>
      <c r="C162" s="85"/>
      <c r="D162" s="97"/>
      <c r="E162" s="125"/>
      <c r="F162" s="191"/>
      <c r="G162" s="90"/>
      <c r="H162" s="90">
        <f t="shared" si="21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15" t="s">
        <v>331</v>
      </c>
      <c r="C163" s="85"/>
      <c r="D163" s="111"/>
      <c r="E163" s="125"/>
      <c r="F163" s="191"/>
      <c r="G163" s="90"/>
      <c r="H163" s="90">
        <f t="shared" si="21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/>
      <c r="D164" s="91"/>
      <c r="E164" s="109">
        <f t="shared" ref="E164:I164" si="41">E165+E166+E167</f>
        <v>0</v>
      </c>
      <c r="F164" s="190">
        <f t="shared" si="41"/>
        <v>0</v>
      </c>
      <c r="G164" s="91">
        <f t="shared" si="41"/>
        <v>0</v>
      </c>
      <c r="H164" s="91">
        <f t="shared" si="21"/>
        <v>0</v>
      </c>
      <c r="I164" s="91">
        <f t="shared" si="41"/>
        <v>0</v>
      </c>
    </row>
    <row r="165" spans="1:12" ht="33.75" customHeight="1" x14ac:dyDescent="0.25">
      <c r="A165" s="85" t="s">
        <v>154</v>
      </c>
      <c r="B165" s="15" t="s">
        <v>333</v>
      </c>
      <c r="C165" s="85"/>
      <c r="D165" s="97"/>
      <c r="E165" s="125"/>
      <c r="F165" s="191"/>
      <c r="G165" s="90"/>
      <c r="H165" s="90">
        <f t="shared" si="21"/>
        <v>0</v>
      </c>
      <c r="I165" s="90">
        <f>H165-C165</f>
        <v>0</v>
      </c>
    </row>
    <row r="166" spans="1:12" x14ac:dyDescent="0.25">
      <c r="A166" s="85" t="s">
        <v>155</v>
      </c>
      <c r="B166" s="15" t="s">
        <v>334</v>
      </c>
      <c r="C166" s="85"/>
      <c r="D166" s="97"/>
      <c r="E166" s="125"/>
      <c r="F166" s="191"/>
      <c r="G166" s="90"/>
      <c r="H166" s="90">
        <f t="shared" ref="H166:H167" si="42">D166+E166+F166+G166</f>
        <v>0</v>
      </c>
      <c r="I166" s="90">
        <f>H166-C166</f>
        <v>0</v>
      </c>
    </row>
    <row r="167" spans="1:12" ht="45" x14ac:dyDescent="0.25">
      <c r="A167" s="85" t="s">
        <v>156</v>
      </c>
      <c r="B167" s="15" t="s">
        <v>335</v>
      </c>
      <c r="C167" s="85"/>
      <c r="D167" s="97"/>
      <c r="E167" s="125"/>
      <c r="F167" s="191"/>
      <c r="G167" s="90"/>
      <c r="H167" s="90">
        <f t="shared" si="42"/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view="pageBreakPreview" topLeftCell="A9" zoomScale="120" zoomScaleNormal="70" zoomScaleSheetLayoutView="120" workbookViewId="0">
      <pane ySplit="1" topLeftCell="A10" activePane="bottomLeft" state="frozen"/>
      <selection activeCell="A9" sqref="A9"/>
      <selection pane="bottomLeft" activeCell="D12" sqref="D12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hidden="1" customWidth="1"/>
    <col min="8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466</v>
      </c>
      <c r="E9" s="99" t="s">
        <v>467</v>
      </c>
      <c r="F9" s="99" t="s">
        <v>468</v>
      </c>
      <c r="G9" s="99" t="s">
        <v>412</v>
      </c>
      <c r="H9" s="99" t="s">
        <v>469</v>
      </c>
      <c r="I9" s="99" t="s">
        <v>470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v>20</v>
      </c>
      <c r="D12" s="91">
        <f>YADEN!D12+'k join VICOCAP'!D12+'U-Tena'!D12+'The Youth Congress '!D12+'MOCS 2017'!D12+LRF!D12+KAWE!D12+'Miss Koch'!D12+HAKI!D12+Riziki!D12+KISEP!D12</f>
        <v>15</v>
      </c>
      <c r="E12" s="91">
        <f>YADEN!E12+'k join VICOCAP'!E12+'U-Tena'!E12+'The Youth Congress '!E12+'MOCS 2017'!E12+LRF!E12+KAWE!E12+'Miss Koch'!E12+HAKI!E12+Riziki!E12+KISEP!E12</f>
        <v>4</v>
      </c>
      <c r="F12" s="91">
        <f>YADEN!F12+'k join VICOCAP'!F12+'U-Tena'!F12+'The Youth Congress '!F12+'MOCS 2017'!F12+LRF!F12+KAWE!F12+'Miss Koch'!F12+HAKI!F12+Riziki!F12+KISEP!F12</f>
        <v>2</v>
      </c>
      <c r="G12" s="91">
        <f t="shared" ref="G12:G24" si="0">D12+E12+F12</f>
        <v>21</v>
      </c>
      <c r="H12" s="89">
        <f>D12+E12+F12</f>
        <v>21</v>
      </c>
      <c r="I12" s="91">
        <f>H12-C12</f>
        <v>1</v>
      </c>
    </row>
    <row r="13" spans="1:9" ht="36" customHeight="1" x14ac:dyDescent="0.25">
      <c r="A13" s="85" t="s">
        <v>13</v>
      </c>
      <c r="B13" s="85" t="s">
        <v>256</v>
      </c>
      <c r="C13" s="85"/>
      <c r="D13" s="91">
        <f>YADEN!D13+'k join VICOCAP'!D13+'U-Tena'!D13+'The Youth Congress '!D13+'MOCS 2017'!D13+LRF!D13+KAWE!D13+'Miss Koch'!D13+HAKI!D13+Riziki!D13+KISEP!D13</f>
        <v>14</v>
      </c>
      <c r="E13" s="91">
        <f>YADEN!E13+'k join VICOCAP'!E13+'U-Tena'!E13+'The Youth Congress '!E13+'MOCS 2017'!E13+LRF!E13+KAWE!E13+'Miss Koch'!E13+HAKI!E13+Riziki!E13+KISEP!E13</f>
        <v>4</v>
      </c>
      <c r="F13" s="91">
        <f>YADEN!F13+'k join VICOCAP'!F13+'U-Tena'!F13+'The Youth Congress '!F13+'MOCS 2017'!F13+LRF!F13+KAWE!F13+'Miss Koch'!F13+HAKI!F13+Riziki!F13+KISEP!F13</f>
        <v>2</v>
      </c>
      <c r="G13" s="96">
        <f t="shared" si="0"/>
        <v>20</v>
      </c>
      <c r="H13" s="96">
        <f t="shared" ref="H13:H21" si="1">D13+E13+F13</f>
        <v>20</v>
      </c>
      <c r="I13" s="96">
        <f t="shared" ref="I13:I76" si="2">H13-C13</f>
        <v>20</v>
      </c>
    </row>
    <row r="14" spans="1:9" s="93" customFormat="1" ht="60" x14ac:dyDescent="0.25">
      <c r="A14" s="91" t="s">
        <v>14</v>
      </c>
      <c r="B14" s="91" t="s">
        <v>15</v>
      </c>
      <c r="C14" s="91">
        <v>20</v>
      </c>
      <c r="D14" s="91">
        <f>YADEN!D14+'k join VICOCAP'!D14+'U-Tena'!D14+'The Youth Congress '!D14+'MOCS 2017'!D14+LRF!D14+KAWE!D14+'Miss Koch'!D14+HAKI!D14+Riziki!D14+KISEP!D14</f>
        <v>14</v>
      </c>
      <c r="E14" s="91">
        <f>YADEN!E14+'k join VICOCAP'!E14+'U-Tena'!E14+'The Youth Congress '!E14+'MOCS 2017'!E14+LRF!E14+KAWE!E14+'Miss Koch'!E14+HAKI!E14+Riziki!E14+KISEP!E14</f>
        <v>1</v>
      </c>
      <c r="F14" s="91">
        <f>YADEN!F14+'k join VICOCAP'!F14+'U-Tena'!F14+'The Youth Congress '!F14+'MOCS 2017'!F14+LRF!F14+KAWE!F14+'Miss Koch'!F14+HAKI!F14+Riziki!F14+KISEP!F14</f>
        <v>0</v>
      </c>
      <c r="G14" s="91">
        <f t="shared" si="0"/>
        <v>15</v>
      </c>
      <c r="H14" s="91">
        <f t="shared" si="1"/>
        <v>15</v>
      </c>
      <c r="I14" s="91">
        <f t="shared" si="2"/>
        <v>-5</v>
      </c>
    </row>
    <row r="15" spans="1:9" ht="42.75" customHeight="1" x14ac:dyDescent="0.25">
      <c r="A15" s="85"/>
      <c r="B15" s="85" t="s">
        <v>284</v>
      </c>
      <c r="C15" s="85"/>
      <c r="D15" s="91">
        <f>YADEN!D15+'k join VICOCAP'!D15+'U-Tena'!D15+'The Youth Congress '!D15+'MOCS 2017'!D15+LRF!D15+KAWE!D15+'Miss Koch'!D15+HAKI!D15+Riziki!D15+KISEP!D15</f>
        <v>14</v>
      </c>
      <c r="E15" s="91">
        <f>YADEN!E15+'k join VICOCAP'!E15+'U-Tena'!E15+'The Youth Congress '!E15+'MOCS 2017'!E15+LRF!E15+KAWE!E15+'Miss Koch'!E15+HAKI!E15+Riziki!E15+KISEP!E15</f>
        <v>1</v>
      </c>
      <c r="F15" s="91">
        <f>YADEN!F15+'k join VICOCAP'!F15+'U-Tena'!F15+'The Youth Congress '!F15+'MOCS 2017'!F15+LRF!F15+KAWE!F15+'Miss Koch'!F15+HAKI!F15+Riziki!F15+KISEP!F15</f>
        <v>0</v>
      </c>
      <c r="G15" s="96">
        <f t="shared" si="0"/>
        <v>15</v>
      </c>
      <c r="H15" s="96">
        <f t="shared" si="1"/>
        <v>15</v>
      </c>
      <c r="I15" s="96">
        <f t="shared" si="2"/>
        <v>15</v>
      </c>
    </row>
    <row r="16" spans="1:9" s="93" customFormat="1" ht="60" x14ac:dyDescent="0.25">
      <c r="A16" s="91" t="s">
        <v>16</v>
      </c>
      <c r="B16" s="91" t="s">
        <v>17</v>
      </c>
      <c r="C16" s="91">
        <v>20</v>
      </c>
      <c r="D16" s="91">
        <f>YADEN!D16+'k join VICOCAP'!D16+'U-Tena'!D16+'The Youth Congress '!D16+'MOCS 2017'!D16+LRF!D16+KAWE!D16+'Miss Koch'!D16+HAKI!D16+Riziki!D16+KISEP!D16</f>
        <v>17</v>
      </c>
      <c r="E16" s="91">
        <f>YADEN!E16+'k join VICOCAP'!E16+'U-Tena'!E16+'The Youth Congress '!E16+'MOCS 2017'!E16+LRF!E16+KAWE!E16+'Miss Koch'!E16+HAKI!E16+Riziki!E16+KISEP!E16</f>
        <v>0</v>
      </c>
      <c r="F16" s="91">
        <f>YADEN!F16+'k join VICOCAP'!F16+'U-Tena'!F16+'The Youth Congress '!F16+'MOCS 2017'!F16+LRF!F16+KAWE!F16+'Miss Koch'!F16+HAKI!F16+Riziki!F16+KISEP!F16</f>
        <v>0</v>
      </c>
      <c r="G16" s="91">
        <f t="shared" si="0"/>
        <v>17</v>
      </c>
      <c r="H16" s="91">
        <f t="shared" si="1"/>
        <v>17</v>
      </c>
      <c r="I16" s="91">
        <f t="shared" si="2"/>
        <v>-3</v>
      </c>
    </row>
    <row r="17" spans="1:9" ht="42.75" customHeight="1" x14ac:dyDescent="0.25">
      <c r="A17" s="85" t="s">
        <v>18</v>
      </c>
      <c r="B17" s="85" t="s">
        <v>285</v>
      </c>
      <c r="C17" s="85"/>
      <c r="D17" s="91">
        <f>YADEN!D17+'k join VICOCAP'!D17+'U-Tena'!D17+'The Youth Congress '!D17+'MOCS 2017'!D17+LRF!D17+KAWE!D17+'Miss Koch'!D17+HAKI!D17+Riziki!D17+KISEP!D17</f>
        <v>16</v>
      </c>
      <c r="E17" s="91">
        <f>YADEN!E17+'k join VICOCAP'!E17+'U-Tena'!E17+'The Youth Congress '!E17+'MOCS 2017'!E17+LRF!E17+KAWE!E17+'Miss Koch'!E17+HAKI!E17+Riziki!E17+KISEP!E17</f>
        <v>0</v>
      </c>
      <c r="F17" s="91">
        <f>YADEN!F17+'k join VICOCAP'!F17+'U-Tena'!F17+'The Youth Congress '!F17+'MOCS 2017'!F17+LRF!F17+KAWE!F17+'Miss Koch'!F17+HAKI!F17+Riziki!F17+KISEP!F17</f>
        <v>0</v>
      </c>
      <c r="G17" s="96">
        <f t="shared" si="0"/>
        <v>16</v>
      </c>
      <c r="H17" s="96">
        <f t="shared" si="1"/>
        <v>16</v>
      </c>
      <c r="I17" s="96">
        <f t="shared" si="2"/>
        <v>16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v>15</v>
      </c>
      <c r="D18" s="91">
        <f>YADEN!D18+'k join VICOCAP'!D18+'U-Tena'!D18+'The Youth Congress '!D18+'MOCS 2017'!D18+LRF!D18+KAWE!D18+'Miss Koch'!D18+HAKI!D18+Riziki!D18+KISEP!D18</f>
        <v>7</v>
      </c>
      <c r="E18" s="91">
        <f>YADEN!E18+'k join VICOCAP'!E18+'U-Tena'!E18+'The Youth Congress '!E18+'MOCS 2017'!E18+LRF!E18+KAWE!E18+'Miss Koch'!E18+HAKI!E18+Riziki!E18+KISEP!E18</f>
        <v>3</v>
      </c>
      <c r="F18" s="91">
        <f>YADEN!F18+'k join VICOCAP'!F18+'U-Tena'!F18+'The Youth Congress '!F18+'MOCS 2017'!F18+LRF!F18+KAWE!F18+'Miss Koch'!F18+HAKI!F18+Riziki!F18+KISEP!F18</f>
        <v>3</v>
      </c>
      <c r="G18" s="91">
        <f t="shared" si="0"/>
        <v>13</v>
      </c>
      <c r="H18" s="91">
        <f t="shared" si="1"/>
        <v>13</v>
      </c>
      <c r="I18" s="91">
        <f t="shared" si="2"/>
        <v>-2</v>
      </c>
    </row>
    <row r="19" spans="1:9" ht="42.75" customHeight="1" x14ac:dyDescent="0.25">
      <c r="A19" s="85" t="s">
        <v>21</v>
      </c>
      <c r="B19" s="85" t="s">
        <v>257</v>
      </c>
      <c r="C19" s="85"/>
      <c r="D19" s="91">
        <f>YADEN!D19+'k join VICOCAP'!D19+'U-Tena'!D19+'The Youth Congress '!D19+'MOCS 2017'!D19+LRF!D19+KAWE!D19+'Miss Koch'!D19+HAKI!D19+Riziki!D19+KISEP!D19</f>
        <v>7</v>
      </c>
      <c r="E19" s="91">
        <f>YADEN!E19+'k join VICOCAP'!E19+'U-Tena'!E19+'The Youth Congress '!E19+'MOCS 2017'!E19+LRF!E19+KAWE!E19+'Miss Koch'!E19+HAKI!E19+Riziki!E19+KISEP!E19</f>
        <v>3</v>
      </c>
      <c r="F19" s="91">
        <f>YADEN!F19+'k join VICOCAP'!F19+'U-Tena'!F19+'The Youth Congress '!F19+'MOCS 2017'!F19+LRF!F19+KAWE!F19+'Miss Koch'!F19+HAKI!F19+Riziki!F19+KISEP!F19</f>
        <v>3</v>
      </c>
      <c r="G19" s="96">
        <f t="shared" si="0"/>
        <v>13</v>
      </c>
      <c r="H19" s="96">
        <f t="shared" si="1"/>
        <v>13</v>
      </c>
      <c r="I19" s="96">
        <f t="shared" si="2"/>
        <v>13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v>20</v>
      </c>
      <c r="D20" s="91">
        <f>YADEN!D20+'k join VICOCAP'!D20+'U-Tena'!D20+'The Youth Congress '!D20+'MOCS 2017'!D20+LRF!D20+KAWE!D20+'Miss Koch'!D20+HAKI!D20+Riziki!D20+KISEP!D20</f>
        <v>11</v>
      </c>
      <c r="E20" s="91">
        <f>YADEN!E20+'k join VICOCAP'!E20+'U-Tena'!E20+'The Youth Congress '!E20+'MOCS 2017'!E20+LRF!E20+KAWE!E20+'Miss Koch'!E20+HAKI!E20+Riziki!E20+KISEP!E20</f>
        <v>1</v>
      </c>
      <c r="F20" s="91">
        <f>YADEN!F20+'k join VICOCAP'!F20+'U-Tena'!F20+'The Youth Congress '!F20+'MOCS 2017'!F20+LRF!F20+KAWE!F20+'Miss Koch'!F20+HAKI!F20+Riziki!F20+KISEP!F20</f>
        <v>1</v>
      </c>
      <c r="G20" s="91">
        <f t="shared" si="0"/>
        <v>13</v>
      </c>
      <c r="H20" s="91">
        <f t="shared" si="1"/>
        <v>13</v>
      </c>
      <c r="I20" s="91">
        <f t="shared" si="2"/>
        <v>-7</v>
      </c>
    </row>
    <row r="21" spans="1:9" ht="42.75" customHeight="1" x14ac:dyDescent="0.25">
      <c r="A21" s="85" t="s">
        <v>24</v>
      </c>
      <c r="B21" s="85" t="s">
        <v>258</v>
      </c>
      <c r="C21" s="85"/>
      <c r="D21" s="91">
        <f>YADEN!D21+'k join VICOCAP'!D21+'U-Tena'!D21+'The Youth Congress '!D21+'MOCS 2017'!D21+LRF!D21+KAWE!D21+'Miss Koch'!D21+HAKI!D21+Riziki!D21+KISEP!D21</f>
        <v>10</v>
      </c>
      <c r="E21" s="91">
        <f>YADEN!E21+'k join VICOCAP'!E21+'U-Tena'!E21+'The Youth Congress '!E21+'MOCS 2017'!E21+LRF!E21+KAWE!E21+'Miss Koch'!E21+HAKI!E21+Riziki!E21+KISEP!E21</f>
        <v>1</v>
      </c>
      <c r="F21" s="91">
        <f>YADEN!F21+'k join VICOCAP'!F21+'U-Tena'!F21+'The Youth Congress '!F21+'MOCS 2017'!F21+LRF!F21+KAWE!F21+'Miss Koch'!F21+HAKI!F21+Riziki!F21+KISEP!F21</f>
        <v>1</v>
      </c>
      <c r="G21" s="96">
        <f t="shared" si="0"/>
        <v>12</v>
      </c>
      <c r="H21" s="96">
        <f t="shared" si="1"/>
        <v>12</v>
      </c>
      <c r="I21" s="96">
        <f t="shared" si="2"/>
        <v>12</v>
      </c>
    </row>
    <row r="22" spans="1:9" ht="22.5" customHeight="1" x14ac:dyDescent="0.25">
      <c r="A22" s="85"/>
      <c r="B22" s="86" t="s">
        <v>25</v>
      </c>
      <c r="C22" s="85"/>
      <c r="D22" s="91">
        <f>YADEN!D22+'k join VICOCAP'!D22+'U-Tena'!D22+'The Youth Congress '!D22+'MOCS 2017'!D22+LRF!D22+KAWE!D22+'Miss Koch'!D22+HAKI!D22+Riziki!D22+KISEP!D22</f>
        <v>0</v>
      </c>
      <c r="E22" s="91">
        <f>YADEN!E22+'k join VICOCAP'!E22+'U-Tena'!E22+'The Youth Congress '!E22+'MOCS 2017'!E22+LRF!E22+KAWE!E22+'Miss Koch'!E22+HAKI!E22+Riziki!E22+KISEP!E22</f>
        <v>0</v>
      </c>
      <c r="F22" s="91">
        <f>YADEN!F22+'k join VICOCAP'!F22+'U-Tena'!F22+'The Youth Congress '!F22+'MOCS 2017'!F22+LRF!F22+KAWE!F22+'Miss Koch'!F22+HAKI!F22+Riziki!F22+KISEP!F22</f>
        <v>0</v>
      </c>
      <c r="G22" s="96">
        <f t="shared" si="0"/>
        <v>0</v>
      </c>
      <c r="H22" s="96">
        <f t="shared" ref="H22:H85" si="3">D22+E22+F22</f>
        <v>0</v>
      </c>
      <c r="I22" s="96">
        <f t="shared" si="2"/>
        <v>0</v>
      </c>
    </row>
    <row r="23" spans="1:9" s="93" customFormat="1" ht="60" x14ac:dyDescent="0.25">
      <c r="A23" s="91" t="s">
        <v>26</v>
      </c>
      <c r="B23" s="91" t="s">
        <v>27</v>
      </c>
      <c r="C23" s="91">
        <v>45</v>
      </c>
      <c r="D23" s="91">
        <f>YADEN!D23+'k join VICOCAP'!D23+'U-Tena'!D23+'The Youth Congress '!D23+'MOCS 2017'!D23+LRF!D23+KAWE!D23+'Miss Koch'!D23+HAKI!D23+Riziki!D23+KISEP!D23</f>
        <v>16</v>
      </c>
      <c r="E23" s="91">
        <f>YADEN!E23+'k join VICOCAP'!E23+'U-Tena'!E23+'The Youth Congress '!E23+'MOCS 2017'!E23+LRF!E23+KAWE!E23+'Miss Koch'!E23+HAKI!E23+Riziki!E23+KISEP!E23</f>
        <v>7</v>
      </c>
      <c r="F23" s="91">
        <f>YADEN!F23+'k join VICOCAP'!F23+'U-Tena'!F23+'The Youth Congress '!F23+'MOCS 2017'!F23+LRF!F23+KAWE!F23+'Miss Koch'!F23+HAKI!F23+Riziki!F23+KISEP!F23</f>
        <v>11</v>
      </c>
      <c r="G23" s="91">
        <f t="shared" si="0"/>
        <v>34</v>
      </c>
      <c r="H23" s="91">
        <f t="shared" si="3"/>
        <v>34</v>
      </c>
      <c r="I23" s="91">
        <f t="shared" si="2"/>
        <v>-11</v>
      </c>
    </row>
    <row r="24" spans="1:9" ht="28.5" customHeight="1" x14ac:dyDescent="0.25">
      <c r="A24" s="85" t="s">
        <v>28</v>
      </c>
      <c r="B24" s="85" t="s">
        <v>259</v>
      </c>
      <c r="C24" s="85">
        <v>45</v>
      </c>
      <c r="D24" s="91">
        <f>YADEN!D24+'k join VICOCAP'!D24+'U-Tena'!D24+'The Youth Congress '!D24+'MOCS 2017'!D24+LRF!D24+KAWE!D24+'Miss Koch'!D24+HAKI!D24+Riziki!D24+KISEP!D24</f>
        <v>16</v>
      </c>
      <c r="E24" s="91">
        <f>YADEN!E24+'k join VICOCAP'!E24+'U-Tena'!E24+'The Youth Congress '!E24+'MOCS 2017'!E24+LRF!E24+KAWE!E24+'Miss Koch'!E24+HAKI!E24+Riziki!E24+KISEP!E24</f>
        <v>7</v>
      </c>
      <c r="F24" s="91">
        <f>YADEN!F24+'k join VICOCAP'!F24+'U-Tena'!F24+'The Youth Congress '!F24+'MOCS 2017'!F24+LRF!F24+KAWE!F24+'Miss Koch'!F24+HAKI!F24+Riziki!F24+KISEP!F24</f>
        <v>11</v>
      </c>
      <c r="G24" s="96">
        <f t="shared" si="0"/>
        <v>34</v>
      </c>
      <c r="H24" s="96">
        <f t="shared" si="3"/>
        <v>34</v>
      </c>
      <c r="I24" s="96">
        <f t="shared" si="2"/>
        <v>-11</v>
      </c>
    </row>
    <row r="25" spans="1:9" ht="23.25" customHeight="1" x14ac:dyDescent="0.25">
      <c r="A25" s="105" t="s">
        <v>29</v>
      </c>
      <c r="B25" s="89"/>
      <c r="C25" s="89"/>
      <c r="D25" s="91">
        <f>YADEN!D25+'k join VICOCAP'!D25+'U-Tena'!D25+'The Youth Congress '!D25+'MOCS 2017'!D25+LRF!D25+KAWE!D25+'Miss Koch'!D25+HAKI!D25+Riziki!D25+KISEP!D25</f>
        <v>0</v>
      </c>
      <c r="E25" s="91">
        <f>YADEN!E25+'k join VICOCAP'!E25+'U-Tena'!E25+'The Youth Congress '!E25+'MOCS 2017'!E25+LRF!E25+KAWE!E25+'Miss Koch'!E25+HAKI!E25+Riziki!E25+KISEP!E25</f>
        <v>0</v>
      </c>
      <c r="F25" s="91">
        <f>YADEN!F25+'k join VICOCAP'!F25+'U-Tena'!F25+'The Youth Congress '!F25+'MOCS 2017'!F25+LRF!F25+KAWE!F25+'Miss Koch'!F25+HAKI!F25+Riziki!F25+KISEP!F25</f>
        <v>0</v>
      </c>
      <c r="G25" s="89"/>
      <c r="H25" s="89"/>
      <c r="I25" s="89"/>
    </row>
    <row r="26" spans="1:9" s="95" customFormat="1" x14ac:dyDescent="0.25">
      <c r="A26" s="100"/>
      <c r="B26" s="86" t="s">
        <v>10</v>
      </c>
      <c r="C26" s="92"/>
      <c r="D26" s="91">
        <f>YADEN!D26+'k join VICOCAP'!D26+'U-Tena'!D26+'The Youth Congress '!D26+'MOCS 2017'!D26+LRF!D26+KAWE!D26+'Miss Koch'!D26+HAKI!D26+Riziki!D26+KISEP!D26</f>
        <v>0</v>
      </c>
      <c r="E26" s="91">
        <f>YADEN!E26+'k join VICOCAP'!E26+'U-Tena'!E26+'The Youth Congress '!E26+'MOCS 2017'!E26+LRF!E26+KAWE!E26+'Miss Koch'!E26+HAKI!E26+Riziki!E26+KISEP!E26</f>
        <v>0</v>
      </c>
      <c r="F26" s="91">
        <f>YADEN!F26+'k join VICOCAP'!F26+'U-Tena'!F26+'The Youth Congress '!F26+'MOCS 2017'!F26+LRF!F26+KAWE!F26+'Miss Koch'!F26+HAKI!F26+Riziki!F26+KISEP!F26</f>
        <v>0</v>
      </c>
      <c r="G26" s="96"/>
      <c r="H26" s="96"/>
      <c r="I26" s="96"/>
    </row>
    <row r="27" spans="1:9" s="95" customFormat="1" ht="45" x14ac:dyDescent="0.25">
      <c r="A27" s="104" t="s">
        <v>30</v>
      </c>
      <c r="B27" s="103" t="s">
        <v>252</v>
      </c>
      <c r="C27" s="91">
        <v>3500</v>
      </c>
      <c r="D27" s="91">
        <f>YADEN!D27+'k join VICOCAP'!D27+'U-Tena'!D27+'The Youth Congress '!D27+'MOCS 2017'!D27+LRF!D27+KAWE!D27+'Miss Koch'!D27+HAKI!D27+Riziki!D27+KISEP!D27</f>
        <v>371</v>
      </c>
      <c r="E27" s="91">
        <f>YADEN!E27+'k join VICOCAP'!E27+'U-Tena'!E27+'The Youth Congress '!E27+'MOCS 2017'!E27+LRF!E27+KAWE!E27+'Miss Koch'!E27+HAKI!E27+Riziki!E27+KISEP!E27</f>
        <v>808</v>
      </c>
      <c r="F27" s="91">
        <f>YADEN!F27+'k join VICOCAP'!F27+'U-Tena'!F27+'The Youth Congress '!F27+'MOCS 2017'!F27+LRF!F27+KAWE!F27+'Miss Koch'!F27+HAKI!F27+Riziki!F27+KISEP!F27</f>
        <v>439</v>
      </c>
      <c r="G27" s="91">
        <f>D27+E27+F27</f>
        <v>1618</v>
      </c>
      <c r="H27" s="91">
        <f>D27+E27+F27</f>
        <v>1618</v>
      </c>
      <c r="I27" s="91">
        <f t="shared" si="2"/>
        <v>-1882</v>
      </c>
    </row>
    <row r="28" spans="1:9" s="95" customFormat="1" ht="23.25" customHeight="1" x14ac:dyDescent="0.25">
      <c r="A28" s="85" t="s">
        <v>247</v>
      </c>
      <c r="B28" s="107" t="s">
        <v>260</v>
      </c>
      <c r="C28" s="92">
        <v>500</v>
      </c>
      <c r="D28" s="91">
        <f>YADEN!D28+'k join VICOCAP'!D28+'U-Tena'!D28+'The Youth Congress '!D28+'MOCS 2017'!D28+LRF!D28+KAWE!D28+'Miss Koch'!D28+HAKI!D28+Riziki!D28+KISEP!D28</f>
        <v>59</v>
      </c>
      <c r="E28" s="91">
        <f>YADEN!E28+'k join VICOCAP'!E28+'U-Tena'!E28+'The Youth Congress '!E28+'MOCS 2017'!E28+LRF!E28+KAWE!E28+'Miss Koch'!E28+HAKI!E28+Riziki!E28+KISEP!E28</f>
        <v>63</v>
      </c>
      <c r="F28" s="91">
        <f>YADEN!F28+'k join VICOCAP'!F28+'U-Tena'!F28+'The Youth Congress '!F28+'MOCS 2017'!F28+LRF!F28+KAWE!F28+'Miss Koch'!F28+HAKI!F28+Riziki!F28+KISEP!F28</f>
        <v>24</v>
      </c>
      <c r="G28" s="101"/>
      <c r="H28" s="96">
        <f t="shared" si="3"/>
        <v>146</v>
      </c>
      <c r="I28" s="96">
        <f t="shared" si="2"/>
        <v>-354</v>
      </c>
    </row>
    <row r="29" spans="1:9" s="95" customFormat="1" ht="23.25" customHeight="1" x14ac:dyDescent="0.25">
      <c r="A29" s="85" t="s">
        <v>248</v>
      </c>
      <c r="B29" s="107" t="s">
        <v>261</v>
      </c>
      <c r="C29" s="92">
        <v>500</v>
      </c>
      <c r="D29" s="91">
        <f>YADEN!D29+'k join VICOCAP'!D29+'U-Tena'!D29+'The Youth Congress '!D29+'MOCS 2017'!D29+LRF!D29+KAWE!D29+'Miss Koch'!D29+HAKI!D29+Riziki!D29+KISEP!D29</f>
        <v>181</v>
      </c>
      <c r="E29" s="91">
        <f>YADEN!E29+'k join VICOCAP'!E29+'U-Tena'!E29+'The Youth Congress '!E29+'MOCS 2017'!E29+LRF!E29+KAWE!E29+'Miss Koch'!E29+HAKI!E29+Riziki!E29+KISEP!E29</f>
        <v>163</v>
      </c>
      <c r="F29" s="91">
        <f>YADEN!F29+'k join VICOCAP'!F29+'U-Tena'!F29+'The Youth Congress '!F29+'MOCS 2017'!F29+LRF!F29+KAWE!F29+'Miss Koch'!F29+HAKI!F29+Riziki!F29+KISEP!F29</f>
        <v>93</v>
      </c>
      <c r="G29" s="101"/>
      <c r="H29" s="96">
        <f t="shared" si="3"/>
        <v>437</v>
      </c>
      <c r="I29" s="96">
        <f t="shared" si="2"/>
        <v>-63</v>
      </c>
    </row>
    <row r="30" spans="1:9" s="95" customFormat="1" ht="23.25" customHeight="1" x14ac:dyDescent="0.25">
      <c r="A30" s="85" t="s">
        <v>249</v>
      </c>
      <c r="B30" s="107" t="s">
        <v>262</v>
      </c>
      <c r="C30" s="92">
        <v>1250</v>
      </c>
      <c r="D30" s="91">
        <f>YADEN!D30+'k join VICOCAP'!D30+'U-Tena'!D30+'The Youth Congress '!D30+'MOCS 2017'!D30+LRF!D30+KAWE!D30+'Miss Koch'!D30+HAKI!D30+Riziki!D30+KISEP!D30</f>
        <v>74</v>
      </c>
      <c r="E30" s="91">
        <f>YADEN!E30+'k join VICOCAP'!E30+'U-Tena'!E30+'The Youth Congress '!E30+'MOCS 2017'!E30+LRF!E30+KAWE!E30+'Miss Koch'!E30+HAKI!E30+Riziki!E30+KISEP!E30</f>
        <v>302</v>
      </c>
      <c r="F30" s="91">
        <f>YADEN!F30+'k join VICOCAP'!F30+'U-Tena'!F30+'The Youth Congress '!F30+'MOCS 2017'!F30+LRF!F30+KAWE!F30+'Miss Koch'!F30+HAKI!F30+Riziki!F30+KISEP!F30</f>
        <v>168</v>
      </c>
      <c r="G30" s="101"/>
      <c r="H30" s="96">
        <f t="shared" si="3"/>
        <v>544</v>
      </c>
      <c r="I30" s="96">
        <f t="shared" si="2"/>
        <v>-706</v>
      </c>
    </row>
    <row r="31" spans="1:9" s="95" customFormat="1" ht="23.25" customHeight="1" x14ac:dyDescent="0.25">
      <c r="A31" s="85" t="s">
        <v>250</v>
      </c>
      <c r="B31" s="107" t="s">
        <v>263</v>
      </c>
      <c r="C31" s="92">
        <v>1250</v>
      </c>
      <c r="D31" s="91">
        <f>YADEN!D31+'k join VICOCAP'!D31+'U-Tena'!D31+'The Youth Congress '!D31+'MOCS 2017'!D31+LRF!D31+KAWE!D31+'Miss Koch'!D31+HAKI!D31+Riziki!D31+KISEP!D31</f>
        <v>57</v>
      </c>
      <c r="E31" s="91">
        <f>YADEN!E31+'k join VICOCAP'!E31+'U-Tena'!E31+'The Youth Congress '!E31+'MOCS 2017'!E31+LRF!E31+KAWE!E31+'Miss Koch'!E31+HAKI!E31+Riziki!E31+KISEP!E31</f>
        <v>280</v>
      </c>
      <c r="F31" s="91">
        <f>YADEN!F31+'k join VICOCAP'!F31+'U-Tena'!F31+'The Youth Congress '!F31+'MOCS 2017'!F31+LRF!F31+KAWE!F31+'Miss Koch'!F31+HAKI!F31+Riziki!F31+KISEP!F31</f>
        <v>193</v>
      </c>
      <c r="G31" s="101"/>
      <c r="H31" s="96">
        <f t="shared" si="3"/>
        <v>530</v>
      </c>
      <c r="I31" s="96">
        <f t="shared" si="2"/>
        <v>-720</v>
      </c>
    </row>
    <row r="32" spans="1:9" s="95" customFormat="1" ht="23.25" customHeight="1" x14ac:dyDescent="0.25">
      <c r="A32" s="85" t="s">
        <v>251</v>
      </c>
      <c r="B32" s="92"/>
      <c r="C32" s="92"/>
      <c r="D32" s="91">
        <f>YADEN!D32+'k join VICOCAP'!D32+'U-Tena'!D32+'The Youth Congress '!D32+'MOCS 2017'!D32+LRF!D32+KAWE!D32+'Miss Koch'!D32+HAKI!D32+Riziki!D32+KISEP!D32</f>
        <v>0</v>
      </c>
      <c r="E32" s="91">
        <f>YADEN!E32+'k join VICOCAP'!E32+'U-Tena'!E32+'The Youth Congress '!E32+'MOCS 2017'!E32+LRF!E32+KAWE!E32+'Miss Koch'!E32+HAKI!E32+Riziki!E32+KISEP!E32</f>
        <v>0</v>
      </c>
      <c r="F32" s="91">
        <f>YADEN!F32+'k join VICOCAP'!F32+'U-Tena'!F32+'The Youth Congress '!F32+'MOCS 2017'!F32+LRF!F32+KAWE!F32+'Miss Koch'!F32+HAKI!F32+Riziki!F32+KISEP!F32</f>
        <v>0</v>
      </c>
      <c r="G32" s="101"/>
      <c r="H32" s="96">
        <f t="shared" si="3"/>
        <v>0</v>
      </c>
      <c r="I32" s="96">
        <f t="shared" si="2"/>
        <v>0</v>
      </c>
    </row>
    <row r="33" spans="1:9" s="93" customFormat="1" ht="36" customHeight="1" x14ac:dyDescent="0.25">
      <c r="A33" s="91" t="s">
        <v>36</v>
      </c>
      <c r="B33" s="91" t="s">
        <v>31</v>
      </c>
      <c r="C33" s="91">
        <v>2400</v>
      </c>
      <c r="D33" s="91">
        <f>YADEN!D33+'k join VICOCAP'!D33+'U-Tena'!D33+'The Youth Congress '!D33+'MOCS 2017'!D33+LRF!D33+KAWE!D33+'Miss Koch'!D33+HAKI!D33+Riziki!D33+KISEP!D33</f>
        <v>434</v>
      </c>
      <c r="E33" s="91">
        <f>YADEN!E33+'k join VICOCAP'!E33+'U-Tena'!E33+'The Youth Congress '!E33+'MOCS 2017'!E33+LRF!E33+KAWE!E33+'Miss Koch'!E33+HAKI!E33+Riziki!E33+KISEP!E33</f>
        <v>129</v>
      </c>
      <c r="F33" s="91">
        <f>YADEN!F33+'k join VICOCAP'!F33+'U-Tena'!F33+'The Youth Congress '!F33+'MOCS 2017'!F33+LRF!F33+KAWE!F33+'Miss Koch'!F33+HAKI!F33+Riziki!F33+KISEP!F33</f>
        <v>98</v>
      </c>
      <c r="G33" s="91">
        <f t="shared" ref="G33" si="4">G34+G35+G36+G37+G44</f>
        <v>0</v>
      </c>
      <c r="H33" s="91">
        <f t="shared" si="3"/>
        <v>661</v>
      </c>
      <c r="I33" s="91">
        <f t="shared" si="2"/>
        <v>-1739</v>
      </c>
    </row>
    <row r="34" spans="1:9" ht="23.25" customHeight="1" x14ac:dyDescent="0.25">
      <c r="A34" s="85" t="s">
        <v>32</v>
      </c>
      <c r="B34" s="85"/>
      <c r="C34" s="85"/>
      <c r="D34" s="91">
        <f>YADEN!D34+'k join VICOCAP'!D34+'U-Tena'!D34+'The Youth Congress '!D34+'MOCS 2017'!D34+LRF!D34+KAWE!D34+'Miss Koch'!D34+HAKI!D34+Riziki!D34+KISEP!D34</f>
        <v>206</v>
      </c>
      <c r="E34" s="91">
        <f>YADEN!E34+'k join VICOCAP'!E34+'U-Tena'!E34+'The Youth Congress '!E34+'MOCS 2017'!E34+LRF!E34+KAWE!E34+'Miss Koch'!E34+HAKI!E34+Riziki!E34+KISEP!E34</f>
        <v>18</v>
      </c>
      <c r="F34" s="91">
        <f>YADEN!F34+'k join VICOCAP'!F34+'U-Tena'!F34+'The Youth Congress '!F34+'MOCS 2017'!F34+LRF!F34+KAWE!F34+'Miss Koch'!F34+HAKI!F34+Riziki!F34+KISEP!F34</f>
        <v>14</v>
      </c>
      <c r="G34" s="90"/>
      <c r="H34" s="96">
        <f t="shared" si="3"/>
        <v>238</v>
      </c>
      <c r="I34" s="96">
        <f t="shared" si="2"/>
        <v>238</v>
      </c>
    </row>
    <row r="35" spans="1:9" ht="21" customHeight="1" x14ac:dyDescent="0.25">
      <c r="A35" s="85" t="s">
        <v>33</v>
      </c>
      <c r="B35" s="85"/>
      <c r="C35" s="85"/>
      <c r="D35" s="91">
        <f>YADEN!D35+'k join VICOCAP'!D35+'U-Tena'!D35+'The Youth Congress '!D35+'MOCS 2017'!D35+LRF!D35+KAWE!D35+'Miss Koch'!D35+HAKI!D35+Riziki!D35+KISEP!D35</f>
        <v>124</v>
      </c>
      <c r="E35" s="91">
        <f>YADEN!E35+'k join VICOCAP'!E35+'U-Tena'!E35+'The Youth Congress '!E35+'MOCS 2017'!E35+LRF!E35+KAWE!E35+'Miss Koch'!E35+HAKI!E35+Riziki!E35+KISEP!E35</f>
        <v>41</v>
      </c>
      <c r="F35" s="91">
        <f>YADEN!F35+'k join VICOCAP'!F35+'U-Tena'!F35+'The Youth Congress '!F35+'MOCS 2017'!F35+LRF!F35+KAWE!F35+'Miss Koch'!F35+HAKI!F35+Riziki!F35+KISEP!F35</f>
        <v>19</v>
      </c>
      <c r="G35" s="90"/>
      <c r="H35" s="96">
        <f t="shared" si="3"/>
        <v>184</v>
      </c>
      <c r="I35" s="96">
        <f t="shared" si="2"/>
        <v>184</v>
      </c>
    </row>
    <row r="36" spans="1:9" ht="33" customHeight="1" x14ac:dyDescent="0.25">
      <c r="A36" s="85" t="s">
        <v>34</v>
      </c>
      <c r="B36" s="85"/>
      <c r="C36" s="85"/>
      <c r="D36" s="91">
        <f>YADEN!D36+'k join VICOCAP'!D36+'U-Tena'!D36+'The Youth Congress '!D36+'MOCS 2017'!D36+LRF!D36+KAWE!D36+'Miss Koch'!D36+HAKI!D36+Riziki!D36+KISEP!D36</f>
        <v>152</v>
      </c>
      <c r="E36" s="91">
        <f>YADEN!E36+'k join VICOCAP'!E36+'U-Tena'!E36+'The Youth Congress '!E36+'MOCS 2017'!E36+LRF!E36+KAWE!E36+'Miss Koch'!E36+HAKI!E36+Riziki!E36+KISEP!E36</f>
        <v>24</v>
      </c>
      <c r="F36" s="91">
        <f>YADEN!F36+'k join VICOCAP'!F36+'U-Tena'!F36+'The Youth Congress '!F36+'MOCS 2017'!F36+LRF!F36+KAWE!F36+'Miss Koch'!F36+HAKI!F36+Riziki!F36+KISEP!F36</f>
        <v>15</v>
      </c>
      <c r="G36" s="90"/>
      <c r="H36" s="96">
        <f t="shared" si="3"/>
        <v>191</v>
      </c>
      <c r="I36" s="96">
        <f t="shared" si="2"/>
        <v>191</v>
      </c>
    </row>
    <row r="37" spans="1:9" ht="23.25" customHeight="1" x14ac:dyDescent="0.25">
      <c r="A37" s="85" t="s">
        <v>35</v>
      </c>
      <c r="B37" s="85"/>
      <c r="C37" s="85"/>
      <c r="D37" s="91">
        <f>YADEN!D37+'k join VICOCAP'!D37+'U-Tena'!D37+'The Youth Congress '!D37+'MOCS 2017'!D37+LRF!D37+KAWE!D37+'Miss Koch'!D37+HAKI!D37+Riziki!D37+KISEP!D37</f>
        <v>184</v>
      </c>
      <c r="E37" s="91">
        <f>YADEN!E37+'k join VICOCAP'!E37+'U-Tena'!E37+'The Youth Congress '!E37+'MOCS 2017'!E37+LRF!E37+KAWE!E37+'Miss Koch'!E37+HAKI!E37+Riziki!E37+KISEP!E37</f>
        <v>36</v>
      </c>
      <c r="F37" s="91">
        <f>YADEN!F37+'k join VICOCAP'!F37+'U-Tena'!F37+'The Youth Congress '!F37+'MOCS 2017'!F37+LRF!F37+KAWE!F37+'Miss Koch'!F37+HAKI!F37+Riziki!F37+KISEP!F37</f>
        <v>27</v>
      </c>
      <c r="G37" s="90"/>
      <c r="H37" s="96">
        <f t="shared" si="3"/>
        <v>247</v>
      </c>
      <c r="I37" s="96">
        <f t="shared" si="2"/>
        <v>247</v>
      </c>
    </row>
    <row r="38" spans="1:9" ht="23.25" customHeight="1" x14ac:dyDescent="0.25">
      <c r="A38" s="85"/>
      <c r="B38" s="85"/>
      <c r="C38" s="85"/>
      <c r="D38" s="91">
        <f>YADEN!D38+'k join VICOCAP'!D38+'U-Tena'!D38+'The Youth Congress '!D38+'MOCS 2017'!D38+LRF!D38+KAWE!D38+'Miss Koch'!D38+HAKI!D38+Riziki!D38+KISEP!D38</f>
        <v>170</v>
      </c>
      <c r="E38" s="91">
        <f>YADEN!E38+'k join VICOCAP'!E38+'U-Tena'!E38+'The Youth Congress '!E38+'MOCS 2017'!E38+LRF!E38+KAWE!E38+'Miss Koch'!E38+HAKI!E38+Riziki!E38+KISEP!E38</f>
        <v>9</v>
      </c>
      <c r="F38" s="91">
        <f>YADEN!F38+'k join VICOCAP'!F38+'U-Tena'!F38+'The Youth Congress '!F38+'MOCS 2017'!F38+LRF!F38+KAWE!F38+'Miss Koch'!F38+HAKI!F38+Riziki!F38+KISEP!F38</f>
        <v>10</v>
      </c>
      <c r="G38" s="90"/>
      <c r="H38" s="96">
        <f t="shared" si="3"/>
        <v>189</v>
      </c>
      <c r="I38" s="96">
        <f t="shared" si="2"/>
        <v>189</v>
      </c>
    </row>
    <row r="39" spans="1:9" ht="23.25" customHeight="1" x14ac:dyDescent="0.25">
      <c r="A39" s="85"/>
      <c r="B39" s="85"/>
      <c r="C39" s="85"/>
      <c r="D39" s="91">
        <f>YADEN!D39+'k join VICOCAP'!D39+'U-Tena'!D39+'The Youth Congress '!D39+'MOCS 2017'!D39+LRF!D39+KAWE!D39+'Miss Koch'!D39+HAKI!D39+Riziki!D39+KISEP!D39</f>
        <v>1</v>
      </c>
      <c r="E39" s="91">
        <f>YADEN!E39+'k join VICOCAP'!E39+'U-Tena'!E39+'The Youth Congress '!E39+'MOCS 2017'!E39+LRF!E39+KAWE!E39+'Miss Koch'!E39+HAKI!E39+Riziki!E39+KISEP!E39</f>
        <v>5</v>
      </c>
      <c r="F39" s="91">
        <f>YADEN!F39+'k join VICOCAP'!F39+'U-Tena'!F39+'The Youth Congress '!F39+'MOCS 2017'!F39+LRF!F39+KAWE!F39+'Miss Koch'!F39+HAKI!F39+Riziki!F39+KISEP!F39</f>
        <v>4</v>
      </c>
      <c r="G39" s="90"/>
      <c r="H39" s="96">
        <f t="shared" si="3"/>
        <v>10</v>
      </c>
      <c r="I39" s="96">
        <f t="shared" si="2"/>
        <v>10</v>
      </c>
    </row>
    <row r="40" spans="1:9" ht="23.25" customHeight="1" x14ac:dyDescent="0.25">
      <c r="A40" s="85"/>
      <c r="B40" s="85"/>
      <c r="C40" s="85"/>
      <c r="D40" s="91">
        <f>YADEN!D40+'k join VICOCAP'!D40+'U-Tena'!D40+'The Youth Congress '!D40+'MOCS 2017'!D40+LRF!D40+KAWE!D40+'Miss Koch'!D40+HAKI!D40+Riziki!D40+KISEP!D40</f>
        <v>6</v>
      </c>
      <c r="E40" s="91">
        <f>YADEN!E40+'k join VICOCAP'!E40+'U-Tena'!E40+'The Youth Congress '!E40+'MOCS 2017'!E40+LRF!E40+KAWE!E40+'Miss Koch'!E40+HAKI!E40+Riziki!E40+KISEP!E40</f>
        <v>62</v>
      </c>
      <c r="F40" s="91">
        <f>YADEN!F40+'k join VICOCAP'!F40+'U-Tena'!F40+'The Youth Congress '!F40+'MOCS 2017'!F40+LRF!F40+KAWE!F40+'Miss Koch'!F40+HAKI!F40+Riziki!F40+KISEP!F40</f>
        <v>9</v>
      </c>
      <c r="G40" s="90"/>
      <c r="H40" s="96">
        <f t="shared" si="3"/>
        <v>77</v>
      </c>
      <c r="I40" s="96">
        <f t="shared" si="2"/>
        <v>77</v>
      </c>
    </row>
    <row r="41" spans="1:9" ht="23.25" customHeight="1" x14ac:dyDescent="0.25">
      <c r="A41" s="85"/>
      <c r="B41" s="85"/>
      <c r="C41" s="85"/>
      <c r="D41" s="91">
        <f>YADEN!D41+'k join VICOCAP'!D41+'U-Tena'!D41+'The Youth Congress '!D41+'MOCS 2017'!D41+LRF!D41+KAWE!D41+'Miss Koch'!D41+HAKI!D41+Riziki!D41+KISEP!D41</f>
        <v>2</v>
      </c>
      <c r="E41" s="91">
        <f>YADEN!E41+'k join VICOCAP'!E41+'U-Tena'!E41+'The Youth Congress '!E41+'MOCS 2017'!E41+LRF!E41+KAWE!E41+'Miss Koch'!E41+HAKI!E41+Riziki!E41+KISEP!E41</f>
        <v>2</v>
      </c>
      <c r="F41" s="91">
        <f>YADEN!F41+'k join VICOCAP'!F41+'U-Tena'!F41+'The Youth Congress '!F41+'MOCS 2017'!F41+LRF!F41+KAWE!F41+'Miss Koch'!F41+HAKI!F41+Riziki!F41+KISEP!F41</f>
        <v>5</v>
      </c>
      <c r="G41" s="90"/>
      <c r="H41" s="96">
        <f t="shared" si="3"/>
        <v>9</v>
      </c>
      <c r="I41" s="96">
        <f t="shared" si="2"/>
        <v>9</v>
      </c>
    </row>
    <row r="42" spans="1:9" ht="23.25" customHeight="1" x14ac:dyDescent="0.25">
      <c r="A42" s="85"/>
      <c r="B42" s="85"/>
      <c r="C42" s="85"/>
      <c r="D42" s="91">
        <f>YADEN!D42+'k join VICOCAP'!D42+'U-Tena'!D42+'The Youth Congress '!D42+'MOCS 2017'!D42+LRF!D42+KAWE!D42+'Miss Koch'!D42+HAKI!D42+Riziki!D42+KISEP!D42</f>
        <v>2</v>
      </c>
      <c r="E42" s="91">
        <f>YADEN!E42+'k join VICOCAP'!E42+'U-Tena'!E42+'The Youth Congress '!E42+'MOCS 2017'!E42+LRF!E42+KAWE!E42+'Miss Koch'!E42+HAKI!E42+Riziki!E42+KISEP!E42</f>
        <v>1</v>
      </c>
      <c r="F42" s="91">
        <f>YADEN!F42+'k join VICOCAP'!F42+'U-Tena'!F42+'The Youth Congress '!F42+'MOCS 2017'!F42+LRF!F42+KAWE!F42+'Miss Koch'!F42+HAKI!F42+Riziki!F42+KISEP!F42</f>
        <v>4</v>
      </c>
      <c r="G42" s="90"/>
      <c r="H42" s="96">
        <f t="shared" si="3"/>
        <v>7</v>
      </c>
      <c r="I42" s="96">
        <f t="shared" si="2"/>
        <v>7</v>
      </c>
    </row>
    <row r="43" spans="1:9" ht="23.25" customHeight="1" x14ac:dyDescent="0.25">
      <c r="A43" s="85"/>
      <c r="B43" s="85"/>
      <c r="C43" s="85"/>
      <c r="D43" s="91">
        <f>YADEN!D43+'k join VICOCAP'!D43+'U-Tena'!D43+'The Youth Congress '!D43+'MOCS 2017'!D43+LRF!D43+KAWE!D43+'Miss Koch'!D43+HAKI!D43+Riziki!D43+KISEP!D43</f>
        <v>0</v>
      </c>
      <c r="E43" s="91">
        <f>YADEN!E43+'k join VICOCAP'!E43+'U-Tena'!E43+'The Youth Congress '!E43+'MOCS 2017'!E43+LRF!E43+KAWE!E43+'Miss Koch'!E43+HAKI!E43+Riziki!E43+KISEP!E43</f>
        <v>3</v>
      </c>
      <c r="F43" s="91">
        <f>YADEN!F43+'k join VICOCAP'!F43+'U-Tena'!F43+'The Youth Congress '!F43+'MOCS 2017'!F43+LRF!F43+KAWE!F43+'Miss Koch'!F43+HAKI!F43+Riziki!F43+KISEP!F43</f>
        <v>2</v>
      </c>
      <c r="G43" s="90"/>
      <c r="H43" s="96">
        <f t="shared" si="3"/>
        <v>5</v>
      </c>
      <c r="I43" s="96">
        <f t="shared" si="2"/>
        <v>5</v>
      </c>
    </row>
    <row r="44" spans="1:9" ht="23.25" customHeight="1" x14ac:dyDescent="0.25">
      <c r="A44" s="85" t="s">
        <v>180</v>
      </c>
      <c r="B44" s="85"/>
      <c r="C44" s="85"/>
      <c r="D44" s="91">
        <f>YADEN!D44+'k join VICOCAP'!D44+'U-Tena'!D44+'The Youth Congress '!D44+'MOCS 2017'!D44+LRF!D44+KAWE!D44+'Miss Koch'!D44+HAKI!D44+Riziki!D44+KISEP!D44</f>
        <v>2</v>
      </c>
      <c r="E44" s="91">
        <f>YADEN!E44+'k join VICOCAP'!E44+'U-Tena'!E44+'The Youth Congress '!E44+'MOCS 2017'!E44+LRF!E44+KAWE!E44+'Miss Koch'!E44+HAKI!E44+Riziki!E44+KISEP!E44</f>
        <v>4</v>
      </c>
      <c r="F44" s="91">
        <f>YADEN!F44+'k join VICOCAP'!F44+'U-Tena'!F44+'The Youth Congress '!F44+'MOCS 2017'!F44+LRF!F44+KAWE!F44+'Miss Koch'!F44+HAKI!F44+Riziki!F44+KISEP!F44</f>
        <v>3</v>
      </c>
      <c r="G44" s="90"/>
      <c r="H44" s="96">
        <f t="shared" si="3"/>
        <v>9</v>
      </c>
      <c r="I44" s="96">
        <f t="shared" si="2"/>
        <v>9</v>
      </c>
    </row>
    <row r="45" spans="1:9" s="93" customFormat="1" ht="30" x14ac:dyDescent="0.25">
      <c r="A45" s="91" t="s">
        <v>246</v>
      </c>
      <c r="B45" s="91" t="s">
        <v>37</v>
      </c>
      <c r="C45" s="91">
        <f>C46+C47+C48+C49</f>
        <v>1600</v>
      </c>
      <c r="D45" s="91">
        <f>YADEN!D45+'k join VICOCAP'!D45+'U-Tena'!D45+'The Youth Congress '!D45+'MOCS 2017'!D45+LRF!D45+KAWE!D45+'Miss Koch'!D45+HAKI!D45+Riziki!D45+KISEP!D45</f>
        <v>377</v>
      </c>
      <c r="E45" s="91">
        <f>YADEN!E45+'k join VICOCAP'!E45+'U-Tena'!E45+'The Youth Congress '!E45+'MOCS 2017'!E45+LRF!E45+KAWE!E45+'Miss Koch'!E45+HAKI!E45+Riziki!E45+KISEP!E45</f>
        <v>291</v>
      </c>
      <c r="F45" s="91">
        <f>YADEN!F45+'k join VICOCAP'!F45+'U-Tena'!F45+'The Youth Congress '!F45+'MOCS 2017'!F45+LRF!F45+KAWE!F45+'Miss Koch'!F45+HAKI!F45+Riziki!F45+KISEP!F45</f>
        <v>338</v>
      </c>
      <c r="G45" s="91">
        <f t="shared" ref="G45" si="5">G46+G47</f>
        <v>0</v>
      </c>
      <c r="H45" s="91">
        <f t="shared" si="3"/>
        <v>1006</v>
      </c>
      <c r="I45" s="91">
        <f t="shared" si="2"/>
        <v>-594</v>
      </c>
    </row>
    <row r="46" spans="1:9" ht="20.25" customHeight="1" x14ac:dyDescent="0.25">
      <c r="A46" s="85" t="s">
        <v>38</v>
      </c>
      <c r="B46" s="107" t="s">
        <v>260</v>
      </c>
      <c r="C46" s="85">
        <v>500</v>
      </c>
      <c r="D46" s="91">
        <f>YADEN!D46+'k join VICOCAP'!D46+'U-Tena'!D46+'The Youth Congress '!D46+'MOCS 2017'!D46+LRF!D46+KAWE!D46+'Miss Koch'!D46+HAKI!D46+Riziki!D46+KISEP!D46</f>
        <v>116</v>
      </c>
      <c r="E46" s="91">
        <f>YADEN!E46+'k join VICOCAP'!E46+'U-Tena'!E46+'The Youth Congress '!E46+'MOCS 2017'!E46+LRF!E46+KAWE!E46+'Miss Koch'!E46+HAKI!E46+Riziki!E46+KISEP!E46</f>
        <v>35</v>
      </c>
      <c r="F46" s="91">
        <f>YADEN!F46+'k join VICOCAP'!F46+'U-Tena'!F46+'The Youth Congress '!F46+'MOCS 2017'!F46+LRF!F46+KAWE!F46+'Miss Koch'!F46+HAKI!F46+Riziki!F46+KISEP!F46</f>
        <v>45</v>
      </c>
      <c r="G46" s="90"/>
      <c r="H46" s="96">
        <f t="shared" si="3"/>
        <v>196</v>
      </c>
      <c r="I46" s="96">
        <f t="shared" si="2"/>
        <v>-304</v>
      </c>
    </row>
    <row r="47" spans="1:9" ht="20.25" customHeight="1" x14ac:dyDescent="0.25">
      <c r="A47" s="85" t="s">
        <v>39</v>
      </c>
      <c r="B47" s="107" t="s">
        <v>261</v>
      </c>
      <c r="C47" s="85">
        <v>500</v>
      </c>
      <c r="D47" s="91">
        <f>YADEN!D47+'k join VICOCAP'!D47+'U-Tena'!D47+'The Youth Congress '!D47+'MOCS 2017'!D47+LRF!D47+KAWE!D47+'Miss Koch'!D47+HAKI!D47+Riziki!D47+KISEP!D47</f>
        <v>261</v>
      </c>
      <c r="E47" s="91">
        <f>YADEN!E47+'k join VICOCAP'!E47+'U-Tena'!E47+'The Youth Congress '!E47+'MOCS 2017'!E47+LRF!E47+KAWE!E47+'Miss Koch'!E47+HAKI!E47+Riziki!E47+KISEP!E47</f>
        <v>168</v>
      </c>
      <c r="F47" s="91">
        <f>YADEN!F47+'k join VICOCAP'!F47+'U-Tena'!F47+'The Youth Congress '!F47+'MOCS 2017'!F47+LRF!F47+KAWE!F47+'Miss Koch'!F47+HAKI!F47+Riziki!F47+KISEP!F47</f>
        <v>148</v>
      </c>
      <c r="G47" s="90"/>
      <c r="H47" s="96">
        <f t="shared" si="3"/>
        <v>577</v>
      </c>
      <c r="I47" s="96">
        <f t="shared" si="2"/>
        <v>77</v>
      </c>
    </row>
    <row r="48" spans="1:9" ht="20.25" customHeight="1" x14ac:dyDescent="0.25">
      <c r="A48" s="85"/>
      <c r="B48" s="107" t="s">
        <v>262</v>
      </c>
      <c r="C48" s="85">
        <v>300</v>
      </c>
      <c r="D48" s="91">
        <f>YADEN!D48+'k join VICOCAP'!D48+'U-Tena'!D48+'The Youth Congress '!D48+'MOCS 2017'!D48+LRF!D48+KAWE!D48+'Miss Koch'!D48+HAKI!D48+Riziki!D48+KISEP!D48</f>
        <v>5</v>
      </c>
      <c r="E48" s="91">
        <f>YADEN!E48+'k join VICOCAP'!E48+'U-Tena'!E48+'The Youth Congress '!E48+'MOCS 2017'!E48+LRF!E48+KAWE!E48+'Miss Koch'!E48+HAKI!E48+Riziki!E48+KISEP!E48</f>
        <v>90</v>
      </c>
      <c r="F48" s="91">
        <f>YADEN!F48+'k join VICOCAP'!F48+'U-Tena'!F48+'The Youth Congress '!F48+'MOCS 2017'!F48+LRF!F48+KAWE!F48+'Miss Koch'!F48+HAKI!F48+Riziki!F48+KISEP!F48</f>
        <v>107</v>
      </c>
      <c r="G48" s="90"/>
      <c r="H48" s="96">
        <f t="shared" si="3"/>
        <v>202</v>
      </c>
      <c r="I48" s="96">
        <f t="shared" si="2"/>
        <v>-98</v>
      </c>
    </row>
    <row r="49" spans="1:9" ht="20.25" customHeight="1" x14ac:dyDescent="0.25">
      <c r="A49" s="85"/>
      <c r="B49" s="107" t="s">
        <v>263</v>
      </c>
      <c r="C49" s="85">
        <v>300</v>
      </c>
      <c r="D49" s="91">
        <f>YADEN!D49+'k join VICOCAP'!D49+'U-Tena'!D49+'The Youth Congress '!D49+'MOCS 2017'!D49+LRF!D49+KAWE!D49+'Miss Koch'!D49+HAKI!D49+Riziki!D49+KISEP!D49</f>
        <v>3</v>
      </c>
      <c r="E49" s="91">
        <f>YADEN!E49+'k join VICOCAP'!E49+'U-Tena'!E49+'The Youth Congress '!E49+'MOCS 2017'!E49+LRF!E49+KAWE!E49+'Miss Koch'!E49+HAKI!E49+Riziki!E49+KISEP!E49</f>
        <v>84</v>
      </c>
      <c r="F49" s="91">
        <f>YADEN!F49+'k join VICOCAP'!F49+'U-Tena'!F49+'The Youth Congress '!F49+'MOCS 2017'!F49+LRF!F49+KAWE!F49+'Miss Koch'!F49+HAKI!F49+Riziki!F49+KISEP!F49</f>
        <v>84</v>
      </c>
      <c r="G49" s="90"/>
      <c r="H49" s="96">
        <f t="shared" si="3"/>
        <v>171</v>
      </c>
      <c r="I49" s="96">
        <f t="shared" si="2"/>
        <v>-129</v>
      </c>
    </row>
    <row r="50" spans="1:9" s="93" customFormat="1" ht="36" customHeight="1" x14ac:dyDescent="0.25">
      <c r="A50" s="91" t="s">
        <v>40</v>
      </c>
      <c r="B50" s="104" t="s">
        <v>41</v>
      </c>
      <c r="C50" s="91">
        <f>C51+C52+C53+C54</f>
        <v>3550</v>
      </c>
      <c r="D50" s="91">
        <f>YADEN!D50+'k join VICOCAP'!D50+'U-Tena'!D50+'The Youth Congress '!D50+'MOCS 2017'!D50+LRF!D50+KAWE!D50+'Miss Koch'!D50+HAKI!D50+Riziki!D50+KISEP!D50</f>
        <v>1823</v>
      </c>
      <c r="E50" s="91">
        <f>YADEN!E50+'k join VICOCAP'!E50+'U-Tena'!E50+'The Youth Congress '!E50+'MOCS 2017'!E50+LRF!E50+KAWE!E50+'Miss Koch'!E50+HAKI!E50+Riziki!E50+KISEP!E50</f>
        <v>661</v>
      </c>
      <c r="F50" s="91">
        <f>YADEN!F50+'k join VICOCAP'!F50+'U-Tena'!F50+'The Youth Congress '!F50+'MOCS 2017'!F50+LRF!F50+KAWE!F50+'Miss Koch'!F50+HAKI!F50+Riziki!F50+KISEP!F50</f>
        <v>520</v>
      </c>
      <c r="G50" s="91">
        <f t="shared" ref="G50" si="6">G51+G52+G53+G54</f>
        <v>0</v>
      </c>
      <c r="H50" s="91">
        <f t="shared" si="3"/>
        <v>3004</v>
      </c>
      <c r="I50" s="91">
        <f t="shared" si="2"/>
        <v>-546</v>
      </c>
    </row>
    <row r="51" spans="1:9" ht="21.75" customHeight="1" x14ac:dyDescent="0.25">
      <c r="A51" s="85" t="s">
        <v>42</v>
      </c>
      <c r="B51" s="107" t="s">
        <v>260</v>
      </c>
      <c r="C51" s="85">
        <v>1300</v>
      </c>
      <c r="D51" s="91">
        <f>YADEN!D51+'k join VICOCAP'!D51+'U-Tena'!D51+'The Youth Congress '!D51+'MOCS 2017'!D51+LRF!D51+KAWE!D51+'Miss Koch'!D51+HAKI!D51+Riziki!D51+KISEP!D51</f>
        <v>235</v>
      </c>
      <c r="E51" s="91">
        <f>YADEN!E51+'k join VICOCAP'!E51+'U-Tena'!E51+'The Youth Congress '!E51+'MOCS 2017'!E51+LRF!E51+KAWE!E51+'Miss Koch'!E51+HAKI!E51+Riziki!E51+KISEP!E51</f>
        <v>68</v>
      </c>
      <c r="F51" s="91">
        <f>YADEN!F51+'k join VICOCAP'!F51+'U-Tena'!F51+'The Youth Congress '!F51+'MOCS 2017'!F51+LRF!F51+KAWE!F51+'Miss Koch'!F51+HAKI!F51+Riziki!F51+KISEP!F51</f>
        <v>34</v>
      </c>
      <c r="G51" s="90"/>
      <c r="H51" s="96">
        <f t="shared" si="3"/>
        <v>337</v>
      </c>
      <c r="I51" s="96">
        <f t="shared" si="2"/>
        <v>-963</v>
      </c>
    </row>
    <row r="52" spans="1:9" ht="21.75" customHeight="1" x14ac:dyDescent="0.25">
      <c r="A52" s="85" t="s">
        <v>43</v>
      </c>
      <c r="B52" s="107" t="s">
        <v>261</v>
      </c>
      <c r="C52" s="85">
        <v>1300</v>
      </c>
      <c r="D52" s="91">
        <f>YADEN!D52+'k join VICOCAP'!D52+'U-Tena'!D52+'The Youth Congress '!D52+'MOCS 2017'!D52+LRF!D52+KAWE!D52+'Miss Koch'!D52+HAKI!D52+Riziki!D52+KISEP!D52</f>
        <v>1081</v>
      </c>
      <c r="E52" s="91">
        <f>YADEN!E52+'k join VICOCAP'!E52+'U-Tena'!E52+'The Youth Congress '!E52+'MOCS 2017'!E52+LRF!E52+KAWE!E52+'Miss Koch'!E52+HAKI!E52+Riziki!E52+KISEP!E52</f>
        <v>423</v>
      </c>
      <c r="F52" s="91">
        <f>YADEN!F52+'k join VICOCAP'!F52+'U-Tena'!F52+'The Youth Congress '!F52+'MOCS 2017'!F52+LRF!F52+KAWE!F52+'Miss Koch'!F52+HAKI!F52+Riziki!F52+KISEP!F52</f>
        <v>186</v>
      </c>
      <c r="G52" s="90"/>
      <c r="H52" s="96">
        <f t="shared" si="3"/>
        <v>1690</v>
      </c>
      <c r="I52" s="96">
        <f t="shared" si="2"/>
        <v>390</v>
      </c>
    </row>
    <row r="53" spans="1:9" ht="21.75" customHeight="1" x14ac:dyDescent="0.25">
      <c r="A53" s="85" t="s">
        <v>44</v>
      </c>
      <c r="B53" s="107" t="s">
        <v>262</v>
      </c>
      <c r="C53" s="85">
        <v>475</v>
      </c>
      <c r="D53" s="91">
        <f>YADEN!D53+'k join VICOCAP'!D53+'U-Tena'!D53+'The Youth Congress '!D53+'MOCS 2017'!D53+LRF!D53+KAWE!D53+'Miss Koch'!D53+HAKI!D53+Riziki!D53+KISEP!D53</f>
        <v>407</v>
      </c>
      <c r="E53" s="91">
        <f>YADEN!E53+'k join VICOCAP'!E53+'U-Tena'!E53+'The Youth Congress '!E53+'MOCS 2017'!E53+LRF!E53+KAWE!E53+'Miss Koch'!E53+HAKI!E53+Riziki!E53+KISEP!E53</f>
        <v>137</v>
      </c>
      <c r="F53" s="91">
        <f>YADEN!F53+'k join VICOCAP'!F53+'U-Tena'!F53+'The Youth Congress '!F53+'MOCS 2017'!F53+LRF!F53+KAWE!F53+'Miss Koch'!F53+HAKI!F53+Riziki!F53+KISEP!F53</f>
        <v>191</v>
      </c>
      <c r="G53" s="90"/>
      <c r="H53" s="96">
        <f t="shared" si="3"/>
        <v>735</v>
      </c>
      <c r="I53" s="96">
        <f t="shared" si="2"/>
        <v>260</v>
      </c>
    </row>
    <row r="54" spans="1:9" ht="21.75" customHeight="1" x14ac:dyDescent="0.25">
      <c r="A54" s="85" t="s">
        <v>45</v>
      </c>
      <c r="B54" s="107" t="s">
        <v>263</v>
      </c>
      <c r="C54" s="85">
        <v>475</v>
      </c>
      <c r="D54" s="91">
        <f>YADEN!D54+'k join VICOCAP'!D54+'U-Tena'!D54+'The Youth Congress '!D54+'MOCS 2017'!D54+LRF!D54+KAWE!D54+'Miss Koch'!D54+HAKI!D54+Riziki!D54+KISEP!D54</f>
        <v>100</v>
      </c>
      <c r="E54" s="91">
        <f>YADEN!E54+'k join VICOCAP'!E54+'U-Tena'!E54+'The Youth Congress '!E54+'MOCS 2017'!E54+LRF!E54+KAWE!E54+'Miss Koch'!E54+HAKI!E54+Riziki!E54+KISEP!E54</f>
        <v>30</v>
      </c>
      <c r="F54" s="91">
        <f>YADEN!F54+'k join VICOCAP'!F54+'U-Tena'!F54+'The Youth Congress '!F54+'MOCS 2017'!F54+LRF!F54+KAWE!F54+'Miss Koch'!F54+HAKI!F54+Riziki!F54+KISEP!F54</f>
        <v>109</v>
      </c>
      <c r="G54" s="90"/>
      <c r="H54" s="96">
        <f t="shared" si="3"/>
        <v>239</v>
      </c>
      <c r="I54" s="96">
        <f t="shared" si="2"/>
        <v>-236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v>750</v>
      </c>
      <c r="D55" s="91">
        <f>YADEN!D55+'k join VICOCAP'!D55+'U-Tena'!D55+'The Youth Congress '!D55+'MOCS 2017'!D55+LRF!D55+KAWE!D55+'Miss Koch'!D55+HAKI!D55+Riziki!D55+KISEP!D55</f>
        <v>763</v>
      </c>
      <c r="E55" s="91">
        <f>YADEN!E55+'k join VICOCAP'!E55+'U-Tena'!E55+'The Youth Congress '!E55+'MOCS 2017'!E55+LRF!E55+KAWE!E55+'Miss Koch'!E55+HAKI!E55+Riziki!E55+KISEP!E55</f>
        <v>397</v>
      </c>
      <c r="F55" s="91">
        <f>YADEN!F55+'k join VICOCAP'!F55+'U-Tena'!F55+'The Youth Congress '!F55+'MOCS 2017'!F55+LRF!F55+KAWE!F55+'Miss Koch'!F55+HAKI!F55+Riziki!F55+KISEP!F55</f>
        <v>327</v>
      </c>
      <c r="G55" s="91">
        <f t="shared" ref="G55" si="7">G56+G57+G58+G59+G60+G61+G62+G63+G64+G65+G66+G67</f>
        <v>0</v>
      </c>
      <c r="H55" s="91">
        <f t="shared" si="3"/>
        <v>1487</v>
      </c>
      <c r="I55" s="91">
        <f t="shared" si="2"/>
        <v>737</v>
      </c>
    </row>
    <row r="56" spans="1:9" ht="19.5" customHeight="1" x14ac:dyDescent="0.25">
      <c r="A56" s="85" t="s">
        <v>48</v>
      </c>
      <c r="B56" s="85"/>
      <c r="C56" s="85"/>
      <c r="D56" s="91">
        <f>YADEN!D56+'k join VICOCAP'!D56+'U-Tena'!D56+'The Youth Congress '!D56+'MOCS 2017'!D56+LRF!D56+KAWE!D56+'Miss Koch'!D56+HAKI!D56+Riziki!D56+KISEP!D56</f>
        <v>210</v>
      </c>
      <c r="E56" s="91">
        <f>YADEN!E56+'k join VICOCAP'!E56+'U-Tena'!E56+'The Youth Congress '!E56+'MOCS 2017'!E56+LRF!E56+KAWE!E56+'Miss Koch'!E56+HAKI!E56+Riziki!E56+KISEP!E56</f>
        <v>130</v>
      </c>
      <c r="F56" s="91">
        <f>YADEN!F56+'k join VICOCAP'!F56+'U-Tena'!F56+'The Youth Congress '!F56+'MOCS 2017'!F56+LRF!F56+KAWE!F56+'Miss Koch'!F56+HAKI!F56+Riziki!F56+KISEP!F56</f>
        <v>207</v>
      </c>
      <c r="G56" s="90"/>
      <c r="H56" s="96">
        <f t="shared" si="3"/>
        <v>547</v>
      </c>
      <c r="I56" s="96">
        <f t="shared" si="2"/>
        <v>547</v>
      </c>
    </row>
    <row r="57" spans="1:9" ht="19.5" customHeight="1" x14ac:dyDescent="0.25">
      <c r="A57" s="85" t="s">
        <v>49</v>
      </c>
      <c r="B57" s="85"/>
      <c r="C57" s="85"/>
      <c r="D57" s="91">
        <f>YADEN!D57+'k join VICOCAP'!D57+'U-Tena'!D57+'The Youth Congress '!D57+'MOCS 2017'!D57+LRF!D57+KAWE!D57+'Miss Koch'!D57+HAKI!D57+Riziki!D57+KISEP!D57</f>
        <v>82</v>
      </c>
      <c r="E57" s="91">
        <f>YADEN!E57+'k join VICOCAP'!E57+'U-Tena'!E57+'The Youth Congress '!E57+'MOCS 2017'!E57+LRF!E57+KAWE!E57+'Miss Koch'!E57+HAKI!E57+Riziki!E57+KISEP!E57</f>
        <v>54</v>
      </c>
      <c r="F57" s="91">
        <f>YADEN!F57+'k join VICOCAP'!F57+'U-Tena'!F57+'The Youth Congress '!F57+'MOCS 2017'!F57+LRF!F57+KAWE!F57+'Miss Koch'!F57+HAKI!F57+Riziki!F57+KISEP!F57</f>
        <v>48</v>
      </c>
      <c r="G57" s="90"/>
      <c r="H57" s="96">
        <f t="shared" si="3"/>
        <v>184</v>
      </c>
      <c r="I57" s="96">
        <f t="shared" si="2"/>
        <v>184</v>
      </c>
    </row>
    <row r="58" spans="1:9" ht="19.5" customHeight="1" x14ac:dyDescent="0.25">
      <c r="A58" s="85" t="s">
        <v>50</v>
      </c>
      <c r="B58" s="85"/>
      <c r="C58" s="85"/>
      <c r="D58" s="91">
        <f>YADEN!D58+'k join VICOCAP'!D58+'U-Tena'!D58+'The Youth Congress '!D58+'MOCS 2017'!D58+LRF!D58+KAWE!D58+'Miss Koch'!D58+HAKI!D58+Riziki!D58+KISEP!D58</f>
        <v>149</v>
      </c>
      <c r="E58" s="91">
        <f>YADEN!E58+'k join VICOCAP'!E58+'U-Tena'!E58+'The Youth Congress '!E58+'MOCS 2017'!E58+LRF!E58+KAWE!E58+'Miss Koch'!E58+HAKI!E58+Riziki!E58+KISEP!E58</f>
        <v>105</v>
      </c>
      <c r="F58" s="91">
        <f>YADEN!F58+'k join VICOCAP'!F58+'U-Tena'!F58+'The Youth Congress '!F58+'MOCS 2017'!F58+LRF!F58+KAWE!F58+'Miss Koch'!F58+HAKI!F58+Riziki!F58+KISEP!F58</f>
        <v>79</v>
      </c>
      <c r="G58" s="90"/>
      <c r="H58" s="96">
        <f t="shared" si="3"/>
        <v>333</v>
      </c>
      <c r="I58" s="96">
        <f t="shared" si="2"/>
        <v>333</v>
      </c>
    </row>
    <row r="59" spans="1:9" ht="19.5" customHeight="1" x14ac:dyDescent="0.25">
      <c r="A59" s="85" t="s">
        <v>51</v>
      </c>
      <c r="B59" s="85"/>
      <c r="C59" s="85"/>
      <c r="D59" s="91">
        <f>YADEN!D59+'k join VICOCAP'!D59+'U-Tena'!D59+'The Youth Congress '!D59+'MOCS 2017'!D59+LRF!D59+KAWE!D59+'Miss Koch'!D59+HAKI!D59+Riziki!D59+KISEP!D59</f>
        <v>181</v>
      </c>
      <c r="E59" s="91">
        <f>YADEN!E59+'k join VICOCAP'!E59+'U-Tena'!E59+'The Youth Congress '!E59+'MOCS 2017'!E59+LRF!E59+KAWE!E59+'Miss Koch'!E59+HAKI!E59+Riziki!E59+KISEP!E59</f>
        <v>123</v>
      </c>
      <c r="F59" s="91">
        <f>YADEN!F59+'k join VICOCAP'!F59+'U-Tena'!F59+'The Youth Congress '!F59+'MOCS 2017'!F59+LRF!F59+KAWE!F59+'Miss Koch'!F59+HAKI!F59+Riziki!F59+KISEP!F59</f>
        <v>92</v>
      </c>
      <c r="G59" s="90"/>
      <c r="H59" s="96">
        <f t="shared" si="3"/>
        <v>396</v>
      </c>
      <c r="I59" s="96">
        <f t="shared" si="2"/>
        <v>396</v>
      </c>
    </row>
    <row r="60" spans="1:9" ht="19.5" customHeight="1" x14ac:dyDescent="0.25">
      <c r="A60" s="85" t="s">
        <v>181</v>
      </c>
      <c r="B60" s="85"/>
      <c r="C60" s="85"/>
      <c r="D60" s="91">
        <f>YADEN!D60+'k join VICOCAP'!D60+'U-Tena'!D60+'The Youth Congress '!D60+'MOCS 2017'!D60+LRF!D60+KAWE!D60+'Miss Koch'!D60+HAKI!D60+Riziki!D60+KISEP!D60</f>
        <v>160</v>
      </c>
      <c r="E60" s="91">
        <f>YADEN!E60+'k join VICOCAP'!E60+'U-Tena'!E60+'The Youth Congress '!E60+'MOCS 2017'!E60+LRF!E60+KAWE!E60+'Miss Koch'!E60+HAKI!E60+Riziki!E60+KISEP!E60</f>
        <v>28</v>
      </c>
      <c r="F60" s="91">
        <f>YADEN!F60+'k join VICOCAP'!F60+'U-Tena'!F60+'The Youth Congress '!F60+'MOCS 2017'!F60+LRF!F60+KAWE!F60+'Miss Koch'!F60+HAKI!F60+Riziki!F60+KISEP!F60</f>
        <v>22</v>
      </c>
      <c r="G60" s="90"/>
      <c r="H60" s="96">
        <f t="shared" si="3"/>
        <v>210</v>
      </c>
      <c r="I60" s="96">
        <f t="shared" si="2"/>
        <v>210</v>
      </c>
    </row>
    <row r="61" spans="1:9" ht="19.5" customHeight="1" x14ac:dyDescent="0.25">
      <c r="A61" s="85" t="s">
        <v>275</v>
      </c>
      <c r="B61" s="85"/>
      <c r="C61" s="85"/>
      <c r="D61" s="91">
        <f>YADEN!D61+'k join VICOCAP'!D61+'U-Tena'!D61+'The Youth Congress '!D61+'MOCS 2017'!D61+LRF!D61+KAWE!D61+'Miss Koch'!D61+HAKI!D61+Riziki!D61+KISEP!D61</f>
        <v>2</v>
      </c>
      <c r="E61" s="91">
        <f>YADEN!E61+'k join VICOCAP'!E61+'U-Tena'!E61+'The Youth Congress '!E61+'MOCS 2017'!E61+LRF!E61+KAWE!E61+'Miss Koch'!E61+HAKI!E61+Riziki!E61+KISEP!E61</f>
        <v>4</v>
      </c>
      <c r="F61" s="91">
        <f>YADEN!F61+'k join VICOCAP'!F61+'U-Tena'!F61+'The Youth Congress '!F61+'MOCS 2017'!F61+LRF!F61+KAWE!F61+'Miss Koch'!F61+HAKI!F61+Riziki!F61+KISEP!F61</f>
        <v>3</v>
      </c>
      <c r="G61" s="90"/>
      <c r="H61" s="96">
        <f t="shared" si="3"/>
        <v>9</v>
      </c>
      <c r="I61" s="96">
        <f t="shared" si="2"/>
        <v>9</v>
      </c>
    </row>
    <row r="62" spans="1:9" ht="19.5" customHeight="1" x14ac:dyDescent="0.25">
      <c r="A62" s="85" t="s">
        <v>276</v>
      </c>
      <c r="B62" s="85"/>
      <c r="C62" s="85"/>
      <c r="D62" s="91">
        <f>YADEN!D62+'k join VICOCAP'!D62+'U-Tena'!D62+'The Youth Congress '!D62+'MOCS 2017'!D62+LRF!D62+KAWE!D62+'Miss Koch'!D62+HAKI!D62+Riziki!D62+KISEP!D62</f>
        <v>7</v>
      </c>
      <c r="E62" s="91">
        <f>YADEN!E62+'k join VICOCAP'!E62+'U-Tena'!E62+'The Youth Congress '!E62+'MOCS 2017'!E62+LRF!E62+KAWE!E62+'Miss Koch'!E62+HAKI!E62+Riziki!E62+KISEP!E62</f>
        <v>5</v>
      </c>
      <c r="F62" s="91">
        <f>YADEN!F62+'k join VICOCAP'!F62+'U-Tena'!F62+'The Youth Congress '!F62+'MOCS 2017'!F62+LRF!F62+KAWE!F62+'Miss Koch'!F62+HAKI!F62+Riziki!F62+KISEP!F62</f>
        <v>8</v>
      </c>
      <c r="G62" s="90"/>
      <c r="H62" s="96">
        <f t="shared" si="3"/>
        <v>20</v>
      </c>
      <c r="I62" s="96">
        <f t="shared" si="2"/>
        <v>20</v>
      </c>
    </row>
    <row r="63" spans="1:9" ht="19.5" customHeight="1" x14ac:dyDescent="0.25">
      <c r="A63" s="85" t="s">
        <v>277</v>
      </c>
      <c r="B63" s="85"/>
      <c r="C63" s="85"/>
      <c r="D63" s="91">
        <f>YADEN!D63+'k join VICOCAP'!D63+'U-Tena'!D63+'The Youth Congress '!D63+'MOCS 2017'!D63+LRF!D63+KAWE!D63+'Miss Koch'!D63+HAKI!D63+Riziki!D63+KISEP!D63</f>
        <v>3</v>
      </c>
      <c r="E63" s="91">
        <f>YADEN!E63+'k join VICOCAP'!E63+'U-Tena'!E63+'The Youth Congress '!E63+'MOCS 2017'!E63+LRF!E63+KAWE!E63+'Miss Koch'!E63+HAKI!E63+Riziki!E63+KISEP!E63</f>
        <v>1</v>
      </c>
      <c r="F63" s="91">
        <f>YADEN!F63+'k join VICOCAP'!F63+'U-Tena'!F63+'The Youth Congress '!F63+'MOCS 2017'!F63+LRF!F63+KAWE!F63+'Miss Koch'!F63+HAKI!F63+Riziki!F63+KISEP!F63</f>
        <v>2</v>
      </c>
      <c r="G63" s="90"/>
      <c r="H63" s="96">
        <f t="shared" si="3"/>
        <v>6</v>
      </c>
      <c r="I63" s="96">
        <f t="shared" si="2"/>
        <v>6</v>
      </c>
    </row>
    <row r="64" spans="1:9" ht="19.5" customHeight="1" x14ac:dyDescent="0.25">
      <c r="A64" s="85" t="s">
        <v>278</v>
      </c>
      <c r="B64" s="85"/>
      <c r="C64" s="85"/>
      <c r="D64" s="91">
        <f>YADEN!D64+'k join VICOCAP'!D64+'U-Tena'!D64+'The Youth Congress '!D64+'MOCS 2017'!D64+LRF!D64+KAWE!D64+'Miss Koch'!D64+HAKI!D64+Riziki!D64+KISEP!D64</f>
        <v>1</v>
      </c>
      <c r="E64" s="91">
        <f>YADEN!E64+'k join VICOCAP'!E64+'U-Tena'!E64+'The Youth Congress '!E64+'MOCS 2017'!E64+LRF!E64+KAWE!E64+'Miss Koch'!E64+HAKI!E64+Riziki!E64+KISEP!E64</f>
        <v>1</v>
      </c>
      <c r="F64" s="91">
        <f>YADEN!F64+'k join VICOCAP'!F64+'U-Tena'!F64+'The Youth Congress '!F64+'MOCS 2017'!F64+LRF!F64+KAWE!F64+'Miss Koch'!F64+HAKI!F64+Riziki!F64+KISEP!F64</f>
        <v>0</v>
      </c>
      <c r="G64" s="90"/>
      <c r="H64" s="96">
        <f t="shared" si="3"/>
        <v>2</v>
      </c>
      <c r="I64" s="96">
        <f t="shared" si="2"/>
        <v>2</v>
      </c>
    </row>
    <row r="65" spans="1:9" ht="19.5" customHeight="1" x14ac:dyDescent="0.25">
      <c r="A65" s="85" t="s">
        <v>279</v>
      </c>
      <c r="B65" s="85"/>
      <c r="C65" s="85"/>
      <c r="D65" s="91">
        <f>YADEN!D65+'k join VICOCAP'!D65+'U-Tena'!D65+'The Youth Congress '!D65+'MOCS 2017'!D65+LRF!D65+KAWE!D65+'Miss Koch'!D65+HAKI!D65+Riziki!D65+KISEP!D65</f>
        <v>1</v>
      </c>
      <c r="E65" s="91">
        <f>YADEN!E65+'k join VICOCAP'!E65+'U-Tena'!E65+'The Youth Congress '!E65+'MOCS 2017'!E65+LRF!E65+KAWE!E65+'Miss Koch'!E65+HAKI!E65+Riziki!E65+KISEP!E65</f>
        <v>0</v>
      </c>
      <c r="F65" s="91">
        <f>YADEN!F65+'k join VICOCAP'!F65+'U-Tena'!F65+'The Youth Congress '!F65+'MOCS 2017'!F65+LRF!F65+KAWE!F65+'Miss Koch'!F65+HAKI!F65+Riziki!F65+KISEP!F65</f>
        <v>0</v>
      </c>
      <c r="G65" s="90"/>
      <c r="H65" s="96">
        <f t="shared" si="3"/>
        <v>1</v>
      </c>
      <c r="I65" s="96">
        <f t="shared" si="2"/>
        <v>1</v>
      </c>
    </row>
    <row r="66" spans="1:9" ht="19.5" customHeight="1" x14ac:dyDescent="0.25">
      <c r="A66" s="85" t="s">
        <v>280</v>
      </c>
      <c r="B66" s="85"/>
      <c r="C66" s="85"/>
      <c r="D66" s="91">
        <f>YADEN!D66+'k join VICOCAP'!D66+'U-Tena'!D66+'The Youth Congress '!D66+'MOCS 2017'!D66+LRF!D66+KAWE!D66+'Miss Koch'!D66+HAKI!D66+Riziki!D66+KISEP!D66</f>
        <v>1</v>
      </c>
      <c r="E66" s="91">
        <f>YADEN!E66+'k join VICOCAP'!E66+'U-Tena'!E66+'The Youth Congress '!E66+'MOCS 2017'!E66+LRF!E66+KAWE!E66+'Miss Koch'!E66+HAKI!E66+Riziki!E66+KISEP!E66</f>
        <v>1</v>
      </c>
      <c r="F66" s="91">
        <f>YADEN!F66+'k join VICOCAP'!F66+'U-Tena'!F66+'The Youth Congress '!F66+'MOCS 2017'!F66+LRF!F66+KAWE!F66+'Miss Koch'!F66+HAKI!F66+Riziki!F66+KISEP!F66</f>
        <v>2</v>
      </c>
      <c r="G66" s="90"/>
      <c r="H66" s="96">
        <f t="shared" si="3"/>
        <v>4</v>
      </c>
      <c r="I66" s="96">
        <f t="shared" si="2"/>
        <v>4</v>
      </c>
    </row>
    <row r="67" spans="1:9" ht="19.5" customHeight="1" x14ac:dyDescent="0.25">
      <c r="A67" s="85" t="s">
        <v>281</v>
      </c>
      <c r="B67" s="85"/>
      <c r="C67" s="85"/>
      <c r="D67" s="91">
        <f>YADEN!D67+'k join VICOCAP'!D67+'U-Tena'!D67+'The Youth Congress '!D67+'MOCS 2017'!D67+LRF!D67+KAWE!D67+'Miss Koch'!D67+HAKI!D67+Riziki!D67+KISEP!D67</f>
        <v>0</v>
      </c>
      <c r="E67" s="91">
        <f>YADEN!E67+'k join VICOCAP'!E67+'U-Tena'!E67+'The Youth Congress '!E67+'MOCS 2017'!E67+LRF!E67+KAWE!E67+'Miss Koch'!E67+HAKI!E67+Riziki!E67+KISEP!E67</f>
        <v>0</v>
      </c>
      <c r="F67" s="91">
        <f>YADEN!F67+'k join VICOCAP'!F67+'U-Tena'!F67+'The Youth Congress '!F67+'MOCS 2017'!F67+LRF!F67+KAWE!F67+'Miss Koch'!F67+HAKI!F67+Riziki!F67+KISEP!F67</f>
        <v>0</v>
      </c>
      <c r="G67" s="90"/>
      <c r="H67" s="96">
        <f t="shared" si="3"/>
        <v>0</v>
      </c>
      <c r="I67" s="96">
        <f t="shared" si="2"/>
        <v>0</v>
      </c>
    </row>
    <row r="68" spans="1:9" x14ac:dyDescent="0.25">
      <c r="A68" s="85"/>
      <c r="B68" s="86" t="s">
        <v>25</v>
      </c>
      <c r="C68" s="85"/>
      <c r="D68" s="91">
        <f>YADEN!D68+'k join VICOCAP'!D68+'U-Tena'!D68+'The Youth Congress '!D68+'MOCS 2017'!D68+LRF!D68+KAWE!D68+'Miss Koch'!D68+HAKI!D68+Riziki!D68+KISEP!D68</f>
        <v>0</v>
      </c>
      <c r="E68" s="91">
        <f>YADEN!E68+'k join VICOCAP'!E68+'U-Tena'!E68+'The Youth Congress '!E68+'MOCS 2017'!E68+LRF!E68+KAWE!E68+'Miss Koch'!E68+HAKI!E68+Riziki!E68+KISEP!E68</f>
        <v>0</v>
      </c>
      <c r="F68" s="91">
        <f>YADEN!F68+'k join VICOCAP'!F68+'U-Tena'!F68+'The Youth Congress '!F68+'MOCS 2017'!F68+LRF!F68+KAWE!F68+'Miss Koch'!F68+HAKI!F68+Riziki!F68+KISEP!F68</f>
        <v>0</v>
      </c>
      <c r="G68" s="90"/>
      <c r="H68" s="96">
        <f t="shared" si="3"/>
        <v>0</v>
      </c>
      <c r="I68" s="96">
        <f t="shared" si="2"/>
        <v>0</v>
      </c>
    </row>
    <row r="69" spans="1:9" ht="30" customHeight="1" x14ac:dyDescent="0.25">
      <c r="A69" s="87" t="s">
        <v>52</v>
      </c>
      <c r="B69" s="87" t="s">
        <v>53</v>
      </c>
      <c r="C69" s="87">
        <v>45</v>
      </c>
      <c r="D69" s="91">
        <f>YADEN!D69+'k join VICOCAP'!D69+'U-Tena'!D69+'The Youth Congress '!D69+'MOCS 2017'!D69+LRF!D69+KAWE!D69+'Miss Koch'!D69+HAKI!D69+Riziki!D69+KISEP!D69</f>
        <v>5</v>
      </c>
      <c r="E69" s="91">
        <f>YADEN!E69+'k join VICOCAP'!E69+'U-Tena'!E69+'The Youth Congress '!E69+'MOCS 2017'!E69+LRF!E69+KAWE!E69+'Miss Koch'!E69+HAKI!E69+Riziki!E69+KISEP!E69</f>
        <v>10</v>
      </c>
      <c r="F69" s="91">
        <f>YADEN!F69+'k join VICOCAP'!F69+'U-Tena'!F69+'The Youth Congress '!F69+'MOCS 2017'!F69+LRF!F69+KAWE!F69+'Miss Koch'!F69+HAKI!F69+Riziki!F69+KISEP!F69</f>
        <v>9</v>
      </c>
      <c r="G69" s="91"/>
      <c r="H69" s="91">
        <f t="shared" si="3"/>
        <v>24</v>
      </c>
      <c r="I69" s="91">
        <f t="shared" si="2"/>
        <v>-21</v>
      </c>
    </row>
    <row r="70" spans="1:9" ht="27" customHeight="1" x14ac:dyDescent="0.25">
      <c r="A70" s="85" t="s">
        <v>54</v>
      </c>
      <c r="B70" s="85" t="s">
        <v>259</v>
      </c>
      <c r="C70" s="85">
        <v>45</v>
      </c>
      <c r="D70" s="91">
        <f>YADEN!D70+'k join VICOCAP'!D70+'U-Tena'!D70+'The Youth Congress '!D70+'MOCS 2017'!D70+LRF!D70+KAWE!D70+'Miss Koch'!D70+HAKI!D70+Riziki!D70+KISEP!D70</f>
        <v>6</v>
      </c>
      <c r="E70" s="91">
        <f>YADEN!E70+'k join VICOCAP'!E70+'U-Tena'!E70+'The Youth Congress '!E70+'MOCS 2017'!E70+LRF!E70+KAWE!E70+'Miss Koch'!E70+HAKI!E70+Riziki!E70+KISEP!E70</f>
        <v>12</v>
      </c>
      <c r="F70" s="91">
        <f>YADEN!F70+'k join VICOCAP'!F70+'U-Tena'!F70+'The Youth Congress '!F70+'MOCS 2017'!F70+LRF!F70+KAWE!F70+'Miss Koch'!F70+HAKI!F70+Riziki!F70+KISEP!F70</f>
        <v>16</v>
      </c>
      <c r="G70" s="90"/>
      <c r="H70" s="96">
        <f t="shared" si="3"/>
        <v>34</v>
      </c>
      <c r="I70" s="96">
        <f t="shared" si="2"/>
        <v>-11</v>
      </c>
    </row>
    <row r="71" spans="1:9" ht="18" customHeight="1" x14ac:dyDescent="0.25">
      <c r="A71" s="105" t="s">
        <v>55</v>
      </c>
      <c r="B71" s="89"/>
      <c r="C71" s="89"/>
      <c r="D71" s="91">
        <f>YADEN!D71+'k join VICOCAP'!D71+'U-Tena'!D71+'The Youth Congress '!D71+'MOCS 2017'!D71+LRF!D71+KAWE!D71+'Miss Koch'!D71+HAKI!D71+Riziki!D71+KISEP!D71</f>
        <v>0</v>
      </c>
      <c r="E71" s="91">
        <f>YADEN!E71+'k join VICOCAP'!E71+'U-Tena'!E71+'The Youth Congress '!E71+'MOCS 2017'!E71+LRF!E71+KAWE!E71+'Miss Koch'!E71+HAKI!E71+Riziki!E71+KISEP!E71</f>
        <v>0</v>
      </c>
      <c r="F71" s="91">
        <f>YADEN!F71+'k join VICOCAP'!F71+'U-Tena'!F71+'The Youth Congress '!F71+'MOCS 2017'!F71+LRF!F71+KAWE!F71+'Miss Koch'!F71+HAKI!F71+Riziki!F71+KISEP!F71</f>
        <v>0</v>
      </c>
      <c r="G71" s="89"/>
      <c r="H71" s="89"/>
      <c r="I71" s="89"/>
    </row>
    <row r="72" spans="1:9" ht="15" customHeight="1" x14ac:dyDescent="0.25">
      <c r="A72" s="85"/>
      <c r="B72" s="86" t="s">
        <v>10</v>
      </c>
      <c r="C72" s="85"/>
      <c r="D72" s="91">
        <f>YADEN!D72+'k join VICOCAP'!D72+'U-Tena'!D72+'The Youth Congress '!D72+'MOCS 2017'!D72+LRF!D72+KAWE!D72+'Miss Koch'!D72+HAKI!D72+Riziki!D72+KISEP!D72</f>
        <v>0</v>
      </c>
      <c r="E72" s="91">
        <f>YADEN!E72+'k join VICOCAP'!E72+'U-Tena'!E72+'The Youth Congress '!E72+'MOCS 2017'!E72+LRF!E72+KAWE!E72+'Miss Koch'!E72+HAKI!E72+Riziki!E72+KISEP!E72</f>
        <v>0</v>
      </c>
      <c r="F72" s="91">
        <f>YADEN!F72+'k join VICOCAP'!F72+'U-Tena'!F72+'The Youth Congress '!F72+'MOCS 2017'!F72+LRF!F72+KAWE!F72+'Miss Koch'!F72+HAKI!F72+Riziki!F72+KISEP!F72</f>
        <v>0</v>
      </c>
      <c r="G72" s="96"/>
      <c r="H72" s="96"/>
      <c r="I72" s="96"/>
    </row>
    <row r="73" spans="1:9" s="93" customFormat="1" ht="42.75" customHeight="1" x14ac:dyDescent="0.25">
      <c r="A73" s="91" t="s">
        <v>56</v>
      </c>
      <c r="B73" s="91" t="s">
        <v>57</v>
      </c>
      <c r="C73" s="91">
        <v>1500</v>
      </c>
      <c r="D73" s="91">
        <f>YADEN!D73+'k join VICOCAP'!D73+'U-Tena'!D73+'The Youth Congress '!D73+'MOCS 2017'!D73+LRF!D73+KAWE!D73+'Miss Koch'!D73+HAKI!D73+Riziki!D73+KISEP!D73</f>
        <v>983</v>
      </c>
      <c r="E73" s="91">
        <f>YADEN!E73+'k join VICOCAP'!E73+'U-Tena'!E73+'The Youth Congress '!E73+'MOCS 2017'!E73+LRF!E73+KAWE!E73+'Miss Koch'!E73+HAKI!E73+Riziki!E73+KISEP!E73</f>
        <v>125</v>
      </c>
      <c r="F73" s="91">
        <f>YADEN!F73+'k join VICOCAP'!F73+'U-Tena'!F73+'The Youth Congress '!F73+'MOCS 2017'!F73+LRF!F73+KAWE!F73+'Miss Koch'!F73+HAKI!F73+Riziki!F73+KISEP!F73</f>
        <v>118</v>
      </c>
      <c r="G73" s="91">
        <f t="shared" ref="G73" si="8">G74+G75+G76+G77</f>
        <v>0</v>
      </c>
      <c r="H73" s="91">
        <f>D73+E73+F73</f>
        <v>1226</v>
      </c>
      <c r="I73" s="91">
        <f t="shared" si="2"/>
        <v>-274</v>
      </c>
    </row>
    <row r="74" spans="1:9" ht="18" customHeight="1" x14ac:dyDescent="0.25">
      <c r="A74" s="85" t="s">
        <v>58</v>
      </c>
      <c r="B74" s="107" t="s">
        <v>260</v>
      </c>
      <c r="C74" s="85">
        <v>375</v>
      </c>
      <c r="D74" s="91">
        <f>YADEN!D74+'k join VICOCAP'!D74+'U-Tena'!D74+'The Youth Congress '!D74+'MOCS 2017'!D74+LRF!D74+KAWE!D74+'Miss Koch'!D74+HAKI!D74+Riziki!D74+KISEP!D74</f>
        <v>308</v>
      </c>
      <c r="E74" s="91">
        <f>YADEN!E74+'k join VICOCAP'!E74+'U-Tena'!E74+'The Youth Congress '!E74+'MOCS 2017'!E74+LRF!E74+KAWE!E74+'Miss Koch'!E74+HAKI!E74+Riziki!E74+KISEP!E74</f>
        <v>15</v>
      </c>
      <c r="F74" s="91">
        <f>YADEN!F74+'k join VICOCAP'!F74+'U-Tena'!F74+'The Youth Congress '!F74+'MOCS 2017'!F74+LRF!F74+KAWE!F74+'Miss Koch'!F74+HAKI!F74+Riziki!F74+KISEP!F74</f>
        <v>10</v>
      </c>
      <c r="G74" s="90"/>
      <c r="H74" s="96">
        <f t="shared" si="3"/>
        <v>333</v>
      </c>
      <c r="I74" s="96">
        <f t="shared" si="2"/>
        <v>-42</v>
      </c>
    </row>
    <row r="75" spans="1:9" ht="18" customHeight="1" x14ac:dyDescent="0.25">
      <c r="A75" s="85" t="s">
        <v>59</v>
      </c>
      <c r="B75" s="107" t="s">
        <v>261</v>
      </c>
      <c r="C75" s="85">
        <v>375</v>
      </c>
      <c r="D75" s="91">
        <f>YADEN!D75+'k join VICOCAP'!D75+'U-Tena'!D75+'The Youth Congress '!D75+'MOCS 2017'!D75+LRF!D75+KAWE!D75+'Miss Koch'!D75+HAKI!D75+Riziki!D75+KISEP!D75</f>
        <v>308</v>
      </c>
      <c r="E75" s="91">
        <f>YADEN!E75+'k join VICOCAP'!E75+'U-Tena'!E75+'The Youth Congress '!E75+'MOCS 2017'!E75+LRF!E75+KAWE!E75+'Miss Koch'!E75+HAKI!E75+Riziki!E75+KISEP!E75</f>
        <v>85</v>
      </c>
      <c r="F75" s="91">
        <f>YADEN!F75+'k join VICOCAP'!F75+'U-Tena'!F75+'The Youth Congress '!F75+'MOCS 2017'!F75+LRF!F75+KAWE!F75+'Miss Koch'!F75+HAKI!F75+Riziki!F75+KISEP!F75</f>
        <v>73</v>
      </c>
      <c r="G75" s="90"/>
      <c r="H75" s="96">
        <f t="shared" si="3"/>
        <v>466</v>
      </c>
      <c r="I75" s="96">
        <f t="shared" si="2"/>
        <v>91</v>
      </c>
    </row>
    <row r="76" spans="1:9" ht="18" customHeight="1" x14ac:dyDescent="0.25">
      <c r="A76" s="85" t="s">
        <v>60</v>
      </c>
      <c r="B76" s="107" t="s">
        <v>262</v>
      </c>
      <c r="C76" s="85">
        <v>375</v>
      </c>
      <c r="D76" s="91">
        <f>YADEN!D76+'k join VICOCAP'!D76+'U-Tena'!D76+'The Youth Congress '!D76+'MOCS 2017'!D76+LRF!D76+KAWE!D76+'Miss Koch'!D76+HAKI!D76+Riziki!D76+KISEP!D76</f>
        <v>257</v>
      </c>
      <c r="E76" s="91">
        <f>YADEN!E76+'k join VICOCAP'!E76+'U-Tena'!E76+'The Youth Congress '!E76+'MOCS 2017'!E76+LRF!E76+KAWE!E76+'Miss Koch'!E76+HAKI!E76+Riziki!E76+KISEP!E76</f>
        <v>15</v>
      </c>
      <c r="F76" s="91">
        <f>YADEN!F76+'k join VICOCAP'!F76+'U-Tena'!F76+'The Youth Congress '!F76+'MOCS 2017'!F76+LRF!F76+KAWE!F76+'Miss Koch'!F76+HAKI!F76+Riziki!F76+KISEP!F76</f>
        <v>25</v>
      </c>
      <c r="G76" s="90"/>
      <c r="H76" s="96">
        <f t="shared" si="3"/>
        <v>297</v>
      </c>
      <c r="I76" s="96">
        <f t="shared" si="2"/>
        <v>-78</v>
      </c>
    </row>
    <row r="77" spans="1:9" ht="18" customHeight="1" x14ac:dyDescent="0.25">
      <c r="A77" s="85" t="s">
        <v>61</v>
      </c>
      <c r="B77" s="107" t="s">
        <v>263</v>
      </c>
      <c r="C77" s="85">
        <v>375</v>
      </c>
      <c r="D77" s="91">
        <f>YADEN!D77+'k join VICOCAP'!D77+'U-Tena'!D77+'The Youth Congress '!D77+'MOCS 2017'!D77+LRF!D77+KAWE!D77+'Miss Koch'!D77+HAKI!D77+Riziki!D77+KISEP!D77</f>
        <v>110</v>
      </c>
      <c r="E77" s="91">
        <f>YADEN!E77+'k join VICOCAP'!E77+'U-Tena'!E77+'The Youth Congress '!E77+'MOCS 2017'!E77+LRF!E77+KAWE!E77+'Miss Koch'!E77+HAKI!E77+Riziki!E77+KISEP!E77</f>
        <v>10</v>
      </c>
      <c r="F77" s="91">
        <f>YADEN!F77+'k join VICOCAP'!F77+'U-Tena'!F77+'The Youth Congress '!F77+'MOCS 2017'!F77+LRF!F77+KAWE!F77+'Miss Koch'!F77+HAKI!F77+Riziki!F77+KISEP!F77</f>
        <v>10</v>
      </c>
      <c r="G77" s="90"/>
      <c r="H77" s="96">
        <f t="shared" si="3"/>
        <v>130</v>
      </c>
      <c r="I77" s="96">
        <f t="shared" ref="I77:I140" si="9">H77-C77</f>
        <v>-245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v>243</v>
      </c>
      <c r="D78" s="91">
        <f>YADEN!D78+'k join VICOCAP'!D78+'U-Tena'!D78+'The Youth Congress '!D78+'MOCS 2017'!D78+LRF!D78+KAWE!D78+'Miss Koch'!D78+HAKI!D78+Riziki!D78+KISEP!D78</f>
        <v>12</v>
      </c>
      <c r="E78" s="91">
        <f>YADEN!E78+'k join VICOCAP'!E78+'U-Tena'!E78+'The Youth Congress '!E78+'MOCS 2017'!E78+LRF!E78+KAWE!E78+'Miss Koch'!E78+HAKI!E78+Riziki!E78+KISEP!E78</f>
        <v>1</v>
      </c>
      <c r="F78" s="91">
        <f>YADEN!F78+'k join VICOCAP'!F78+'U-Tena'!F78+'The Youth Congress '!F78+'MOCS 2017'!F78+LRF!F78+KAWE!F78+'Miss Koch'!F78+HAKI!F78+Riziki!F78+KISEP!F78</f>
        <v>0</v>
      </c>
      <c r="G78" s="91">
        <f t="shared" ref="G78" si="10">G79+G80</f>
        <v>0</v>
      </c>
      <c r="H78" s="91">
        <f t="shared" si="3"/>
        <v>13</v>
      </c>
      <c r="I78" s="91">
        <f t="shared" si="9"/>
        <v>-230</v>
      </c>
    </row>
    <row r="79" spans="1:9" ht="23.25" customHeight="1" x14ac:dyDescent="0.25">
      <c r="A79" s="85" t="s">
        <v>64</v>
      </c>
      <c r="B79" s="85"/>
      <c r="C79" s="85"/>
      <c r="D79" s="91">
        <f>YADEN!D79+'k join VICOCAP'!D79+'U-Tena'!D79+'The Youth Congress '!D79+'MOCS 2017'!D79+LRF!D79+KAWE!D79+'Miss Koch'!D79+HAKI!D79+Riziki!D79+KISEP!D79</f>
        <v>12</v>
      </c>
      <c r="E79" s="91">
        <f>YADEN!E79+'k join VICOCAP'!E79+'U-Tena'!E79+'The Youth Congress '!E79+'MOCS 2017'!E79+LRF!E79+KAWE!E79+'Miss Koch'!E79+HAKI!E79+Riziki!E79+KISEP!E79</f>
        <v>1</v>
      </c>
      <c r="F79" s="91">
        <f>YADEN!F79+'k join VICOCAP'!F79+'U-Tena'!F79+'The Youth Congress '!F79+'MOCS 2017'!F79+LRF!F79+KAWE!F79+'Miss Koch'!F79+HAKI!F79+Riziki!F79+KISEP!F79</f>
        <v>0</v>
      </c>
      <c r="G79" s="90"/>
      <c r="H79" s="96">
        <f t="shared" si="3"/>
        <v>13</v>
      </c>
      <c r="I79" s="96">
        <f t="shared" si="9"/>
        <v>13</v>
      </c>
    </row>
    <row r="80" spans="1:9" ht="23.25" customHeight="1" x14ac:dyDescent="0.25">
      <c r="A80" s="85" t="s">
        <v>65</v>
      </c>
      <c r="B80" s="85"/>
      <c r="C80" s="85"/>
      <c r="D80" s="91">
        <f>YADEN!D80+'k join VICOCAP'!D80+'U-Tena'!D80+'The Youth Congress '!D80+'MOCS 2017'!D80+LRF!D80+KAWE!D80+'Miss Koch'!D80+HAKI!D80+Riziki!D80+KISEP!D80</f>
        <v>0</v>
      </c>
      <c r="E80" s="91">
        <f>YADEN!E80+'k join VICOCAP'!E80+'U-Tena'!E80+'The Youth Congress '!E80+'MOCS 2017'!E80+LRF!E80+KAWE!E80+'Miss Koch'!E80+HAKI!E80+Riziki!E80+KISEP!E80</f>
        <v>0</v>
      </c>
      <c r="F80" s="91">
        <f>YADEN!F80+'k join VICOCAP'!F80+'U-Tena'!F80+'The Youth Congress '!F80+'MOCS 2017'!F80+LRF!F80+KAWE!F80+'Miss Koch'!F80+HAKI!F80+Riziki!F80+KISEP!F80</f>
        <v>0</v>
      </c>
      <c r="G80" s="90"/>
      <c r="H80" s="96">
        <f t="shared" si="3"/>
        <v>0</v>
      </c>
      <c r="I80" s="96">
        <f t="shared" si="9"/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v>2000</v>
      </c>
      <c r="D81" s="91">
        <f>YADEN!D81+'k join VICOCAP'!D81+'U-Tena'!D81+'The Youth Congress '!D81+'MOCS 2017'!D81+LRF!D81+KAWE!D81+'Miss Koch'!D81+HAKI!D81+Riziki!D81+KISEP!D81</f>
        <v>36</v>
      </c>
      <c r="E81" s="91">
        <f>YADEN!E81+'k join VICOCAP'!E81+'U-Tena'!E81+'The Youth Congress '!E81+'MOCS 2017'!E81+LRF!E81+KAWE!E81+'Miss Koch'!E81+HAKI!E81+Riziki!E81+KISEP!E81</f>
        <v>151</v>
      </c>
      <c r="F81" s="91">
        <f>YADEN!F81+'k join VICOCAP'!F81+'U-Tena'!F81+'The Youth Congress '!F81+'MOCS 2017'!F81+LRF!F81+KAWE!F81+'Miss Koch'!F81+HAKI!F81+Riziki!F81+KISEP!F81</f>
        <v>784</v>
      </c>
      <c r="G81" s="91">
        <f t="shared" ref="G81" si="11">G82+G83+G84+G85</f>
        <v>0</v>
      </c>
      <c r="H81" s="91">
        <f t="shared" si="3"/>
        <v>971</v>
      </c>
      <c r="I81" s="91">
        <f t="shared" si="9"/>
        <v>-1029</v>
      </c>
    </row>
    <row r="82" spans="1:9" ht="17.25" customHeight="1" x14ac:dyDescent="0.25">
      <c r="A82" s="85" t="s">
        <v>58</v>
      </c>
      <c r="B82" s="107" t="s">
        <v>260</v>
      </c>
      <c r="C82" s="85">
        <v>500</v>
      </c>
      <c r="D82" s="91">
        <f>YADEN!D82+'k join VICOCAP'!D82+'U-Tena'!D82+'The Youth Congress '!D82+'MOCS 2017'!D82+LRF!D82+KAWE!D82+'Miss Koch'!D82+HAKI!D82+Riziki!D82+KISEP!D82</f>
        <v>9</v>
      </c>
      <c r="E82" s="91">
        <f>YADEN!E82+'k join VICOCAP'!E82+'U-Tena'!E82+'The Youth Congress '!E82+'MOCS 2017'!E82+LRF!E82+KAWE!E82+'Miss Koch'!E82+HAKI!E82+Riziki!E82+KISEP!E82</f>
        <v>40</v>
      </c>
      <c r="F82" s="91">
        <f>YADEN!F82+'k join VICOCAP'!F82+'U-Tena'!F82+'The Youth Congress '!F82+'MOCS 2017'!F82+LRF!F82+KAWE!F82+'Miss Koch'!F82+HAKI!F82+Riziki!F82+KISEP!F82</f>
        <v>150</v>
      </c>
      <c r="G82" s="90"/>
      <c r="H82" s="96">
        <f t="shared" si="3"/>
        <v>199</v>
      </c>
      <c r="I82" s="96">
        <f t="shared" si="9"/>
        <v>-301</v>
      </c>
    </row>
    <row r="83" spans="1:9" ht="17.25" customHeight="1" x14ac:dyDescent="0.25">
      <c r="A83" s="85" t="s">
        <v>59</v>
      </c>
      <c r="B83" s="107" t="s">
        <v>261</v>
      </c>
      <c r="C83" s="85">
        <v>500</v>
      </c>
      <c r="D83" s="91">
        <f>YADEN!D83+'k join VICOCAP'!D83+'U-Tena'!D83+'The Youth Congress '!D83+'MOCS 2017'!D83+LRF!D83+KAWE!D83+'Miss Koch'!D83+HAKI!D83+Riziki!D83+KISEP!D83</f>
        <v>9</v>
      </c>
      <c r="E83" s="91">
        <f>YADEN!E83+'k join VICOCAP'!E83+'U-Tena'!E83+'The Youth Congress '!E83+'MOCS 2017'!E83+LRF!E83+KAWE!E83+'Miss Koch'!E83+HAKI!E83+Riziki!E83+KISEP!E83</f>
        <v>51</v>
      </c>
      <c r="F83" s="91">
        <f>YADEN!F83+'k join VICOCAP'!F83+'U-Tena'!F83+'The Youth Congress '!F83+'MOCS 2017'!F83+LRF!F83+KAWE!F83+'Miss Koch'!F83+HAKI!F83+Riziki!F83+KISEP!F83</f>
        <v>96</v>
      </c>
      <c r="G83" s="90"/>
      <c r="H83" s="96">
        <f t="shared" si="3"/>
        <v>156</v>
      </c>
      <c r="I83" s="96">
        <f t="shared" si="9"/>
        <v>-344</v>
      </c>
    </row>
    <row r="84" spans="1:9" ht="17.25" customHeight="1" x14ac:dyDescent="0.25">
      <c r="A84" s="85" t="s">
        <v>60</v>
      </c>
      <c r="B84" s="107" t="s">
        <v>262</v>
      </c>
      <c r="C84" s="85">
        <v>500</v>
      </c>
      <c r="D84" s="91">
        <f>YADEN!D84+'k join VICOCAP'!D84+'U-Tena'!D84+'The Youth Congress '!D84+'MOCS 2017'!D84+LRF!D84+KAWE!D84+'Miss Koch'!D84+HAKI!D84+Riziki!D84+KISEP!D84</f>
        <v>9</v>
      </c>
      <c r="E84" s="91">
        <f>YADEN!E84+'k join VICOCAP'!E84+'U-Tena'!E84+'The Youth Congress '!E84+'MOCS 2017'!E84+LRF!E84+KAWE!E84+'Miss Koch'!E84+HAKI!E84+Riziki!E84+KISEP!E84</f>
        <v>30</v>
      </c>
      <c r="F84" s="91">
        <f>YADEN!F84+'k join VICOCAP'!F84+'U-Tena'!F84+'The Youth Congress '!F84+'MOCS 2017'!F84+LRF!F84+KAWE!F84+'Miss Koch'!F84+HAKI!F84+Riziki!F84+KISEP!F84</f>
        <v>244</v>
      </c>
      <c r="G84" s="90"/>
      <c r="H84" s="96">
        <f t="shared" si="3"/>
        <v>283</v>
      </c>
      <c r="I84" s="96">
        <f t="shared" si="9"/>
        <v>-217</v>
      </c>
    </row>
    <row r="85" spans="1:9" ht="17.25" customHeight="1" x14ac:dyDescent="0.25">
      <c r="A85" s="85" t="s">
        <v>61</v>
      </c>
      <c r="B85" s="107" t="s">
        <v>263</v>
      </c>
      <c r="C85" s="85">
        <v>500</v>
      </c>
      <c r="D85" s="91">
        <f>YADEN!D85+'k join VICOCAP'!D85+'U-Tena'!D85+'The Youth Congress '!D85+'MOCS 2017'!D85+LRF!D85+KAWE!D85+'Miss Koch'!D85+HAKI!D85+Riziki!D85+KISEP!D85</f>
        <v>9</v>
      </c>
      <c r="E85" s="91">
        <f>YADEN!E85+'k join VICOCAP'!E85+'U-Tena'!E85+'The Youth Congress '!E85+'MOCS 2017'!E85+LRF!E85+KAWE!E85+'Miss Koch'!E85+HAKI!E85+Riziki!E85+KISEP!E85</f>
        <v>30</v>
      </c>
      <c r="F85" s="91">
        <f>YADEN!F85+'k join VICOCAP'!F85+'U-Tena'!F85+'The Youth Congress '!F85+'MOCS 2017'!F85+LRF!F85+KAWE!F85+'Miss Koch'!F85+HAKI!F85+Riziki!F85+KISEP!F85</f>
        <v>294</v>
      </c>
      <c r="G85" s="90"/>
      <c r="H85" s="96">
        <f t="shared" si="3"/>
        <v>333</v>
      </c>
      <c r="I85" s="96">
        <f t="shared" si="9"/>
        <v>-167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v>25</v>
      </c>
      <c r="D86" s="91">
        <f>YADEN!D86+'k join VICOCAP'!D86+'U-Tena'!D86+'The Youth Congress '!D86+'MOCS 2017'!D86+LRF!D86+KAWE!D86+'Miss Koch'!D86+HAKI!D86+Riziki!D86+KISEP!D86</f>
        <v>54</v>
      </c>
      <c r="E86" s="91">
        <f>YADEN!E86+'k join VICOCAP'!E86+'U-Tena'!E86+'The Youth Congress '!E86+'MOCS 2017'!E86+LRF!E86+KAWE!E86+'Miss Koch'!E86+HAKI!E86+Riziki!E86+KISEP!E86</f>
        <v>25</v>
      </c>
      <c r="F86" s="91">
        <f>YADEN!F86+'k join VICOCAP'!F86+'U-Tena'!F86+'The Youth Congress '!F86+'MOCS 2017'!F86+LRF!F86+KAWE!F86+'Miss Koch'!F86+HAKI!F86+Riziki!F86+KISEP!F86</f>
        <v>24</v>
      </c>
      <c r="G86" s="91">
        <f t="shared" ref="G86" si="12">G87+G88+G89+G90</f>
        <v>0</v>
      </c>
      <c r="H86" s="89">
        <f t="shared" ref="H86:H149" si="13">D86+E86+F86</f>
        <v>103</v>
      </c>
      <c r="I86" s="91">
        <f t="shared" si="9"/>
        <v>78</v>
      </c>
    </row>
    <row r="87" spans="1:9" ht="19.5" customHeight="1" x14ac:dyDescent="0.25">
      <c r="A87" s="85" t="s">
        <v>70</v>
      </c>
      <c r="B87" s="85"/>
      <c r="C87" s="85"/>
      <c r="D87" s="91">
        <f>YADEN!D87+'k join VICOCAP'!D87+'U-Tena'!D87+'The Youth Congress '!D87+'MOCS 2017'!D87+LRF!D87+KAWE!D87+'Miss Koch'!D87+HAKI!D87+Riziki!D87+KISEP!D87</f>
        <v>10</v>
      </c>
      <c r="E87" s="91">
        <f>YADEN!E87+'k join VICOCAP'!E87+'U-Tena'!E87+'The Youth Congress '!E87+'MOCS 2017'!E87+LRF!E87+KAWE!E87+'Miss Koch'!E87+HAKI!E87+Riziki!E87+KISEP!E87</f>
        <v>12</v>
      </c>
      <c r="F87" s="91">
        <f>YADEN!F87+'k join VICOCAP'!F87+'U-Tena'!F87+'The Youth Congress '!F87+'MOCS 2017'!F87+LRF!F87+KAWE!F87+'Miss Koch'!F87+HAKI!F87+Riziki!F87+KISEP!F87</f>
        <v>9</v>
      </c>
      <c r="G87" s="90"/>
      <c r="H87" s="96">
        <f t="shared" si="13"/>
        <v>31</v>
      </c>
      <c r="I87" s="96">
        <f t="shared" si="9"/>
        <v>31</v>
      </c>
    </row>
    <row r="88" spans="1:9" ht="19.5" customHeight="1" x14ac:dyDescent="0.25">
      <c r="A88" s="85" t="s">
        <v>71</v>
      </c>
      <c r="B88" s="85"/>
      <c r="C88" s="85"/>
      <c r="D88" s="91">
        <f>YADEN!D88+'k join VICOCAP'!D88+'U-Tena'!D88+'The Youth Congress '!D88+'MOCS 2017'!D88+LRF!D88+KAWE!D88+'Miss Koch'!D88+HAKI!D88+Riziki!D88+KISEP!D88</f>
        <v>20</v>
      </c>
      <c r="E88" s="91">
        <f>YADEN!E88+'k join VICOCAP'!E88+'U-Tena'!E88+'The Youth Congress '!E88+'MOCS 2017'!E88+LRF!E88+KAWE!E88+'Miss Koch'!E88+HAKI!E88+Riziki!E88+KISEP!E88</f>
        <v>3</v>
      </c>
      <c r="F88" s="91">
        <f>YADEN!F88+'k join VICOCAP'!F88+'U-Tena'!F88+'The Youth Congress '!F88+'MOCS 2017'!F88+LRF!F88+KAWE!F88+'Miss Koch'!F88+HAKI!F88+Riziki!F88+KISEP!F88</f>
        <v>6</v>
      </c>
      <c r="G88" s="90"/>
      <c r="H88" s="96">
        <f t="shared" si="13"/>
        <v>29</v>
      </c>
      <c r="I88" s="96">
        <f t="shared" si="9"/>
        <v>29</v>
      </c>
    </row>
    <row r="89" spans="1:9" ht="19.5" customHeight="1" x14ac:dyDescent="0.25">
      <c r="A89" s="85" t="s">
        <v>72</v>
      </c>
      <c r="B89" s="85"/>
      <c r="C89" s="85"/>
      <c r="D89" s="91">
        <f>YADEN!D89+'k join VICOCAP'!D89+'U-Tena'!D89+'The Youth Congress '!D89+'MOCS 2017'!D89+LRF!D89+KAWE!D89+'Miss Koch'!D89+HAKI!D89+Riziki!D89+KISEP!D89</f>
        <v>20</v>
      </c>
      <c r="E89" s="91">
        <f>YADEN!E89+'k join VICOCAP'!E89+'U-Tena'!E89+'The Youth Congress '!E89+'MOCS 2017'!E89+LRF!E89+KAWE!E89+'Miss Koch'!E89+HAKI!E89+Riziki!E89+KISEP!E89</f>
        <v>8</v>
      </c>
      <c r="F89" s="91">
        <f>YADEN!F89+'k join VICOCAP'!F89+'U-Tena'!F89+'The Youth Congress '!F89+'MOCS 2017'!F89+LRF!F89+KAWE!F89+'Miss Koch'!F89+HAKI!F89+Riziki!F89+KISEP!F89</f>
        <v>7</v>
      </c>
      <c r="G89" s="90"/>
      <c r="H89" s="96">
        <f t="shared" si="13"/>
        <v>35</v>
      </c>
      <c r="I89" s="96">
        <f t="shared" si="9"/>
        <v>35</v>
      </c>
    </row>
    <row r="90" spans="1:9" ht="19.5" customHeight="1" x14ac:dyDescent="0.25">
      <c r="A90" s="85" t="s">
        <v>73</v>
      </c>
      <c r="B90" s="85"/>
      <c r="C90" s="85"/>
      <c r="D90" s="91">
        <f>YADEN!D90+'k join VICOCAP'!D90+'U-Tena'!D90+'The Youth Congress '!D90+'MOCS 2017'!D90+LRF!D90+KAWE!D90+'Miss Koch'!D90+HAKI!D90+Riziki!D90+KISEP!D90</f>
        <v>4</v>
      </c>
      <c r="E90" s="91">
        <f>YADEN!E90+'k join VICOCAP'!E90+'U-Tena'!E90+'The Youth Congress '!E90+'MOCS 2017'!E90+LRF!E90+KAWE!E90+'Miss Koch'!E90+HAKI!E90+Riziki!E90+KISEP!E90</f>
        <v>2</v>
      </c>
      <c r="F90" s="91">
        <f>YADEN!F90+'k join VICOCAP'!F90+'U-Tena'!F90+'The Youth Congress '!F90+'MOCS 2017'!F90+LRF!F90+KAWE!F90+'Miss Koch'!F90+HAKI!F90+Riziki!F90+KISEP!F90</f>
        <v>2</v>
      </c>
      <c r="G90" s="90"/>
      <c r="H90" s="96">
        <f t="shared" si="13"/>
        <v>8</v>
      </c>
      <c r="I90" s="96">
        <f t="shared" si="9"/>
        <v>8</v>
      </c>
    </row>
    <row r="91" spans="1:9" ht="18" customHeight="1" x14ac:dyDescent="0.25">
      <c r="A91" s="85"/>
      <c r="B91" s="86" t="s">
        <v>25</v>
      </c>
      <c r="C91" s="85"/>
      <c r="D91" s="91">
        <f>YADEN!D91+'k join VICOCAP'!D91+'U-Tena'!D91+'The Youth Congress '!D91+'MOCS 2017'!D91+LRF!D91+KAWE!D91+'Miss Koch'!D91+HAKI!D91+Riziki!D91+KISEP!D91</f>
        <v>0</v>
      </c>
      <c r="E91" s="91">
        <f>YADEN!E91+'k join VICOCAP'!E91+'U-Tena'!E91+'The Youth Congress '!E91+'MOCS 2017'!E91+LRF!E91+KAWE!E91+'Miss Koch'!E91+HAKI!E91+Riziki!E91+KISEP!E91</f>
        <v>0</v>
      </c>
      <c r="F91" s="91">
        <f>YADEN!F91+'k join VICOCAP'!F91+'U-Tena'!F91+'The Youth Congress '!F91+'MOCS 2017'!F91+LRF!F91+KAWE!F91+'Miss Koch'!F91+HAKI!F91+Riziki!F91+KISEP!F91</f>
        <v>0</v>
      </c>
      <c r="G91" s="90"/>
      <c r="H91" s="96">
        <f t="shared" si="13"/>
        <v>0</v>
      </c>
      <c r="I91" s="96">
        <f t="shared" si="9"/>
        <v>0</v>
      </c>
    </row>
    <row r="92" spans="1:9" ht="34.5" customHeight="1" x14ac:dyDescent="0.25">
      <c r="A92" s="87" t="s">
        <v>74</v>
      </c>
      <c r="B92" s="106" t="s">
        <v>75</v>
      </c>
      <c r="C92" s="87"/>
      <c r="D92" s="91">
        <f>YADEN!D92+'k join VICOCAP'!D92+'U-Tena'!D92+'The Youth Congress '!D92+'MOCS 2017'!D92+LRF!D92+KAWE!D92+'Miss Koch'!D92+HAKI!D92+Riziki!D92+KISEP!D92</f>
        <v>0</v>
      </c>
      <c r="E92" s="91">
        <f>YADEN!E92+'k join VICOCAP'!E92+'U-Tena'!E92+'The Youth Congress '!E92+'MOCS 2017'!E92+LRF!E92+KAWE!E92+'Miss Koch'!E92+HAKI!E92+Riziki!E92+KISEP!E92</f>
        <v>0</v>
      </c>
      <c r="F92" s="91">
        <f>YADEN!F92+'k join VICOCAP'!F92+'U-Tena'!F92+'The Youth Congress '!F92+'MOCS 2017'!F92+LRF!F92+KAWE!F92+'Miss Koch'!F92+HAKI!F92+Riziki!F92+KISEP!F92</f>
        <v>0</v>
      </c>
      <c r="G92" s="91"/>
      <c r="H92" s="91">
        <f t="shared" si="13"/>
        <v>0</v>
      </c>
      <c r="I92" s="91">
        <f t="shared" si="9"/>
        <v>0</v>
      </c>
    </row>
    <row r="93" spans="1:9" ht="28.5" customHeight="1" x14ac:dyDescent="0.25">
      <c r="A93" s="85" t="s">
        <v>76</v>
      </c>
      <c r="B93" s="85"/>
      <c r="C93" s="85"/>
      <c r="D93" s="91">
        <f>YADEN!D93+'k join VICOCAP'!D93+'U-Tena'!D93+'The Youth Congress '!D93+'MOCS 2017'!D93+LRF!D93+KAWE!D93+'Miss Koch'!D93+HAKI!D93+Riziki!D93+KISEP!D93</f>
        <v>248</v>
      </c>
      <c r="E93" s="91">
        <f>YADEN!E93+'k join VICOCAP'!E93+'U-Tena'!E93+'The Youth Congress '!E93+'MOCS 2017'!E93+LRF!E93+KAWE!E93+'Miss Koch'!E93+HAKI!E93+Riziki!E93+KISEP!E93</f>
        <v>1</v>
      </c>
      <c r="F93" s="91">
        <f>YADEN!F93+'k join VICOCAP'!F93+'U-Tena'!F93+'The Youth Congress '!F93+'MOCS 2017'!F93+LRF!F93+KAWE!F93+'Miss Koch'!F93+HAKI!F93+Riziki!F93+KISEP!F93</f>
        <v>1</v>
      </c>
      <c r="G93" s="90"/>
      <c r="H93" s="96">
        <f t="shared" si="13"/>
        <v>250</v>
      </c>
      <c r="I93" s="96">
        <f t="shared" si="9"/>
        <v>250</v>
      </c>
    </row>
    <row r="94" spans="1:9" s="93" customFormat="1" ht="18.75" customHeight="1" x14ac:dyDescent="0.25">
      <c r="A94" s="94" t="s">
        <v>77</v>
      </c>
      <c r="B94" s="89"/>
      <c r="C94" s="89"/>
      <c r="D94" s="91">
        <f>YADEN!D94+'k join VICOCAP'!D94+'U-Tena'!D94+'The Youth Congress '!D94+'MOCS 2017'!D94+LRF!D94+KAWE!D94+'Miss Koch'!D94+HAKI!D94+Riziki!D94+KISEP!D94</f>
        <v>0</v>
      </c>
      <c r="E94" s="91">
        <f>YADEN!E94+'k join VICOCAP'!E94+'U-Tena'!E94+'The Youth Congress '!E94+'MOCS 2017'!E94+LRF!E94+KAWE!E94+'Miss Koch'!E94+HAKI!E94+Riziki!E94+KISEP!E94</f>
        <v>0</v>
      </c>
      <c r="F94" s="91">
        <f>YADEN!F94+'k join VICOCAP'!F94+'U-Tena'!F94+'The Youth Congress '!F94+'MOCS 2017'!F94+LRF!F94+KAWE!F94+'Miss Koch'!F94+HAKI!F94+Riziki!F94+KISEP!F94</f>
        <v>0</v>
      </c>
      <c r="G94" s="89"/>
      <c r="H94" s="89"/>
      <c r="I94" s="89"/>
    </row>
    <row r="95" spans="1:9" ht="27" customHeight="1" x14ac:dyDescent="0.25">
      <c r="A95" s="85"/>
      <c r="B95" s="86" t="s">
        <v>10</v>
      </c>
      <c r="C95" s="85"/>
      <c r="D95" s="91">
        <f>YADEN!D95+'k join VICOCAP'!D95+'U-Tena'!D95+'The Youth Congress '!D95+'MOCS 2017'!D95+LRF!D95+KAWE!D95+'Miss Koch'!D95+HAKI!D95+Riziki!D95+KISEP!D95</f>
        <v>0</v>
      </c>
      <c r="E95" s="91">
        <f>YADEN!E95+'k join VICOCAP'!E95+'U-Tena'!E95+'The Youth Congress '!E95+'MOCS 2017'!E95+LRF!E95+KAWE!E95+'Miss Koch'!E95+HAKI!E95+Riziki!E95+KISEP!E95</f>
        <v>0</v>
      </c>
      <c r="F95" s="91">
        <f>YADEN!F95+'k join VICOCAP'!F95+'U-Tena'!F95+'The Youth Congress '!F95+'MOCS 2017'!F95+LRF!F95+KAWE!F95+'Miss Koch'!F95+HAKI!F95+Riziki!F95+KISEP!F95</f>
        <v>0</v>
      </c>
      <c r="G95" s="90"/>
      <c r="H95" s="96"/>
      <c r="I95" s="96"/>
    </row>
    <row r="96" spans="1:9" s="93" customFormat="1" ht="45" x14ac:dyDescent="0.25">
      <c r="A96" s="91" t="s">
        <v>78</v>
      </c>
      <c r="B96" s="91" t="s">
        <v>79</v>
      </c>
      <c r="C96" s="91">
        <v>8100</v>
      </c>
      <c r="D96" s="91">
        <f>YADEN!D96+'k join VICOCAP'!D96+'U-Tena'!D96+'The Youth Congress '!D96+'MOCS 2017'!D96+LRF!D96+KAWE!D96+'Miss Koch'!D96+HAKI!D96+Riziki!D96+KISEP!D96</f>
        <v>1580</v>
      </c>
      <c r="E96" s="91">
        <f>YADEN!E96+'k join VICOCAP'!E96+'U-Tena'!E96+'The Youth Congress '!E96+'MOCS 2017'!E96+LRF!E96+KAWE!E96+'Miss Koch'!E96+HAKI!E96+Riziki!E96+KISEP!E96</f>
        <v>301</v>
      </c>
      <c r="F96" s="91">
        <f>YADEN!F96+'k join VICOCAP'!F96+'U-Tena'!F96+'The Youth Congress '!F96+'MOCS 2017'!F96+LRF!F96+KAWE!F96+'Miss Koch'!F96+HAKI!F96+Riziki!F96+KISEP!F96</f>
        <v>387</v>
      </c>
      <c r="G96" s="91">
        <f t="shared" ref="G96" si="14">G97+G98+G99+G100</f>
        <v>0</v>
      </c>
      <c r="H96" s="91">
        <f t="shared" si="13"/>
        <v>2268</v>
      </c>
      <c r="I96" s="91">
        <f t="shared" si="9"/>
        <v>-5832</v>
      </c>
    </row>
    <row r="97" spans="1:9" ht="16.5" customHeight="1" x14ac:dyDescent="0.25">
      <c r="A97" s="85" t="s">
        <v>80</v>
      </c>
      <c r="B97" s="107" t="s">
        <v>260</v>
      </c>
      <c r="C97" s="85"/>
      <c r="D97" s="91">
        <f>YADEN!D97+'k join VICOCAP'!D97+'U-Tena'!D97+'The Youth Congress '!D97+'MOCS 2017'!D97+LRF!D97+KAWE!D97+'Miss Koch'!D97+HAKI!D97+Riziki!D97+KISEP!D97</f>
        <v>650</v>
      </c>
      <c r="E97" s="91">
        <f>YADEN!E97+'k join VICOCAP'!E97+'U-Tena'!E97+'The Youth Congress '!E97+'MOCS 2017'!E97+LRF!E97+KAWE!E97+'Miss Koch'!E97+HAKI!E97+Riziki!E97+KISEP!E97</f>
        <v>78</v>
      </c>
      <c r="F97" s="91">
        <f>YADEN!F97+'k join VICOCAP'!F97+'U-Tena'!F97+'The Youth Congress '!F97+'MOCS 2017'!F97+LRF!F97+KAWE!F97+'Miss Koch'!F97+HAKI!F97+Riziki!F97+KISEP!F97</f>
        <v>120</v>
      </c>
      <c r="G97" s="90"/>
      <c r="H97" s="96">
        <f t="shared" si="13"/>
        <v>848</v>
      </c>
      <c r="I97" s="96">
        <f t="shared" si="9"/>
        <v>848</v>
      </c>
    </row>
    <row r="98" spans="1:9" ht="16.5" customHeight="1" x14ac:dyDescent="0.25">
      <c r="A98" s="85" t="s">
        <v>81</v>
      </c>
      <c r="B98" s="107" t="s">
        <v>261</v>
      </c>
      <c r="C98" s="85"/>
      <c r="D98" s="91">
        <f>YADEN!D98+'k join VICOCAP'!D98+'U-Tena'!D98+'The Youth Congress '!D98+'MOCS 2017'!D98+LRF!D98+KAWE!D98+'Miss Koch'!D98+HAKI!D98+Riziki!D98+KISEP!D98</f>
        <v>810</v>
      </c>
      <c r="E98" s="91">
        <f>YADEN!E98+'k join VICOCAP'!E98+'U-Tena'!E98+'The Youth Congress '!E98+'MOCS 2017'!E98+LRF!E98+KAWE!E98+'Miss Koch'!E98+HAKI!E98+Riziki!E98+KISEP!E98</f>
        <v>111</v>
      </c>
      <c r="F98" s="91">
        <f>YADEN!F98+'k join VICOCAP'!F98+'U-Tena'!F98+'The Youth Congress '!F98+'MOCS 2017'!F98+LRF!F98+KAWE!F98+'Miss Koch'!F98+HAKI!F98+Riziki!F98+KISEP!F98</f>
        <v>195</v>
      </c>
      <c r="G98" s="90"/>
      <c r="H98" s="96">
        <f t="shared" si="13"/>
        <v>1116</v>
      </c>
      <c r="I98" s="96">
        <f t="shared" si="9"/>
        <v>1116</v>
      </c>
    </row>
    <row r="99" spans="1:9" ht="16.5" customHeight="1" x14ac:dyDescent="0.25">
      <c r="A99" s="85" t="s">
        <v>82</v>
      </c>
      <c r="B99" s="107" t="s">
        <v>262</v>
      </c>
      <c r="C99" s="85"/>
      <c r="D99" s="91">
        <f>YADEN!D99+'k join VICOCAP'!D99+'U-Tena'!D99+'The Youth Congress '!D99+'MOCS 2017'!D99+LRF!D99+KAWE!D99+'Miss Koch'!D99+HAKI!D99+Riziki!D99+KISEP!D99</f>
        <v>100</v>
      </c>
      <c r="E99" s="91">
        <f>YADEN!E99+'k join VICOCAP'!E99+'U-Tena'!E99+'The Youth Congress '!E99+'MOCS 2017'!E99+LRF!E99+KAWE!E99+'Miss Koch'!E99+HAKI!E99+Riziki!E99+KISEP!E99</f>
        <v>79</v>
      </c>
      <c r="F99" s="91">
        <f>YADEN!F99+'k join VICOCAP'!F99+'U-Tena'!F99+'The Youth Congress '!F99+'MOCS 2017'!F99+LRF!F99+KAWE!F99+'Miss Koch'!F99+HAKI!F99+Riziki!F99+KISEP!F99</f>
        <v>37</v>
      </c>
      <c r="G99" s="90"/>
      <c r="H99" s="96">
        <f t="shared" si="13"/>
        <v>216</v>
      </c>
      <c r="I99" s="96">
        <f t="shared" si="9"/>
        <v>216</v>
      </c>
    </row>
    <row r="100" spans="1:9" ht="16.5" customHeight="1" x14ac:dyDescent="0.25">
      <c r="A100" s="85" t="s">
        <v>83</v>
      </c>
      <c r="B100" s="107" t="s">
        <v>263</v>
      </c>
      <c r="C100" s="85"/>
      <c r="D100" s="91">
        <f>YADEN!D100+'k join VICOCAP'!D100+'U-Tena'!D100+'The Youth Congress '!D100+'MOCS 2017'!D100+LRF!D100+KAWE!D100+'Miss Koch'!D100+HAKI!D100+Riziki!D100+KISEP!D100</f>
        <v>20</v>
      </c>
      <c r="E100" s="91">
        <f>YADEN!E100+'k join VICOCAP'!E100+'U-Tena'!E100+'The Youth Congress '!E100+'MOCS 2017'!E100+LRF!E100+KAWE!E100+'Miss Koch'!E100+HAKI!E100+Riziki!E100+KISEP!E100</f>
        <v>33</v>
      </c>
      <c r="F100" s="91">
        <f>YADEN!F100+'k join VICOCAP'!F100+'U-Tena'!F100+'The Youth Congress '!F100+'MOCS 2017'!F100+LRF!F100+KAWE!F100+'Miss Koch'!F100+HAKI!F100+Riziki!F100+KISEP!F100</f>
        <v>35</v>
      </c>
      <c r="G100" s="90"/>
      <c r="H100" s="96">
        <f t="shared" si="13"/>
        <v>88</v>
      </c>
      <c r="I100" s="96">
        <f t="shared" si="9"/>
        <v>88</v>
      </c>
    </row>
    <row r="101" spans="1:9" s="93" customFormat="1" ht="42.75" customHeight="1" x14ac:dyDescent="0.25">
      <c r="A101" s="91" t="s">
        <v>84</v>
      </c>
      <c r="B101" s="91" t="s">
        <v>85</v>
      </c>
      <c r="C101" s="134">
        <v>0.6</v>
      </c>
      <c r="D101" s="91">
        <f>YADEN!D101+'k join VICOCAP'!D101+'U-Tena'!D101+'The Youth Congress '!D101+'MOCS 2017'!D101+LRF!D101+KAWE!D101+'Miss Koch'!D101+HAKI!D101+Riziki!D101+KISEP!D101</f>
        <v>7</v>
      </c>
      <c r="E101" s="91">
        <f>YADEN!E101+'k join VICOCAP'!E101+'U-Tena'!E101+'The Youth Congress '!E101+'MOCS 2017'!E101+LRF!E101+KAWE!E101+'Miss Koch'!E101+HAKI!E101+Riziki!E101+KISEP!E101</f>
        <v>10</v>
      </c>
      <c r="F101" s="91">
        <f>YADEN!F101+'k join VICOCAP'!F101+'U-Tena'!F101+'The Youth Congress '!F101+'MOCS 2017'!F101+LRF!F101+KAWE!F101+'Miss Koch'!F101+HAKI!F101+Riziki!F101+KISEP!F101</f>
        <v>12</v>
      </c>
      <c r="G101" s="91">
        <f t="shared" ref="G101" si="15">G102+G103+G104</f>
        <v>0</v>
      </c>
      <c r="H101" s="91">
        <f t="shared" si="13"/>
        <v>29</v>
      </c>
      <c r="I101" s="91">
        <f t="shared" si="9"/>
        <v>28.4</v>
      </c>
    </row>
    <row r="102" spans="1:9" x14ac:dyDescent="0.25">
      <c r="A102" s="85" t="s">
        <v>86</v>
      </c>
      <c r="B102" s="85"/>
      <c r="C102" s="85"/>
      <c r="D102" s="91">
        <f>YADEN!D102+'k join VICOCAP'!D102+'U-Tena'!D102+'The Youth Congress '!D102+'MOCS 2017'!D102+LRF!D102+KAWE!D102+'Miss Koch'!D102+HAKI!D102+Riziki!D102+KISEP!D102</f>
        <v>7</v>
      </c>
      <c r="E102" s="91">
        <f>YADEN!E102+'k join VICOCAP'!E102+'U-Tena'!E102+'The Youth Congress '!E102+'MOCS 2017'!E102+LRF!E102+KAWE!E102+'Miss Koch'!E102+HAKI!E102+Riziki!E102+KISEP!E102</f>
        <v>7</v>
      </c>
      <c r="F102" s="91">
        <f>YADEN!F102+'k join VICOCAP'!F102+'U-Tena'!F102+'The Youth Congress '!F102+'MOCS 2017'!F102+LRF!F102+KAWE!F102+'Miss Koch'!F102+HAKI!F102+Riziki!F102+KISEP!F102</f>
        <v>8</v>
      </c>
      <c r="G102" s="90"/>
      <c r="H102" s="96">
        <f t="shared" si="13"/>
        <v>22</v>
      </c>
      <c r="I102" s="96">
        <f t="shared" si="9"/>
        <v>22</v>
      </c>
    </row>
    <row r="103" spans="1:9" x14ac:dyDescent="0.25">
      <c r="A103" s="85" t="s">
        <v>87</v>
      </c>
      <c r="B103" s="85"/>
      <c r="C103" s="85"/>
      <c r="D103" s="91">
        <f>YADEN!D103+'k join VICOCAP'!D103+'U-Tena'!D103+'The Youth Congress '!D103+'MOCS 2017'!D103+LRF!D103+KAWE!D103+'Miss Koch'!D103+HAKI!D103+Riziki!D103+KISEP!D103</f>
        <v>0</v>
      </c>
      <c r="E103" s="91">
        <f>YADEN!E103+'k join VICOCAP'!E103+'U-Tena'!E103+'The Youth Congress '!E103+'MOCS 2017'!E103+LRF!E103+KAWE!E103+'Miss Koch'!E103+HAKI!E103+Riziki!E103+KISEP!E103</f>
        <v>3</v>
      </c>
      <c r="F103" s="91">
        <f>YADEN!F103+'k join VICOCAP'!F103+'U-Tena'!F103+'The Youth Congress '!F103+'MOCS 2017'!F103+LRF!F103+KAWE!F103+'Miss Koch'!F103+HAKI!F103+Riziki!F103+KISEP!F103</f>
        <v>4</v>
      </c>
      <c r="G103" s="90"/>
      <c r="H103" s="96">
        <f t="shared" si="13"/>
        <v>7</v>
      </c>
      <c r="I103" s="96">
        <f t="shared" si="9"/>
        <v>7</v>
      </c>
    </row>
    <row r="104" spans="1:9" x14ac:dyDescent="0.25">
      <c r="A104" s="85" t="s">
        <v>88</v>
      </c>
      <c r="B104" s="85"/>
      <c r="C104" s="85"/>
      <c r="D104" s="91">
        <f>YADEN!D104+'k join VICOCAP'!D104+'U-Tena'!D104+'The Youth Congress '!D104+'MOCS 2017'!D104+LRF!D104+KAWE!D104+'Miss Koch'!D104+HAKI!D104+Riziki!D104+KISEP!D104</f>
        <v>0</v>
      </c>
      <c r="E104" s="91">
        <f>YADEN!E104+'k join VICOCAP'!E104+'U-Tena'!E104+'The Youth Congress '!E104+'MOCS 2017'!E104+LRF!E104+KAWE!E104+'Miss Koch'!E104+HAKI!E104+Riziki!E104+KISEP!E104</f>
        <v>0</v>
      </c>
      <c r="F104" s="91">
        <f>YADEN!F104+'k join VICOCAP'!F104+'U-Tena'!F104+'The Youth Congress '!F104+'MOCS 2017'!F104+LRF!F104+KAWE!F104+'Miss Koch'!F104+HAKI!F104+Riziki!F104+KISEP!F104</f>
        <v>0</v>
      </c>
      <c r="G104" s="90"/>
      <c r="H104" s="96">
        <f t="shared" si="13"/>
        <v>0</v>
      </c>
      <c r="I104" s="96">
        <f t="shared" si="9"/>
        <v>0</v>
      </c>
    </row>
    <row r="105" spans="1:9" s="93" customFormat="1" ht="60" x14ac:dyDescent="0.25">
      <c r="A105" s="91" t="s">
        <v>89</v>
      </c>
      <c r="B105" s="104" t="s">
        <v>90</v>
      </c>
      <c r="C105" s="91">
        <v>20</v>
      </c>
      <c r="D105" s="91">
        <f>YADEN!D105+'k join VICOCAP'!D105+'U-Tena'!D105+'The Youth Congress '!D105+'MOCS 2017'!D105+LRF!D105+KAWE!D105+'Miss Koch'!D105+HAKI!D105+Riziki!D105+KISEP!D105</f>
        <v>20</v>
      </c>
      <c r="E105" s="91">
        <f>YADEN!E105+'k join VICOCAP'!E105+'U-Tena'!E105+'The Youth Congress '!E105+'MOCS 2017'!E105+LRF!E105+KAWE!E105+'Miss Koch'!E105+HAKI!E105+Riziki!E105+KISEP!E105</f>
        <v>38</v>
      </c>
      <c r="F105" s="91">
        <f>YADEN!F105+'k join VICOCAP'!F105+'U-Tena'!F105+'The Youth Congress '!F105+'MOCS 2017'!F105+LRF!F105+KAWE!F105+'Miss Koch'!F105+HAKI!F105+Riziki!F105+KISEP!F105</f>
        <v>3</v>
      </c>
      <c r="G105" s="91">
        <f t="shared" ref="G105" si="16">G106+G107+G108</f>
        <v>0</v>
      </c>
      <c r="H105" s="89">
        <f t="shared" si="13"/>
        <v>61</v>
      </c>
      <c r="I105" s="91">
        <f t="shared" si="9"/>
        <v>41</v>
      </c>
    </row>
    <row r="106" spans="1:9" ht="23.25" customHeight="1" x14ac:dyDescent="0.25">
      <c r="A106" s="85" t="s">
        <v>91</v>
      </c>
      <c r="B106" s="85"/>
      <c r="C106" s="85"/>
      <c r="D106" s="91">
        <f>YADEN!D106+'k join VICOCAP'!D106+'U-Tena'!D106+'The Youth Congress '!D106+'MOCS 2017'!D106+LRF!D106+KAWE!D106+'Miss Koch'!D106+HAKI!D106+Riziki!D106+KISEP!D106</f>
        <v>16</v>
      </c>
      <c r="E106" s="91">
        <f>YADEN!E106+'k join VICOCAP'!E106+'U-Tena'!E106+'The Youth Congress '!E106+'MOCS 2017'!E106+LRF!E106+KAWE!E106+'Miss Koch'!E106+HAKI!E106+Riziki!E106+KISEP!E106</f>
        <v>1</v>
      </c>
      <c r="F106" s="91">
        <f>YADEN!F106+'k join VICOCAP'!F106+'U-Tena'!F106+'The Youth Congress '!F106+'MOCS 2017'!F106+LRF!F106+KAWE!F106+'Miss Koch'!F106+HAKI!F106+Riziki!F106+KISEP!F106</f>
        <v>0</v>
      </c>
      <c r="G106" s="90"/>
      <c r="H106" s="96">
        <f t="shared" si="13"/>
        <v>17</v>
      </c>
      <c r="I106" s="96">
        <f t="shared" si="9"/>
        <v>17</v>
      </c>
    </row>
    <row r="107" spans="1:9" ht="23.25" customHeight="1" x14ac:dyDescent="0.25">
      <c r="A107" s="85" t="s">
        <v>92</v>
      </c>
      <c r="B107" s="85"/>
      <c r="C107" s="85"/>
      <c r="D107" s="91">
        <f>YADEN!D107+'k join VICOCAP'!D107+'U-Tena'!D107+'The Youth Congress '!D107+'MOCS 2017'!D107+LRF!D107+KAWE!D107+'Miss Koch'!D107+HAKI!D107+Riziki!D107+KISEP!D107</f>
        <v>4</v>
      </c>
      <c r="E107" s="91">
        <f>YADEN!E107+'k join VICOCAP'!E107+'U-Tena'!E107+'The Youth Congress '!E107+'MOCS 2017'!E107+LRF!E107+KAWE!E107+'Miss Koch'!E107+HAKI!E107+Riziki!E107+KISEP!E107</f>
        <v>36</v>
      </c>
      <c r="F107" s="91">
        <f>YADEN!F107+'k join VICOCAP'!F107+'U-Tena'!F107+'The Youth Congress '!F107+'MOCS 2017'!F107+LRF!F107+KAWE!F107+'Miss Koch'!F107+HAKI!F107+Riziki!F107+KISEP!F107</f>
        <v>2</v>
      </c>
      <c r="G107" s="90"/>
      <c r="H107" s="96">
        <f t="shared" si="13"/>
        <v>42</v>
      </c>
      <c r="I107" s="96">
        <f t="shared" si="9"/>
        <v>42</v>
      </c>
    </row>
    <row r="108" spans="1:9" ht="23.25" customHeight="1" x14ac:dyDescent="0.25">
      <c r="A108" s="85" t="s">
        <v>93</v>
      </c>
      <c r="B108" s="85"/>
      <c r="C108" s="85"/>
      <c r="D108" s="91">
        <f>YADEN!D108+'k join VICOCAP'!D108+'U-Tena'!D108+'The Youth Congress '!D108+'MOCS 2017'!D108+LRF!D108+KAWE!D108+'Miss Koch'!D108+HAKI!D108+Riziki!D108+KISEP!D108</f>
        <v>0</v>
      </c>
      <c r="E108" s="91">
        <f>YADEN!E108+'k join VICOCAP'!E108+'U-Tena'!E108+'The Youth Congress '!E108+'MOCS 2017'!E108+LRF!E108+KAWE!E108+'Miss Koch'!E108+HAKI!E108+Riziki!E108+KISEP!E108</f>
        <v>1</v>
      </c>
      <c r="F108" s="91">
        <f>YADEN!F108+'k join VICOCAP'!F108+'U-Tena'!F108+'The Youth Congress '!F108+'MOCS 2017'!F108+LRF!F108+KAWE!F108+'Miss Koch'!F108+HAKI!F108+Riziki!F108+KISEP!F108</f>
        <v>1</v>
      </c>
      <c r="G108" s="90"/>
      <c r="H108" s="96">
        <f t="shared" si="13"/>
        <v>2</v>
      </c>
      <c r="I108" s="96">
        <f t="shared" si="9"/>
        <v>2</v>
      </c>
    </row>
    <row r="109" spans="1:9" s="93" customFormat="1" ht="45" x14ac:dyDescent="0.25">
      <c r="A109" s="91" t="s">
        <v>94</v>
      </c>
      <c r="B109" s="91" t="s">
        <v>95</v>
      </c>
      <c r="C109" s="91">
        <v>20</v>
      </c>
      <c r="D109" s="91">
        <f>YADEN!D109+'k join VICOCAP'!D109+'U-Tena'!D109+'The Youth Congress '!D109+'MOCS 2017'!D109+LRF!D109+KAWE!D109+'Miss Koch'!D109+HAKI!D109+Riziki!D109+KISEP!D109</f>
        <v>1</v>
      </c>
      <c r="E109" s="91">
        <f>YADEN!E109+'k join VICOCAP'!E109+'U-Tena'!E109+'The Youth Congress '!E109+'MOCS 2017'!E109+LRF!E109+KAWE!E109+'Miss Koch'!E109+HAKI!E109+Riziki!E109+KISEP!E109</f>
        <v>39</v>
      </c>
      <c r="F109" s="91">
        <f>YADEN!F109+'k join VICOCAP'!F109+'U-Tena'!F109+'The Youth Congress '!F109+'MOCS 2017'!F109+LRF!F109+KAWE!F109+'Miss Koch'!F109+HAKI!F109+Riziki!F109+KISEP!F109</f>
        <v>4</v>
      </c>
      <c r="G109" s="91">
        <f t="shared" ref="G109" si="17">G110</f>
        <v>0</v>
      </c>
      <c r="H109" s="89">
        <f t="shared" si="13"/>
        <v>44</v>
      </c>
      <c r="I109" s="91">
        <f t="shared" si="9"/>
        <v>24</v>
      </c>
    </row>
    <row r="110" spans="1:9" ht="20.25" customHeight="1" x14ac:dyDescent="0.25">
      <c r="A110" s="85" t="s">
        <v>96</v>
      </c>
      <c r="B110" s="85"/>
      <c r="C110" s="85"/>
      <c r="D110" s="91">
        <f>YADEN!D110+'k join VICOCAP'!D110+'U-Tena'!D110+'The Youth Congress '!D110+'MOCS 2017'!D110+LRF!D110+KAWE!D110+'Miss Koch'!D110+HAKI!D110+Riziki!D110+KISEP!D110</f>
        <v>1</v>
      </c>
      <c r="E110" s="91">
        <f>YADEN!E110+'k join VICOCAP'!E110+'U-Tena'!E110+'The Youth Congress '!E110+'MOCS 2017'!E110+LRF!E110+KAWE!E110+'Miss Koch'!E110+HAKI!E110+Riziki!E110+KISEP!E110</f>
        <v>39</v>
      </c>
      <c r="F110" s="91">
        <f>YADEN!F110+'k join VICOCAP'!F110+'U-Tena'!F110+'The Youth Congress '!F110+'MOCS 2017'!F110+LRF!F110+KAWE!F110+'Miss Koch'!F110+HAKI!F110+Riziki!F110+KISEP!F110</f>
        <v>4</v>
      </c>
      <c r="G110" s="90"/>
      <c r="H110" s="96">
        <f t="shared" si="13"/>
        <v>44</v>
      </c>
      <c r="I110" s="96">
        <f t="shared" si="9"/>
        <v>44</v>
      </c>
    </row>
    <row r="111" spans="1:9" ht="27.75" customHeight="1" x14ac:dyDescent="0.25">
      <c r="A111" s="85"/>
      <c r="B111" s="86" t="s">
        <v>25</v>
      </c>
      <c r="C111" s="85"/>
      <c r="D111" s="91">
        <f>YADEN!D111+'k join VICOCAP'!D111+'U-Tena'!D111+'The Youth Congress '!D111+'MOCS 2017'!D111+LRF!D111+KAWE!D111+'Miss Koch'!D111+HAKI!D111+Riziki!D111+KISEP!D111</f>
        <v>0</v>
      </c>
      <c r="E111" s="91">
        <f>YADEN!E111+'k join VICOCAP'!E111+'U-Tena'!E111+'The Youth Congress '!E111+'MOCS 2017'!E111+LRF!E111+KAWE!E111+'Miss Koch'!E111+HAKI!E111+Riziki!E111+KISEP!E111</f>
        <v>0</v>
      </c>
      <c r="F111" s="91">
        <f>YADEN!F111+'k join VICOCAP'!F111+'U-Tena'!F111+'The Youth Congress '!F111+'MOCS 2017'!F111+LRF!F111+KAWE!F111+'Miss Koch'!F111+HAKI!F111+Riziki!F111+KISEP!F111</f>
        <v>0</v>
      </c>
      <c r="G111" s="90"/>
      <c r="H111" s="96">
        <f t="shared" si="13"/>
        <v>0</v>
      </c>
      <c r="I111" s="96">
        <f t="shared" si="9"/>
        <v>0</v>
      </c>
    </row>
    <row r="112" spans="1:9" s="93" customFormat="1" ht="28.5" customHeight="1" x14ac:dyDescent="0.25">
      <c r="A112" s="91" t="s">
        <v>97</v>
      </c>
      <c r="B112" s="91" t="s">
        <v>98</v>
      </c>
      <c r="C112" s="91"/>
      <c r="D112" s="91">
        <f>YADEN!D112+'k join VICOCAP'!D112+'U-Tena'!D112+'The Youth Congress '!D112+'MOCS 2017'!D112+LRF!D112+KAWE!D112+'Miss Koch'!D112+HAKI!D112+Riziki!D112+KISEP!D112</f>
        <v>9</v>
      </c>
      <c r="E112" s="91">
        <f>YADEN!E112+'k join VICOCAP'!E112+'U-Tena'!E112+'The Youth Congress '!E112+'MOCS 2017'!E112+LRF!E112+KAWE!E112+'Miss Koch'!E112+HAKI!E112+Riziki!E112+KISEP!E112</f>
        <v>13</v>
      </c>
      <c r="F112" s="91">
        <f>YADEN!F112+'k join VICOCAP'!F112+'U-Tena'!F112+'The Youth Congress '!F112+'MOCS 2017'!F112+LRF!F112+KAWE!F112+'Miss Koch'!F112+HAKI!F112+Riziki!F112+KISEP!F112</f>
        <v>12</v>
      </c>
      <c r="G112" s="91">
        <f t="shared" ref="G112" si="18">G113</f>
        <v>0</v>
      </c>
      <c r="H112" s="91">
        <f t="shared" si="13"/>
        <v>34</v>
      </c>
      <c r="I112" s="91">
        <f t="shared" si="9"/>
        <v>34</v>
      </c>
    </row>
    <row r="113" spans="1:9" ht="27.75" customHeight="1" x14ac:dyDescent="0.25">
      <c r="A113" s="85" t="s">
        <v>76</v>
      </c>
      <c r="B113" s="85" t="s">
        <v>259</v>
      </c>
      <c r="C113" s="85"/>
      <c r="D113" s="91">
        <f>YADEN!D113+'k join VICOCAP'!D113+'U-Tena'!D113+'The Youth Congress '!D113+'MOCS 2017'!D113+LRF!D113+KAWE!D113+'Miss Koch'!D113+HAKI!D113+Riziki!D113+KISEP!D113</f>
        <v>9</v>
      </c>
      <c r="E113" s="91">
        <f>YADEN!E113+'k join VICOCAP'!E113+'U-Tena'!E113+'The Youth Congress '!E113+'MOCS 2017'!E113+LRF!E113+KAWE!E113+'Miss Koch'!E113+HAKI!E113+Riziki!E113+KISEP!E113</f>
        <v>13</v>
      </c>
      <c r="F113" s="91">
        <f>YADEN!F113+'k join VICOCAP'!F113+'U-Tena'!F113+'The Youth Congress '!F113+'MOCS 2017'!F113+LRF!F113+KAWE!F113+'Miss Koch'!F113+HAKI!F113+Riziki!F113+KISEP!F113</f>
        <v>12</v>
      </c>
      <c r="G113" s="90"/>
      <c r="H113" s="96">
        <f t="shared" si="13"/>
        <v>34</v>
      </c>
      <c r="I113" s="96">
        <f t="shared" si="9"/>
        <v>34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1">
        <f>YADEN!D114+'k join VICOCAP'!D114+'U-Tena'!D114+'The Youth Congress '!D114+'MOCS 2017'!D114+LRF!D114+KAWE!D114+'Miss Koch'!D114+HAKI!D114+Riziki!D114+KISEP!D114</f>
        <v>0</v>
      </c>
      <c r="E114" s="91">
        <f>YADEN!E114+'k join VICOCAP'!E114+'U-Tena'!E114+'The Youth Congress '!E114+'MOCS 2017'!E114+LRF!E114+KAWE!E114+'Miss Koch'!E114+HAKI!E114+Riziki!E114+KISEP!E114</f>
        <v>0</v>
      </c>
      <c r="F114" s="91">
        <f>YADEN!F114+'k join VICOCAP'!F114+'U-Tena'!F114+'The Youth Congress '!F114+'MOCS 2017'!F114+LRF!F114+KAWE!F114+'Miss Koch'!F114+HAKI!F114+Riziki!F114+KISEP!F114</f>
        <v>0</v>
      </c>
      <c r="G114" s="135"/>
      <c r="H114" s="136"/>
      <c r="I114" s="136"/>
    </row>
    <row r="115" spans="1:9" s="93" customFormat="1" ht="42.75" customHeight="1" x14ac:dyDescent="0.25">
      <c r="A115" s="91" t="s">
        <v>101</v>
      </c>
      <c r="B115" s="108" t="s">
        <v>102</v>
      </c>
      <c r="C115" s="91">
        <v>35</v>
      </c>
      <c r="D115" s="91">
        <f>YADEN!D115+'k join VICOCAP'!D115+'U-Tena'!D115+'The Youth Congress '!D115+'MOCS 2017'!D115+LRF!D115+KAWE!D115+'Miss Koch'!D115+HAKI!D115+Riziki!D115+KISEP!D115</f>
        <v>2</v>
      </c>
      <c r="E115" s="91">
        <f>YADEN!E115+'k join VICOCAP'!E115+'U-Tena'!E115+'The Youth Congress '!E115+'MOCS 2017'!E115+LRF!E115+KAWE!E115+'Miss Koch'!E115+HAKI!E115+Riziki!E115+KISEP!E115</f>
        <v>4</v>
      </c>
      <c r="F115" s="91">
        <f>YADEN!F115+'k join VICOCAP'!F115+'U-Tena'!F115+'The Youth Congress '!F115+'MOCS 2017'!F115+LRF!F115+KAWE!F115+'Miss Koch'!F115+HAKI!F115+Riziki!F115+KISEP!F115</f>
        <v>1</v>
      </c>
      <c r="G115" s="91">
        <f t="shared" ref="G115" si="19">G116</f>
        <v>0</v>
      </c>
      <c r="H115" s="91">
        <f t="shared" si="13"/>
        <v>7</v>
      </c>
      <c r="I115" s="91">
        <f t="shared" si="9"/>
        <v>-28</v>
      </c>
    </row>
    <row r="116" spans="1:9" ht="17.25" customHeight="1" x14ac:dyDescent="0.25">
      <c r="A116" s="85" t="s">
        <v>103</v>
      </c>
      <c r="B116" s="85"/>
      <c r="C116" s="85"/>
      <c r="D116" s="91">
        <f>YADEN!D116+'k join VICOCAP'!D116+'U-Tena'!D116+'The Youth Congress '!D116+'MOCS 2017'!D116+LRF!D116+KAWE!D116+'Miss Koch'!D116+HAKI!D116+Riziki!D116+KISEP!D116</f>
        <v>2</v>
      </c>
      <c r="E116" s="91">
        <f>YADEN!E116+'k join VICOCAP'!E116+'U-Tena'!E116+'The Youth Congress '!E116+'MOCS 2017'!E116+LRF!E116+KAWE!E116+'Miss Koch'!E116+HAKI!E116+Riziki!E116+KISEP!E116</f>
        <v>4</v>
      </c>
      <c r="F116" s="91">
        <f>YADEN!F116+'k join VICOCAP'!F116+'U-Tena'!F116+'The Youth Congress '!F116+'MOCS 2017'!F116+LRF!F116+KAWE!F116+'Miss Koch'!F116+HAKI!F116+Riziki!F116+KISEP!F116</f>
        <v>1</v>
      </c>
      <c r="G116" s="90"/>
      <c r="H116" s="96">
        <f t="shared" si="13"/>
        <v>7</v>
      </c>
      <c r="I116" s="96">
        <f t="shared" si="9"/>
        <v>7</v>
      </c>
    </row>
    <row r="117" spans="1:9" s="93" customFormat="1" ht="42.75" customHeight="1" x14ac:dyDescent="0.25">
      <c r="A117" s="91" t="s">
        <v>104</v>
      </c>
      <c r="B117" s="109" t="s">
        <v>105</v>
      </c>
      <c r="C117" s="91">
        <v>140</v>
      </c>
      <c r="D117" s="91">
        <f>YADEN!D117+'k join VICOCAP'!D117+'U-Tena'!D117+'The Youth Congress '!D117+'MOCS 2017'!D117+LRF!D117+KAWE!D117+'Miss Koch'!D117+HAKI!D117+Riziki!D117+KISEP!D117</f>
        <v>13</v>
      </c>
      <c r="E117" s="91">
        <f>YADEN!E117+'k join VICOCAP'!E117+'U-Tena'!E117+'The Youth Congress '!E117+'MOCS 2017'!E117+LRF!E117+KAWE!E117+'Miss Koch'!E117+HAKI!E117+Riziki!E117+KISEP!E117</f>
        <v>7</v>
      </c>
      <c r="F117" s="91">
        <f>YADEN!F117+'k join VICOCAP'!F117+'U-Tena'!F117+'The Youth Congress '!F117+'MOCS 2017'!F117+LRF!F117+KAWE!F117+'Miss Koch'!F117+HAKI!F117+Riziki!F117+KISEP!F117</f>
        <v>2</v>
      </c>
      <c r="G117" s="91">
        <f t="shared" ref="G117" si="20">G118</f>
        <v>0</v>
      </c>
      <c r="H117" s="194">
        <f t="shared" si="13"/>
        <v>22</v>
      </c>
      <c r="I117" s="91">
        <f t="shared" si="9"/>
        <v>-118</v>
      </c>
    </row>
    <row r="118" spans="1:9" ht="18" customHeight="1" x14ac:dyDescent="0.25">
      <c r="A118" s="85" t="s">
        <v>106</v>
      </c>
      <c r="B118" s="85"/>
      <c r="C118" s="85"/>
      <c r="D118" s="91">
        <f>YADEN!D118+'k join VICOCAP'!D118+'U-Tena'!D118+'The Youth Congress '!D118+'MOCS 2017'!D118+LRF!D118+KAWE!D118+'Miss Koch'!D118+HAKI!D118+Riziki!D118+KISEP!D118</f>
        <v>14</v>
      </c>
      <c r="E118" s="91">
        <f>YADEN!E118+'k join VICOCAP'!E118+'U-Tena'!E118+'The Youth Congress '!E118+'MOCS 2017'!E118+LRF!E118+KAWE!E118+'Miss Koch'!E118+HAKI!E118+Riziki!E118+KISEP!E118</f>
        <v>6</v>
      </c>
      <c r="F118" s="91">
        <f>YADEN!F118+'k join VICOCAP'!F118+'U-Tena'!F118+'The Youth Congress '!F118+'MOCS 2017'!F118+LRF!F118+KAWE!F118+'Miss Koch'!F118+HAKI!F118+Riziki!F118+KISEP!F118</f>
        <v>1</v>
      </c>
      <c r="G118" s="90"/>
      <c r="H118" s="96">
        <f t="shared" si="13"/>
        <v>21</v>
      </c>
      <c r="I118" s="96">
        <f t="shared" si="9"/>
        <v>21</v>
      </c>
    </row>
    <row r="119" spans="1:9" s="93" customFormat="1" ht="60" x14ac:dyDescent="0.25">
      <c r="A119" s="91"/>
      <c r="B119" s="104" t="s">
        <v>107</v>
      </c>
      <c r="C119" s="91">
        <v>70</v>
      </c>
      <c r="D119" s="91">
        <f>YADEN!D119+'k join VICOCAP'!D119+'U-Tena'!D119+'The Youth Congress '!D119+'MOCS 2017'!D119+LRF!D119+KAWE!D119+'Miss Koch'!D119+HAKI!D119+Riziki!D119+KISEP!D119</f>
        <v>10</v>
      </c>
      <c r="E119" s="91">
        <f>YADEN!E119+'k join VICOCAP'!E119+'U-Tena'!E119+'The Youth Congress '!E119+'MOCS 2017'!E119+LRF!E119+KAWE!E119+'Miss Koch'!E119+HAKI!E119+Riziki!E119+KISEP!E119</f>
        <v>17</v>
      </c>
      <c r="F119" s="91">
        <f>YADEN!F119+'k join VICOCAP'!F119+'U-Tena'!F119+'The Youth Congress '!F119+'MOCS 2017'!F119+LRF!F119+KAWE!F119+'Miss Koch'!F119+HAKI!F119+Riziki!F119+KISEP!F119</f>
        <v>1</v>
      </c>
      <c r="G119" s="91">
        <f t="shared" ref="G119" si="21">G120</f>
        <v>0</v>
      </c>
      <c r="H119" s="91">
        <f t="shared" si="13"/>
        <v>28</v>
      </c>
      <c r="I119" s="91">
        <f t="shared" si="9"/>
        <v>-42</v>
      </c>
    </row>
    <row r="120" spans="1:9" ht="30" customHeight="1" x14ac:dyDescent="0.25">
      <c r="A120" s="85" t="s">
        <v>108</v>
      </c>
      <c r="B120" s="85"/>
      <c r="C120" s="85"/>
      <c r="D120" s="91">
        <f>YADEN!D120+'k join VICOCAP'!D120+'U-Tena'!D120+'The Youth Congress '!D120+'MOCS 2017'!D120+LRF!D120+KAWE!D120+'Miss Koch'!D120+HAKI!D120+Riziki!D120+KISEP!D120</f>
        <v>10</v>
      </c>
      <c r="E120" s="91">
        <f>YADEN!E120+'k join VICOCAP'!E120+'U-Tena'!E120+'The Youth Congress '!E120+'MOCS 2017'!E120+LRF!E120+KAWE!E120+'Miss Koch'!E120+HAKI!E120+Riziki!E120+KISEP!E120</f>
        <v>17</v>
      </c>
      <c r="F120" s="91">
        <f>YADEN!F120+'k join VICOCAP'!F120+'U-Tena'!F120+'The Youth Congress '!F120+'MOCS 2017'!F120+LRF!F120+KAWE!F120+'Miss Koch'!F120+HAKI!F120+Riziki!F120+KISEP!F120</f>
        <v>1</v>
      </c>
      <c r="G120" s="90"/>
      <c r="H120" s="96">
        <f t="shared" si="13"/>
        <v>28</v>
      </c>
      <c r="I120" s="96">
        <f t="shared" si="9"/>
        <v>28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v>35</v>
      </c>
      <c r="D121" s="91">
        <f>YADEN!D121+'k join VICOCAP'!D121+'U-Tena'!D121+'The Youth Congress '!D121+'MOCS 2017'!D121+LRF!D121+KAWE!D121+'Miss Koch'!D121+HAKI!D121+Riziki!D121+KISEP!D121</f>
        <v>23</v>
      </c>
      <c r="E121" s="91">
        <f>YADEN!E121+'k join VICOCAP'!E121+'U-Tena'!E121+'The Youth Congress '!E121+'MOCS 2017'!E121+LRF!E121+KAWE!E121+'Miss Koch'!E121+HAKI!E121+Riziki!E121+KISEP!E121</f>
        <v>7</v>
      </c>
      <c r="F121" s="91">
        <f>YADEN!F121+'k join VICOCAP'!F121+'U-Tena'!F121+'The Youth Congress '!F121+'MOCS 2017'!F121+LRF!F121+KAWE!F121+'Miss Koch'!F121+HAKI!F121+Riziki!F121+KISEP!F121</f>
        <v>2</v>
      </c>
      <c r="G121" s="91">
        <f t="shared" ref="G121" si="22">G122</f>
        <v>0</v>
      </c>
      <c r="H121" s="91">
        <f t="shared" si="13"/>
        <v>32</v>
      </c>
      <c r="I121" s="91">
        <f t="shared" si="9"/>
        <v>-3</v>
      </c>
    </row>
    <row r="122" spans="1:9" ht="26.25" customHeight="1" x14ac:dyDescent="0.25">
      <c r="A122" s="85" t="s">
        <v>111</v>
      </c>
      <c r="B122" s="85"/>
      <c r="C122" s="85"/>
      <c r="D122" s="91">
        <f>YADEN!D122+'k join VICOCAP'!D122+'U-Tena'!D122+'The Youth Congress '!D122+'MOCS 2017'!D122+LRF!D122+KAWE!D122+'Miss Koch'!D122+HAKI!D122+Riziki!D122+KISEP!D122</f>
        <v>23</v>
      </c>
      <c r="E122" s="91">
        <f>YADEN!E122+'k join VICOCAP'!E122+'U-Tena'!E122+'The Youth Congress '!E122+'MOCS 2017'!E122+LRF!E122+KAWE!E122+'Miss Koch'!E122+HAKI!E122+Riziki!E122+KISEP!E122</f>
        <v>7</v>
      </c>
      <c r="F122" s="91">
        <f>YADEN!F122+'k join VICOCAP'!F122+'U-Tena'!F122+'The Youth Congress '!F122+'MOCS 2017'!F122+LRF!F122+KAWE!F122+'Miss Koch'!F122+HAKI!F122+Riziki!F122+KISEP!F122</f>
        <v>1</v>
      </c>
      <c r="G122" s="90"/>
      <c r="H122" s="96">
        <f t="shared" si="13"/>
        <v>31</v>
      </c>
      <c r="I122" s="96">
        <f t="shared" si="9"/>
        <v>31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</f>
        <v>1050</v>
      </c>
      <c r="D123" s="91">
        <f>YADEN!D123+'k join VICOCAP'!D123+'U-Tena'!D123+'The Youth Congress '!D123+'MOCS 2017'!D123+LRF!D123+KAWE!D123+'Miss Koch'!D123+HAKI!D123+Riziki!D123+KISEP!D123</f>
        <v>1194</v>
      </c>
      <c r="E123" s="91">
        <f>YADEN!E123+'k join VICOCAP'!E123+'U-Tena'!E123+'The Youth Congress '!E123+'MOCS 2017'!E123+LRF!E123+KAWE!E123+'Miss Koch'!E123+HAKI!E123+Riziki!E123+KISEP!E123</f>
        <v>538</v>
      </c>
      <c r="F123" s="91">
        <f>YADEN!F123+'k join VICOCAP'!F123+'U-Tena'!F123+'The Youth Congress '!F123+'MOCS 2017'!F123+LRF!F123+KAWE!F123+'Miss Koch'!F123+HAKI!F123+Riziki!F123+KISEP!F123</f>
        <v>302</v>
      </c>
      <c r="G123" s="91">
        <f>G124+G125+G126+G127+G128</f>
        <v>0</v>
      </c>
      <c r="H123" s="89">
        <f t="shared" si="13"/>
        <v>2034</v>
      </c>
      <c r="I123" s="91">
        <f t="shared" si="9"/>
        <v>984</v>
      </c>
    </row>
    <row r="124" spans="1:9" ht="30.75" customHeight="1" x14ac:dyDescent="0.25">
      <c r="A124" s="85" t="s">
        <v>114</v>
      </c>
      <c r="B124" s="107" t="s">
        <v>260</v>
      </c>
      <c r="C124" s="85">
        <v>275</v>
      </c>
      <c r="D124" s="91">
        <f>YADEN!D124+'k join VICOCAP'!D124+'U-Tena'!D124+'The Youth Congress '!D124+'MOCS 2017'!D124+LRF!D124+KAWE!D124+'Miss Koch'!D124+HAKI!D124+Riziki!D124+KISEP!D124</f>
        <v>302</v>
      </c>
      <c r="E124" s="91">
        <f>YADEN!E124+'k join VICOCAP'!E124+'U-Tena'!E124+'The Youth Congress '!E124+'MOCS 2017'!E124+LRF!E124+KAWE!E124+'Miss Koch'!E124+HAKI!E124+Riziki!E124+KISEP!E124</f>
        <v>51</v>
      </c>
      <c r="F124" s="91">
        <f>YADEN!F124+'k join VICOCAP'!F124+'U-Tena'!F124+'The Youth Congress '!F124+'MOCS 2017'!F124+LRF!F124+KAWE!F124+'Miss Koch'!F124+HAKI!F124+Riziki!F124+KISEP!F124</f>
        <v>36</v>
      </c>
      <c r="G124" s="90"/>
      <c r="H124" s="96">
        <f t="shared" si="13"/>
        <v>389</v>
      </c>
      <c r="I124" s="96">
        <f t="shared" si="9"/>
        <v>114</v>
      </c>
    </row>
    <row r="125" spans="1:9" ht="23.25" customHeight="1" x14ac:dyDescent="0.25">
      <c r="A125" s="85" t="s">
        <v>115</v>
      </c>
      <c r="B125" s="107" t="s">
        <v>261</v>
      </c>
      <c r="C125" s="85">
        <v>275</v>
      </c>
      <c r="D125" s="91">
        <f>YADEN!D125+'k join VICOCAP'!D125+'U-Tena'!D125+'The Youth Congress '!D125+'MOCS 2017'!D125+LRF!D125+KAWE!D125+'Miss Koch'!D125+HAKI!D125+Riziki!D125+KISEP!D125</f>
        <v>728</v>
      </c>
      <c r="E125" s="91">
        <f>YADEN!E125+'k join VICOCAP'!E125+'U-Tena'!E125+'The Youth Congress '!E125+'MOCS 2017'!E125+LRF!E125+KAWE!E125+'Miss Koch'!E125+HAKI!E125+Riziki!E125+KISEP!E125</f>
        <v>209</v>
      </c>
      <c r="F125" s="91">
        <f>YADEN!F125+'k join VICOCAP'!F125+'U-Tena'!F125+'The Youth Congress '!F125+'MOCS 2017'!F125+LRF!F125+KAWE!F125+'Miss Koch'!F125+HAKI!F125+Riziki!F125+KISEP!F125</f>
        <v>87</v>
      </c>
      <c r="G125" s="90"/>
      <c r="H125" s="96">
        <f t="shared" si="13"/>
        <v>1024</v>
      </c>
      <c r="I125" s="96">
        <f t="shared" si="9"/>
        <v>749</v>
      </c>
    </row>
    <row r="126" spans="1:9" ht="23.25" customHeight="1" x14ac:dyDescent="0.25">
      <c r="A126" s="85" t="s">
        <v>116</v>
      </c>
      <c r="B126" s="107" t="s">
        <v>262</v>
      </c>
      <c r="C126" s="85">
        <v>250</v>
      </c>
      <c r="D126" s="91">
        <f>YADEN!D126+'k join VICOCAP'!D126+'U-Tena'!D126+'The Youth Congress '!D126+'MOCS 2017'!D126+LRF!D126+KAWE!D126+'Miss Koch'!D126+HAKI!D126+Riziki!D126+KISEP!D126</f>
        <v>110</v>
      </c>
      <c r="E126" s="91">
        <f>YADEN!E126+'k join VICOCAP'!E126+'U-Tena'!E126+'The Youth Congress '!E126+'MOCS 2017'!E126+LRF!E126+KAWE!E126+'Miss Koch'!E126+HAKI!E126+Riziki!E126+KISEP!E126</f>
        <v>173</v>
      </c>
      <c r="F126" s="91">
        <f>YADEN!F126+'k join VICOCAP'!F126+'U-Tena'!F126+'The Youth Congress '!F126+'MOCS 2017'!F126+LRF!F126+KAWE!F126+'Miss Koch'!F126+HAKI!F126+Riziki!F126+KISEP!F126</f>
        <v>86</v>
      </c>
      <c r="G126" s="90"/>
      <c r="H126" s="96">
        <f t="shared" si="13"/>
        <v>369</v>
      </c>
      <c r="I126" s="96">
        <f t="shared" si="9"/>
        <v>119</v>
      </c>
    </row>
    <row r="127" spans="1:9" ht="23.25" customHeight="1" x14ac:dyDescent="0.25">
      <c r="A127" s="85" t="s">
        <v>117</v>
      </c>
      <c r="B127" s="107" t="s">
        <v>263</v>
      </c>
      <c r="C127" s="85">
        <v>250</v>
      </c>
      <c r="D127" s="91">
        <f>YADEN!D127+'k join VICOCAP'!D127+'U-Tena'!D127+'The Youth Congress '!D127+'MOCS 2017'!D127+LRF!D127+KAWE!D127+'Miss Koch'!D127+HAKI!D127+Riziki!D127+KISEP!D127</f>
        <v>54</v>
      </c>
      <c r="E127" s="91">
        <f>YADEN!E127+'k join VICOCAP'!E127+'U-Tena'!E127+'The Youth Congress '!E127+'MOCS 2017'!E127+LRF!E127+KAWE!E127+'Miss Koch'!E127+HAKI!E127+Riziki!E127+KISEP!E127</f>
        <v>105</v>
      </c>
      <c r="F127" s="91">
        <f>YADEN!F127+'k join VICOCAP'!F127+'U-Tena'!F127+'The Youth Congress '!F127+'MOCS 2017'!F127+LRF!F127+KAWE!F127+'Miss Koch'!F127+HAKI!F127+Riziki!F127+KISEP!F127</f>
        <v>93</v>
      </c>
      <c r="G127" s="90"/>
      <c r="H127" s="96">
        <f t="shared" si="13"/>
        <v>252</v>
      </c>
      <c r="I127" s="96">
        <f t="shared" si="9"/>
        <v>2</v>
      </c>
    </row>
    <row r="128" spans="1:9" ht="23.25" customHeight="1" x14ac:dyDescent="0.25">
      <c r="A128" s="85"/>
      <c r="B128" s="85"/>
      <c r="C128" s="85"/>
      <c r="D128" s="91">
        <f>YADEN!D128+'k join VICOCAP'!D128+'U-Tena'!D128+'The Youth Congress '!D128+'MOCS 2017'!D128+LRF!D128+KAWE!D128+'Miss Koch'!D128+HAKI!D128+Riziki!D128+KISEP!D128</f>
        <v>0</v>
      </c>
      <c r="E128" s="91">
        <f>YADEN!E128+'k join VICOCAP'!E128+'U-Tena'!E128+'The Youth Congress '!E128+'MOCS 2017'!E128+LRF!E128+KAWE!E128+'Miss Koch'!E128+HAKI!E128+Riziki!E128+KISEP!E128</f>
        <v>0</v>
      </c>
      <c r="F128" s="91">
        <f>YADEN!F128+'k join VICOCAP'!F128+'U-Tena'!F128+'The Youth Congress '!F128+'MOCS 2017'!F128+LRF!F128+KAWE!F128+'Miss Koch'!F128+HAKI!F128+Riziki!F128+KISEP!F128</f>
        <v>0</v>
      </c>
      <c r="G128" s="96"/>
      <c r="H128" s="96"/>
      <c r="I128" s="96"/>
    </row>
    <row r="129" spans="1:9" s="93" customFormat="1" ht="45" x14ac:dyDescent="0.25">
      <c r="A129" s="91"/>
      <c r="B129" s="104" t="s">
        <v>118</v>
      </c>
      <c r="C129" s="91">
        <f>C130+C131+C132+C133</f>
        <v>1050</v>
      </c>
      <c r="D129" s="91">
        <f>YADEN!D129+'k join VICOCAP'!D129+'U-Tena'!D129+'The Youth Congress '!D129+'MOCS 2017'!D129+LRF!D129+KAWE!D129+'Miss Koch'!D129+HAKI!D129+Riziki!D129+KISEP!D129</f>
        <v>418</v>
      </c>
      <c r="E129" s="91">
        <f>YADEN!E129+'k join VICOCAP'!E129+'U-Tena'!E129+'The Youth Congress '!E129+'MOCS 2017'!E129+LRF!E129+KAWE!E129+'Miss Koch'!E129+HAKI!E129+Riziki!E129+KISEP!E129</f>
        <v>234</v>
      </c>
      <c r="F129" s="91">
        <f>YADEN!F129+'k join VICOCAP'!F129+'U-Tena'!F129+'The Youth Congress '!F129+'MOCS 2017'!F129+LRF!F129+KAWE!F129+'Miss Koch'!F129+HAKI!F129+Riziki!F129+KISEP!F129</f>
        <v>362</v>
      </c>
      <c r="G129" s="91">
        <f t="shared" ref="G129" si="23">G130+G131+G132+G133</f>
        <v>0</v>
      </c>
      <c r="H129" s="91">
        <f t="shared" si="13"/>
        <v>1014</v>
      </c>
      <c r="I129" s="91">
        <f t="shared" si="9"/>
        <v>-36</v>
      </c>
    </row>
    <row r="130" spans="1:9" ht="23.25" customHeight="1" x14ac:dyDescent="0.25">
      <c r="A130" s="85" t="s">
        <v>119</v>
      </c>
      <c r="B130" s="107" t="s">
        <v>260</v>
      </c>
      <c r="C130" s="85">
        <v>275</v>
      </c>
      <c r="D130" s="91">
        <f>YADEN!D130+'k join VICOCAP'!D130+'U-Tena'!D130+'The Youth Congress '!D130+'MOCS 2017'!D130+LRF!D130+KAWE!D130+'Miss Koch'!D130+HAKI!D130+Riziki!D130+KISEP!D130</f>
        <v>55</v>
      </c>
      <c r="E130" s="91">
        <f>YADEN!E130+'k join VICOCAP'!E130+'U-Tena'!E130+'The Youth Congress '!E130+'MOCS 2017'!E130+LRF!E130+KAWE!E130+'Miss Koch'!E130+HAKI!E130+Riziki!E130+KISEP!E130</f>
        <v>46</v>
      </c>
      <c r="F130" s="91">
        <f>YADEN!F130+'k join VICOCAP'!F130+'U-Tena'!F130+'The Youth Congress '!F130+'MOCS 2017'!F130+LRF!F130+KAWE!F130+'Miss Koch'!F130+HAKI!F130+Riziki!F130+KISEP!F130</f>
        <v>4</v>
      </c>
      <c r="G130" s="90"/>
      <c r="H130" s="96">
        <f t="shared" si="13"/>
        <v>105</v>
      </c>
      <c r="I130" s="96">
        <f t="shared" si="9"/>
        <v>-170</v>
      </c>
    </row>
    <row r="131" spans="1:9" ht="23.25" customHeight="1" x14ac:dyDescent="0.25">
      <c r="A131" s="85" t="s">
        <v>120</v>
      </c>
      <c r="B131" s="107" t="s">
        <v>261</v>
      </c>
      <c r="C131" s="85">
        <v>275</v>
      </c>
      <c r="D131" s="91">
        <f>YADEN!D131+'k join VICOCAP'!D131+'U-Tena'!D131+'The Youth Congress '!D131+'MOCS 2017'!D131+LRF!D131+KAWE!D131+'Miss Koch'!D131+HAKI!D131+Riziki!D131+KISEP!D131</f>
        <v>211</v>
      </c>
      <c r="E131" s="91">
        <f>YADEN!E131+'k join VICOCAP'!E131+'U-Tena'!E131+'The Youth Congress '!E131+'MOCS 2017'!E131+LRF!E131+KAWE!E131+'Miss Koch'!E131+HAKI!E131+Riziki!E131+KISEP!E131</f>
        <v>54</v>
      </c>
      <c r="F131" s="91">
        <f>YADEN!F131+'k join VICOCAP'!F131+'U-Tena'!F131+'The Youth Congress '!F131+'MOCS 2017'!F131+LRF!F131+KAWE!F131+'Miss Koch'!F131+HAKI!F131+Riziki!F131+KISEP!F131</f>
        <v>81</v>
      </c>
      <c r="G131" s="90"/>
      <c r="H131" s="96">
        <f t="shared" si="13"/>
        <v>346</v>
      </c>
      <c r="I131" s="96">
        <f t="shared" si="9"/>
        <v>71</v>
      </c>
    </row>
    <row r="132" spans="1:9" ht="23.25" customHeight="1" x14ac:dyDescent="0.25">
      <c r="A132" s="85" t="s">
        <v>121</v>
      </c>
      <c r="B132" s="107" t="s">
        <v>262</v>
      </c>
      <c r="C132" s="85">
        <v>250</v>
      </c>
      <c r="D132" s="91">
        <f>YADEN!D132+'k join VICOCAP'!D132+'U-Tena'!D132+'The Youth Congress '!D132+'MOCS 2017'!D132+LRF!D132+KAWE!D132+'Miss Koch'!D132+HAKI!D132+Riziki!D132+KISEP!D132</f>
        <v>66</v>
      </c>
      <c r="E132" s="91">
        <f>YADEN!E132+'k join VICOCAP'!E132+'U-Tena'!E132+'The Youth Congress '!E132+'MOCS 2017'!E132+LRF!E132+KAWE!E132+'Miss Koch'!E132+HAKI!E132+Riziki!E132+KISEP!E132</f>
        <v>94</v>
      </c>
      <c r="F132" s="91">
        <f>YADEN!F132+'k join VICOCAP'!F132+'U-Tena'!F132+'The Youth Congress '!F132+'MOCS 2017'!F132+LRF!F132+KAWE!F132+'Miss Koch'!F132+HAKI!F132+Riziki!F132+KISEP!F132</f>
        <v>137</v>
      </c>
      <c r="G132" s="90"/>
      <c r="H132" s="96">
        <f t="shared" si="13"/>
        <v>297</v>
      </c>
      <c r="I132" s="96">
        <f t="shared" si="9"/>
        <v>47</v>
      </c>
    </row>
    <row r="133" spans="1:9" ht="23.25" customHeight="1" x14ac:dyDescent="0.25">
      <c r="A133" s="85" t="s">
        <v>122</v>
      </c>
      <c r="B133" s="107" t="s">
        <v>263</v>
      </c>
      <c r="C133" s="85">
        <v>250</v>
      </c>
      <c r="D133" s="91">
        <f>YADEN!D133+'k join VICOCAP'!D133+'U-Tena'!D133+'The Youth Congress '!D133+'MOCS 2017'!D133+LRF!D133+KAWE!D133+'Miss Koch'!D133+HAKI!D133+Riziki!D133+KISEP!D133</f>
        <v>86</v>
      </c>
      <c r="E133" s="91">
        <f>YADEN!E133+'k join VICOCAP'!E133+'U-Tena'!E133+'The Youth Congress '!E133+'MOCS 2017'!E133+LRF!E133+KAWE!E133+'Miss Koch'!E133+HAKI!E133+Riziki!E133+KISEP!E133</f>
        <v>40</v>
      </c>
      <c r="F133" s="91">
        <f>YADEN!F133+'k join VICOCAP'!F133+'U-Tena'!F133+'The Youth Congress '!F133+'MOCS 2017'!F133+LRF!F133+KAWE!F133+'Miss Koch'!F133+HAKI!F133+Riziki!F133+KISEP!F133</f>
        <v>140</v>
      </c>
      <c r="G133" s="90"/>
      <c r="H133" s="96">
        <f t="shared" si="13"/>
        <v>266</v>
      </c>
      <c r="I133" s="96">
        <f t="shared" si="9"/>
        <v>16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>C135+C136+C137+C138</f>
        <v>1050</v>
      </c>
      <c r="D134" s="91">
        <f>YADEN!D134+'k join VICOCAP'!D134+'U-Tena'!D134+'The Youth Congress '!D134+'MOCS 2017'!D134+LRF!D134+KAWE!D134+'Miss Koch'!D134+HAKI!D134+Riziki!D134+KISEP!D134</f>
        <v>569</v>
      </c>
      <c r="E134" s="91">
        <f>YADEN!E134+'k join VICOCAP'!E134+'U-Tena'!E134+'The Youth Congress '!E134+'MOCS 2017'!E134+LRF!E134+KAWE!E134+'Miss Koch'!E134+HAKI!E134+Riziki!E134+KISEP!E134</f>
        <v>91</v>
      </c>
      <c r="F134" s="91">
        <f>YADEN!F134+'k join VICOCAP'!F134+'U-Tena'!F134+'The Youth Congress '!F134+'MOCS 2017'!F134+LRF!F134+KAWE!F134+'Miss Koch'!F134+HAKI!F134+Riziki!F134+KISEP!F134</f>
        <v>191</v>
      </c>
      <c r="G134" s="91">
        <f t="shared" ref="G134" si="24">G135+G136+G137+G138</f>
        <v>0</v>
      </c>
      <c r="H134" s="91">
        <f t="shared" si="13"/>
        <v>851</v>
      </c>
      <c r="I134" s="91">
        <f t="shared" si="9"/>
        <v>-199</v>
      </c>
    </row>
    <row r="135" spans="1:9" ht="22.5" customHeight="1" x14ac:dyDescent="0.25">
      <c r="A135" s="85" t="s">
        <v>125</v>
      </c>
      <c r="B135" s="107" t="s">
        <v>260</v>
      </c>
      <c r="C135" s="85">
        <v>275</v>
      </c>
      <c r="D135" s="91">
        <f>YADEN!D135+'k join VICOCAP'!D135+'U-Tena'!D135+'The Youth Congress '!D135+'MOCS 2017'!D135+LRF!D135+KAWE!D135+'Miss Koch'!D135+HAKI!D135+Riziki!D135+KISEP!D135</f>
        <v>74</v>
      </c>
      <c r="E135" s="91">
        <f>YADEN!E135+'k join VICOCAP'!E135+'U-Tena'!E135+'The Youth Congress '!E135+'MOCS 2017'!E135+LRF!E135+KAWE!E135+'Miss Koch'!E135+HAKI!E135+Riziki!E135+KISEP!E135</f>
        <v>8</v>
      </c>
      <c r="F135" s="91">
        <f>YADEN!F135+'k join VICOCAP'!F135+'U-Tena'!F135+'The Youth Congress '!F135+'MOCS 2017'!F135+LRF!F135+KAWE!F135+'Miss Koch'!F135+HAKI!F135+Riziki!F135+KISEP!F135</f>
        <v>4</v>
      </c>
      <c r="G135" s="90"/>
      <c r="H135" s="96">
        <f t="shared" si="13"/>
        <v>86</v>
      </c>
      <c r="I135" s="96">
        <f t="shared" si="9"/>
        <v>-189</v>
      </c>
    </row>
    <row r="136" spans="1:9" ht="22.5" customHeight="1" x14ac:dyDescent="0.25">
      <c r="A136" s="85" t="s">
        <v>126</v>
      </c>
      <c r="B136" s="107" t="s">
        <v>261</v>
      </c>
      <c r="C136" s="85">
        <v>275</v>
      </c>
      <c r="D136" s="91">
        <f>YADEN!D136+'k join VICOCAP'!D136+'U-Tena'!D136+'The Youth Congress '!D136+'MOCS 2017'!D136+LRF!D136+KAWE!D136+'Miss Koch'!D136+HAKI!D136+Riziki!D136+KISEP!D136</f>
        <v>384</v>
      </c>
      <c r="E136" s="91">
        <f>YADEN!E136+'k join VICOCAP'!E136+'U-Tena'!E136+'The Youth Congress '!E136+'MOCS 2017'!E136+LRF!E136+KAWE!E136+'Miss Koch'!E136+HAKI!E136+Riziki!E136+KISEP!E136</f>
        <v>48</v>
      </c>
      <c r="F136" s="91">
        <f>YADEN!F136+'k join VICOCAP'!F136+'U-Tena'!F136+'The Youth Congress '!F136+'MOCS 2017'!F136+LRF!F136+KAWE!F136+'Miss Koch'!F136+HAKI!F136+Riziki!F136+KISEP!F136</f>
        <v>46</v>
      </c>
      <c r="G136" s="90"/>
      <c r="H136" s="96">
        <f t="shared" si="13"/>
        <v>478</v>
      </c>
      <c r="I136" s="96">
        <f t="shared" si="9"/>
        <v>203</v>
      </c>
    </row>
    <row r="137" spans="1:9" ht="22.5" customHeight="1" x14ac:dyDescent="0.25">
      <c r="A137" s="85" t="s">
        <v>127</v>
      </c>
      <c r="B137" s="107" t="s">
        <v>262</v>
      </c>
      <c r="C137" s="85">
        <v>250</v>
      </c>
      <c r="D137" s="91">
        <f>YADEN!D137+'k join VICOCAP'!D137+'U-Tena'!D137+'The Youth Congress '!D137+'MOCS 2017'!D137+LRF!D137+KAWE!D137+'Miss Koch'!D137+HAKI!D137+Riziki!D137+KISEP!D137</f>
        <v>101</v>
      </c>
      <c r="E137" s="91">
        <f>YADEN!E137+'k join VICOCAP'!E137+'U-Tena'!E137+'The Youth Congress '!E137+'MOCS 2017'!E137+LRF!E137+KAWE!E137+'Miss Koch'!E137+HAKI!E137+Riziki!E137+KISEP!E137</f>
        <v>7</v>
      </c>
      <c r="F137" s="91">
        <f>YADEN!F137+'k join VICOCAP'!F137+'U-Tena'!F137+'The Youth Congress '!F137+'MOCS 2017'!F137+LRF!F137+KAWE!F137+'Miss Koch'!F137+HAKI!F137+Riziki!F137+KISEP!F137</f>
        <v>66</v>
      </c>
      <c r="G137" s="90"/>
      <c r="H137" s="96">
        <f t="shared" si="13"/>
        <v>174</v>
      </c>
      <c r="I137" s="96">
        <f t="shared" si="9"/>
        <v>-76</v>
      </c>
    </row>
    <row r="138" spans="1:9" ht="22.5" customHeight="1" x14ac:dyDescent="0.25">
      <c r="A138" s="85" t="s">
        <v>128</v>
      </c>
      <c r="B138" s="107" t="s">
        <v>263</v>
      </c>
      <c r="C138" s="85">
        <v>250</v>
      </c>
      <c r="D138" s="91">
        <f>YADEN!D138+'k join VICOCAP'!D138+'U-Tena'!D138+'The Youth Congress '!D138+'MOCS 2017'!D138+LRF!D138+KAWE!D138+'Miss Koch'!D138+HAKI!D138+Riziki!D138+KISEP!D138</f>
        <v>10</v>
      </c>
      <c r="E138" s="91">
        <f>YADEN!E138+'k join VICOCAP'!E138+'U-Tena'!E138+'The Youth Congress '!E138+'MOCS 2017'!E138+LRF!E138+KAWE!E138+'Miss Koch'!E138+HAKI!E138+Riziki!E138+KISEP!E138</f>
        <v>28</v>
      </c>
      <c r="F138" s="91">
        <f>YADEN!F138+'k join VICOCAP'!F138+'U-Tena'!F138+'The Youth Congress '!F138+'MOCS 2017'!F138+LRF!F138+KAWE!F138+'Miss Koch'!F138+HAKI!F138+Riziki!F138+KISEP!F138</f>
        <v>75</v>
      </c>
      <c r="G138" s="90"/>
      <c r="H138" s="96">
        <f t="shared" si="13"/>
        <v>113</v>
      </c>
      <c r="I138" s="96">
        <f t="shared" si="9"/>
        <v>-137</v>
      </c>
    </row>
    <row r="139" spans="1:9" s="93" customFormat="1" ht="30" customHeight="1" x14ac:dyDescent="0.25">
      <c r="A139" s="91"/>
      <c r="B139" s="104" t="s">
        <v>129</v>
      </c>
      <c r="C139" s="91">
        <v>200</v>
      </c>
      <c r="D139" s="91">
        <f>YADEN!D139+'k join VICOCAP'!D139+'U-Tena'!D139+'The Youth Congress '!D139+'MOCS 2017'!D139+LRF!D139+KAWE!D139+'Miss Koch'!D139+HAKI!D139+Riziki!D139+KISEP!D139</f>
        <v>76</v>
      </c>
      <c r="E139" s="91">
        <f>YADEN!E139+'k join VICOCAP'!E139+'U-Tena'!E139+'The Youth Congress '!E139+'MOCS 2017'!E139+LRF!E139+KAWE!E139+'Miss Koch'!E139+HAKI!E139+Riziki!E139+KISEP!E139</f>
        <v>45</v>
      </c>
      <c r="F139" s="91">
        <f>YADEN!F139+'k join VICOCAP'!F139+'U-Tena'!F139+'The Youth Congress '!F139+'MOCS 2017'!F139+LRF!F139+KAWE!F139+'Miss Koch'!F139+HAKI!F139+Riziki!F139+KISEP!F139</f>
        <v>70</v>
      </c>
      <c r="G139" s="91">
        <f t="shared" ref="G139" si="25">G140+G143</f>
        <v>0</v>
      </c>
      <c r="H139" s="91">
        <f t="shared" si="13"/>
        <v>191</v>
      </c>
      <c r="I139" s="91">
        <f t="shared" si="9"/>
        <v>-9</v>
      </c>
    </row>
    <row r="140" spans="1:9" ht="22.5" customHeight="1" x14ac:dyDescent="0.25">
      <c r="A140" s="85" t="s">
        <v>130</v>
      </c>
      <c r="B140" s="107" t="s">
        <v>260</v>
      </c>
      <c r="C140" s="85">
        <v>50</v>
      </c>
      <c r="D140" s="91">
        <f>YADEN!D140+'k join VICOCAP'!D140+'U-Tena'!D140+'The Youth Congress '!D140+'MOCS 2017'!D140+LRF!D140+KAWE!D140+'Miss Koch'!D140+HAKI!D140+Riziki!D140+KISEP!D140</f>
        <v>38</v>
      </c>
      <c r="E140" s="91">
        <f>YADEN!E140+'k join VICOCAP'!E140+'U-Tena'!E140+'The Youth Congress '!E140+'MOCS 2017'!E140+LRF!E140+KAWE!E140+'Miss Koch'!E140+HAKI!E140+Riziki!E140+KISEP!E140</f>
        <v>8</v>
      </c>
      <c r="F140" s="91">
        <f>YADEN!F140+'k join VICOCAP'!F140+'U-Tena'!F140+'The Youth Congress '!F140+'MOCS 2017'!F140+LRF!F140+KAWE!F140+'Miss Koch'!F140+HAKI!F140+Riziki!F140+KISEP!F140</f>
        <v>0</v>
      </c>
      <c r="G140" s="90"/>
      <c r="H140" s="96">
        <f t="shared" si="13"/>
        <v>46</v>
      </c>
      <c r="I140" s="96">
        <f t="shared" si="9"/>
        <v>-4</v>
      </c>
    </row>
    <row r="141" spans="1:9" ht="22.5" customHeight="1" x14ac:dyDescent="0.25">
      <c r="A141" s="85"/>
      <c r="B141" s="107" t="s">
        <v>261</v>
      </c>
      <c r="C141" s="85">
        <v>50</v>
      </c>
      <c r="D141" s="91">
        <f>YADEN!D141+'k join VICOCAP'!D141+'U-Tena'!D141+'The Youth Congress '!D141+'MOCS 2017'!D141+LRF!D141+KAWE!D141+'Miss Koch'!D141+HAKI!D141+Riziki!D141+KISEP!D141</f>
        <v>38</v>
      </c>
      <c r="E141" s="91">
        <f>YADEN!E141+'k join VICOCAP'!E141+'U-Tena'!E141+'The Youth Congress '!E141+'MOCS 2017'!E141+LRF!E141+KAWE!E141+'Miss Koch'!E141+HAKI!E141+Riziki!E141+KISEP!E141</f>
        <v>37</v>
      </c>
      <c r="F141" s="91">
        <f>YADEN!F141+'k join VICOCAP'!F141+'U-Tena'!F141+'The Youth Congress '!F141+'MOCS 2017'!F141+LRF!F141+KAWE!F141+'Miss Koch'!F141+HAKI!F141+Riziki!F141+KISEP!F141</f>
        <v>31</v>
      </c>
      <c r="G141" s="90"/>
      <c r="H141" s="96">
        <f t="shared" si="13"/>
        <v>106</v>
      </c>
      <c r="I141" s="96">
        <f t="shared" ref="I141:I164" si="26">H141-C141</f>
        <v>56</v>
      </c>
    </row>
    <row r="142" spans="1:9" ht="22.5" customHeight="1" x14ac:dyDescent="0.25">
      <c r="A142" s="85"/>
      <c r="B142" s="107" t="s">
        <v>262</v>
      </c>
      <c r="C142" s="85">
        <v>50</v>
      </c>
      <c r="D142" s="91">
        <f>YADEN!D142+'k join VICOCAP'!D142+'U-Tena'!D142+'The Youth Congress '!D142+'MOCS 2017'!D142+LRF!D142+KAWE!D142+'Miss Koch'!D142+HAKI!D142+Riziki!D142+KISEP!D142</f>
        <v>0</v>
      </c>
      <c r="E142" s="91">
        <f>YADEN!E142+'k join VICOCAP'!E142+'U-Tena'!E142+'The Youth Congress '!E142+'MOCS 2017'!E142+LRF!E142+KAWE!E142+'Miss Koch'!E142+HAKI!E142+Riziki!E142+KISEP!E142</f>
        <v>26</v>
      </c>
      <c r="F142" s="91">
        <f>YADEN!F142+'k join VICOCAP'!F142+'U-Tena'!F142+'The Youth Congress '!F142+'MOCS 2017'!F142+LRF!F142+KAWE!F142+'Miss Koch'!F142+HAKI!F142+Riziki!F142+KISEP!F142</f>
        <v>42</v>
      </c>
      <c r="G142" s="90"/>
      <c r="H142" s="96">
        <f t="shared" si="13"/>
        <v>68</v>
      </c>
      <c r="I142" s="96">
        <f t="shared" si="26"/>
        <v>18</v>
      </c>
    </row>
    <row r="143" spans="1:9" ht="22.5" customHeight="1" x14ac:dyDescent="0.25">
      <c r="A143" s="85" t="s">
        <v>131</v>
      </c>
      <c r="B143" s="107" t="s">
        <v>263</v>
      </c>
      <c r="C143" s="85">
        <v>50</v>
      </c>
      <c r="D143" s="91">
        <f>YADEN!D143+'k join VICOCAP'!D143+'U-Tena'!D143+'The Youth Congress '!D143+'MOCS 2017'!D143+LRF!D143+KAWE!D143+'Miss Koch'!D143+HAKI!D143+Riziki!D143+KISEP!D143</f>
        <v>0</v>
      </c>
      <c r="E143" s="91">
        <f>YADEN!E143+'k join VICOCAP'!E143+'U-Tena'!E143+'The Youth Congress '!E143+'MOCS 2017'!E143+LRF!E143+KAWE!E143+'Miss Koch'!E143+HAKI!E143+Riziki!E143+KISEP!E143</f>
        <v>34</v>
      </c>
      <c r="F143" s="91">
        <f>YADEN!F143+'k join VICOCAP'!F143+'U-Tena'!F143+'The Youth Congress '!F143+'MOCS 2017'!F143+LRF!F143+KAWE!F143+'Miss Koch'!F143+HAKI!F143+Riziki!F143+KISEP!F143</f>
        <v>58</v>
      </c>
      <c r="G143" s="90"/>
      <c r="H143" s="96">
        <f t="shared" si="13"/>
        <v>92</v>
      </c>
      <c r="I143" s="96">
        <f t="shared" si="26"/>
        <v>42</v>
      </c>
    </row>
    <row r="144" spans="1:9" s="93" customFormat="1" ht="42.75" customHeight="1" x14ac:dyDescent="0.25">
      <c r="A144" s="91" t="s">
        <v>132</v>
      </c>
      <c r="B144" s="104" t="s">
        <v>133</v>
      </c>
      <c r="C144" s="91">
        <v>1000</v>
      </c>
      <c r="D144" s="91">
        <f>YADEN!D144+'k join VICOCAP'!D144+'U-Tena'!D144+'The Youth Congress '!D144+'MOCS 2017'!D144+LRF!D144+KAWE!D144+'Miss Koch'!D144+HAKI!D144+Riziki!D144+KISEP!D144</f>
        <v>95</v>
      </c>
      <c r="E144" s="91">
        <f>YADEN!E144+'k join VICOCAP'!E144+'U-Tena'!E144+'The Youth Congress '!E144+'MOCS 2017'!E144+LRF!E144+KAWE!E144+'Miss Koch'!E144+HAKI!E144+Riziki!E144+KISEP!E144</f>
        <v>147</v>
      </c>
      <c r="F144" s="91">
        <f>YADEN!F144+'k join VICOCAP'!F144+'U-Tena'!F144+'The Youth Congress '!F144+'MOCS 2017'!F144+LRF!F144+KAWE!F144+'Miss Koch'!F144+HAKI!F144+Riziki!F144+KISEP!F144</f>
        <v>121</v>
      </c>
      <c r="G144" s="91">
        <f t="shared" ref="G144" si="27">G145+G146+G147+G148</f>
        <v>0</v>
      </c>
      <c r="H144" s="91">
        <f t="shared" si="13"/>
        <v>363</v>
      </c>
      <c r="I144" s="91">
        <f t="shared" si="26"/>
        <v>-637</v>
      </c>
    </row>
    <row r="145" spans="1:9" ht="21.75" customHeight="1" x14ac:dyDescent="0.25">
      <c r="A145" s="85" t="s">
        <v>134</v>
      </c>
      <c r="B145" s="107" t="s">
        <v>260</v>
      </c>
      <c r="C145" s="85">
        <v>250</v>
      </c>
      <c r="D145" s="91">
        <f>YADEN!D145+'k join VICOCAP'!D145+'U-Tena'!D145+'The Youth Congress '!D145+'MOCS 2017'!D145+LRF!D145+KAWE!D145+'Miss Koch'!D145+HAKI!D145+Riziki!D145+KISEP!D145</f>
        <v>35</v>
      </c>
      <c r="E145" s="91">
        <f>YADEN!E145+'k join VICOCAP'!E145+'U-Tena'!E145+'The Youth Congress '!E145+'MOCS 2017'!E145+LRF!E145+KAWE!E145+'Miss Koch'!E145+HAKI!E145+Riziki!E145+KISEP!E145</f>
        <v>47</v>
      </c>
      <c r="F145" s="91">
        <f>YADEN!F145+'k join VICOCAP'!F145+'U-Tena'!F145+'The Youth Congress '!F145+'MOCS 2017'!F145+LRF!F145+KAWE!F145+'Miss Koch'!F145+HAKI!F145+Riziki!F145+KISEP!F145</f>
        <v>30</v>
      </c>
      <c r="G145" s="90"/>
      <c r="H145" s="96">
        <f t="shared" si="13"/>
        <v>112</v>
      </c>
      <c r="I145" s="96">
        <f t="shared" si="26"/>
        <v>-138</v>
      </c>
    </row>
    <row r="146" spans="1:9" ht="21.75" customHeight="1" x14ac:dyDescent="0.25">
      <c r="A146" s="85" t="s">
        <v>135</v>
      </c>
      <c r="B146" s="107" t="s">
        <v>261</v>
      </c>
      <c r="C146" s="85">
        <v>250</v>
      </c>
      <c r="D146" s="91">
        <f>YADEN!D146+'k join VICOCAP'!D146+'U-Tena'!D146+'The Youth Congress '!D146+'MOCS 2017'!D146+LRF!D146+KAWE!D146+'Miss Koch'!D146+HAKI!D146+Riziki!D146+KISEP!D146</f>
        <v>42</v>
      </c>
      <c r="E146" s="91">
        <f>YADEN!E146+'k join VICOCAP'!E146+'U-Tena'!E146+'The Youth Congress '!E146+'MOCS 2017'!E146+LRF!E146+KAWE!E146+'Miss Koch'!E146+HAKI!E146+Riziki!E146+KISEP!E146</f>
        <v>58</v>
      </c>
      <c r="F146" s="91">
        <f>YADEN!F146+'k join VICOCAP'!F146+'U-Tena'!F146+'The Youth Congress '!F146+'MOCS 2017'!F146+LRF!F146+KAWE!F146+'Miss Koch'!F146+HAKI!F146+Riziki!F146+KISEP!F146</f>
        <v>30</v>
      </c>
      <c r="G146" s="90"/>
      <c r="H146" s="96">
        <f t="shared" si="13"/>
        <v>130</v>
      </c>
      <c r="I146" s="96">
        <f t="shared" si="26"/>
        <v>-120</v>
      </c>
    </row>
    <row r="147" spans="1:9" ht="21.75" customHeight="1" x14ac:dyDescent="0.25">
      <c r="A147" s="85" t="s">
        <v>136</v>
      </c>
      <c r="B147" s="107" t="s">
        <v>262</v>
      </c>
      <c r="C147" s="85">
        <v>250</v>
      </c>
      <c r="D147" s="91">
        <f>YADEN!D147+'k join VICOCAP'!D147+'U-Tena'!D147+'The Youth Congress '!D147+'MOCS 2017'!D147+LRF!D147+KAWE!D147+'Miss Koch'!D147+HAKI!D147+Riziki!D147+KISEP!D147</f>
        <v>10</v>
      </c>
      <c r="E147" s="91">
        <f>YADEN!E147+'k join VICOCAP'!E147+'U-Tena'!E147+'The Youth Congress '!E147+'MOCS 2017'!E147+LRF!E147+KAWE!E147+'Miss Koch'!E147+HAKI!E147+Riziki!E147+KISEP!E147</f>
        <v>20</v>
      </c>
      <c r="F147" s="91">
        <f>YADEN!F147+'k join VICOCAP'!F147+'U-Tena'!F147+'The Youth Congress '!F147+'MOCS 2017'!F147+LRF!F147+KAWE!F147+'Miss Koch'!F147+HAKI!F147+Riziki!F147+KISEP!F147</f>
        <v>30</v>
      </c>
      <c r="G147" s="90"/>
      <c r="H147" s="96">
        <f t="shared" si="13"/>
        <v>60</v>
      </c>
      <c r="I147" s="96">
        <f t="shared" si="26"/>
        <v>-190</v>
      </c>
    </row>
    <row r="148" spans="1:9" ht="21.75" customHeight="1" x14ac:dyDescent="0.25">
      <c r="A148" s="85" t="s">
        <v>137</v>
      </c>
      <c r="B148" s="107" t="s">
        <v>263</v>
      </c>
      <c r="C148" s="85">
        <v>250</v>
      </c>
      <c r="D148" s="91">
        <f>YADEN!D148+'k join VICOCAP'!D148+'U-Tena'!D148+'The Youth Congress '!D148+'MOCS 2017'!D148+LRF!D148+KAWE!D148+'Miss Koch'!D148+HAKI!D148+Riziki!D148+KISEP!D148</f>
        <v>8</v>
      </c>
      <c r="E148" s="91">
        <f>YADEN!E148+'k join VICOCAP'!E148+'U-Tena'!E148+'The Youth Congress '!E148+'MOCS 2017'!E148+LRF!E148+KAWE!E148+'Miss Koch'!E148+HAKI!E148+Riziki!E148+KISEP!E148</f>
        <v>22</v>
      </c>
      <c r="F148" s="91">
        <f>YADEN!F148+'k join VICOCAP'!F148+'U-Tena'!F148+'The Youth Congress '!F148+'MOCS 2017'!F148+LRF!F148+KAWE!F148+'Miss Koch'!F148+HAKI!F148+Riziki!F148+KISEP!F148</f>
        <v>31</v>
      </c>
      <c r="G148" s="90"/>
      <c r="H148" s="96">
        <f t="shared" si="13"/>
        <v>61</v>
      </c>
      <c r="I148" s="96">
        <f t="shared" si="26"/>
        <v>-189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v>5</v>
      </c>
      <c r="D149" s="91">
        <f>YADEN!D149+'k join VICOCAP'!D149+'U-Tena'!D149+'The Youth Congress '!D149+'MOCS 2017'!D149+LRF!D149+KAWE!D149+'Miss Koch'!D149+HAKI!D149+Riziki!D149+KISEP!D149</f>
        <v>4</v>
      </c>
      <c r="E149" s="91">
        <f>YADEN!E149+'k join VICOCAP'!E149+'U-Tena'!E149+'The Youth Congress '!E149+'MOCS 2017'!E149+LRF!E149+KAWE!E149+'Miss Koch'!E149+HAKI!E149+Riziki!E149+KISEP!E149</f>
        <v>1</v>
      </c>
      <c r="F149" s="91">
        <f>YADEN!F149+'k join VICOCAP'!F149+'U-Tena'!F149+'The Youth Congress '!F149+'MOCS 2017'!F149+LRF!F149+KAWE!F149+'Miss Koch'!F149+HAKI!F149+Riziki!F149+KISEP!F149</f>
        <v>1</v>
      </c>
      <c r="G149" s="91">
        <f t="shared" ref="G149" si="28">G150+G151</f>
        <v>0</v>
      </c>
      <c r="H149" s="89">
        <f t="shared" si="13"/>
        <v>6</v>
      </c>
      <c r="I149" s="91">
        <f t="shared" si="26"/>
        <v>1</v>
      </c>
    </row>
    <row r="150" spans="1:9" ht="21.75" customHeight="1" x14ac:dyDescent="0.25">
      <c r="A150" s="85" t="s">
        <v>140</v>
      </c>
      <c r="B150" s="85"/>
      <c r="C150" s="85"/>
      <c r="D150" s="91">
        <f>YADEN!D150+'k join VICOCAP'!D150+'U-Tena'!D150+'The Youth Congress '!D150+'MOCS 2017'!D150+LRF!D150+KAWE!D150+'Miss Koch'!D150+HAKI!D150+Riziki!D150+KISEP!D150</f>
        <v>4</v>
      </c>
      <c r="E150" s="91">
        <f>YADEN!E150+'k join VICOCAP'!E150+'U-Tena'!E150+'The Youth Congress '!E150+'MOCS 2017'!E150+LRF!E150+KAWE!E150+'Miss Koch'!E150+HAKI!E150+Riziki!E150+KISEP!E150</f>
        <v>1</v>
      </c>
      <c r="F150" s="91">
        <f>YADEN!F150+'k join VICOCAP'!F150+'U-Tena'!F150+'The Youth Congress '!F150+'MOCS 2017'!F150+LRF!F150+KAWE!F150+'Miss Koch'!F150+HAKI!F150+Riziki!F150+KISEP!F150</f>
        <v>1</v>
      </c>
      <c r="G150" s="90"/>
      <c r="H150" s="96"/>
      <c r="I150" s="96"/>
    </row>
    <row r="151" spans="1:9" ht="21.75" customHeight="1" x14ac:dyDescent="0.25">
      <c r="A151" s="85" t="s">
        <v>141</v>
      </c>
      <c r="B151" s="85"/>
      <c r="C151" s="85"/>
      <c r="D151" s="91">
        <f>YADEN!D151+'k join VICOCAP'!D151+'U-Tena'!D151+'The Youth Congress '!D151+'MOCS 2017'!D151+LRF!D151+KAWE!D151+'Miss Koch'!D151+HAKI!D151+Riziki!D151+KISEP!D151</f>
        <v>0</v>
      </c>
      <c r="E151" s="91">
        <f>YADEN!E151+'k join VICOCAP'!E151+'U-Tena'!E151+'The Youth Congress '!E151+'MOCS 2017'!E151+LRF!E151+KAWE!E151+'Miss Koch'!E151+HAKI!E151+Riziki!E151+KISEP!E151</f>
        <v>0</v>
      </c>
      <c r="F151" s="91">
        <f>YADEN!F151+'k join VICOCAP'!F151+'U-Tena'!F151+'The Youth Congress '!F151+'MOCS 2017'!F151+LRF!F151+KAWE!F151+'Miss Koch'!F151+HAKI!F151+Riziki!F151+KISEP!F151</f>
        <v>0</v>
      </c>
      <c r="G151" s="90"/>
      <c r="H151" s="96"/>
      <c r="I151" s="96"/>
    </row>
    <row r="152" spans="1:9" s="93" customFormat="1" ht="30" x14ac:dyDescent="0.25">
      <c r="A152" s="91"/>
      <c r="B152" s="91" t="s">
        <v>142</v>
      </c>
      <c r="C152" s="91">
        <v>250</v>
      </c>
      <c r="D152" s="91">
        <f>YADEN!D152+'k join VICOCAP'!D152+'U-Tena'!D152+'The Youth Congress '!D152+'MOCS 2017'!D152+LRF!D152+KAWE!D152+'Miss Koch'!D152+HAKI!D152+Riziki!D152+KISEP!D152</f>
        <v>318</v>
      </c>
      <c r="E152" s="91">
        <f>YADEN!E152+'k join VICOCAP'!E152+'U-Tena'!E152+'The Youth Congress '!E152+'MOCS 2017'!E152+LRF!E152+KAWE!E152+'Miss Koch'!E152+HAKI!E152+Riziki!E152+KISEP!E152</f>
        <v>160</v>
      </c>
      <c r="F152" s="91">
        <f>YADEN!F152+'k join VICOCAP'!F152+'U-Tena'!F152+'The Youth Congress '!F152+'MOCS 2017'!F152+LRF!F152+KAWE!F152+'Miss Koch'!F152+HAKI!F152+Riziki!F152+KISEP!F152</f>
        <v>114</v>
      </c>
      <c r="G152" s="91">
        <f t="shared" ref="G152" si="29">G153+G154+G155</f>
        <v>0</v>
      </c>
      <c r="H152" s="89">
        <f t="shared" ref="H152:H164" si="30">D152+E152+F152</f>
        <v>592</v>
      </c>
      <c r="I152" s="91">
        <f t="shared" si="26"/>
        <v>342</v>
      </c>
    </row>
    <row r="153" spans="1:9" ht="21.75" customHeight="1" x14ac:dyDescent="0.25">
      <c r="A153" s="88" t="s">
        <v>143</v>
      </c>
      <c r="B153" s="88"/>
      <c r="C153" s="85"/>
      <c r="D153" s="91">
        <f>YADEN!D153+'k join VICOCAP'!D153+'U-Tena'!D153+'The Youth Congress '!D153+'MOCS 2017'!D153+LRF!D153+KAWE!D153+'Miss Koch'!D153+HAKI!D153+Riziki!D153+KISEP!D153</f>
        <v>160</v>
      </c>
      <c r="E153" s="91">
        <f>YADEN!E153+'k join VICOCAP'!E153+'U-Tena'!E153+'The Youth Congress '!E153+'MOCS 2017'!E153+LRF!E153+KAWE!E153+'Miss Koch'!E153+HAKI!E153+Riziki!E153+KISEP!E153</f>
        <v>75</v>
      </c>
      <c r="F153" s="91">
        <f>YADEN!F153+'k join VICOCAP'!F153+'U-Tena'!F153+'The Youth Congress '!F153+'MOCS 2017'!F153+LRF!F153+KAWE!F153+'Miss Koch'!F153+HAKI!F153+Riziki!F153+KISEP!F153</f>
        <v>55</v>
      </c>
      <c r="G153" s="96"/>
      <c r="H153" s="96"/>
      <c r="I153" s="96"/>
    </row>
    <row r="154" spans="1:9" ht="21.75" customHeight="1" x14ac:dyDescent="0.25">
      <c r="A154" s="88" t="s">
        <v>144</v>
      </c>
      <c r="B154" s="88"/>
      <c r="C154" s="85"/>
      <c r="D154" s="91">
        <f>YADEN!D154+'k join VICOCAP'!D154+'U-Tena'!D154+'The Youth Congress '!D154+'MOCS 2017'!D154+LRF!D154+KAWE!D154+'Miss Koch'!D154+HAKI!D154+Riziki!D154+KISEP!D154</f>
        <v>50</v>
      </c>
      <c r="E154" s="91">
        <f>YADEN!E154+'k join VICOCAP'!E154+'U-Tena'!E154+'The Youth Congress '!E154+'MOCS 2017'!E154+LRF!E154+KAWE!E154+'Miss Koch'!E154+HAKI!E154+Riziki!E154+KISEP!E154</f>
        <v>50</v>
      </c>
      <c r="F154" s="91">
        <f>YADEN!F154+'k join VICOCAP'!F154+'U-Tena'!F154+'The Youth Congress '!F154+'MOCS 2017'!F154+LRF!F154+KAWE!F154+'Miss Koch'!F154+HAKI!F154+Riziki!F154+KISEP!F154</f>
        <v>31</v>
      </c>
      <c r="G154" s="96"/>
      <c r="H154" s="96"/>
      <c r="I154" s="96"/>
    </row>
    <row r="155" spans="1:9" ht="21.75" customHeight="1" x14ac:dyDescent="0.25">
      <c r="A155" s="88" t="s">
        <v>145</v>
      </c>
      <c r="B155" s="88"/>
      <c r="C155" s="85"/>
      <c r="D155" s="91">
        <f>YADEN!D155+'k join VICOCAP'!D155+'U-Tena'!D155+'The Youth Congress '!D155+'MOCS 2017'!D155+LRF!D155+KAWE!D155+'Miss Koch'!D155+HAKI!D155+Riziki!D155+KISEP!D155</f>
        <v>108</v>
      </c>
      <c r="E155" s="91">
        <f>YADEN!E155+'k join VICOCAP'!E155+'U-Tena'!E155+'The Youth Congress '!E155+'MOCS 2017'!E155+LRF!E155+KAWE!E155+'Miss Koch'!E155+HAKI!E155+Riziki!E155+KISEP!E155</f>
        <v>35</v>
      </c>
      <c r="F155" s="91">
        <f>YADEN!F155+'k join VICOCAP'!F155+'U-Tena'!F155+'The Youth Congress '!F155+'MOCS 2017'!F155+LRF!F155+KAWE!F155+'Miss Koch'!F155+HAKI!F155+Riziki!F155+KISEP!F155</f>
        <v>28</v>
      </c>
      <c r="G155" s="96"/>
      <c r="H155" s="96"/>
      <c r="I155" s="96"/>
    </row>
    <row r="156" spans="1:9" s="93" customFormat="1" ht="42.75" customHeight="1" x14ac:dyDescent="0.25">
      <c r="A156" s="91" t="s">
        <v>146</v>
      </c>
      <c r="B156" s="91" t="s">
        <v>147</v>
      </c>
      <c r="C156" s="91">
        <v>15</v>
      </c>
      <c r="D156" s="91">
        <f>YADEN!D156+'k join VICOCAP'!D156+'U-Tena'!D156+'The Youth Congress '!D156+'MOCS 2017'!D156+LRF!D156+KAWE!D156+'Miss Koch'!D156+HAKI!D156+Riziki!D156+KISEP!D156</f>
        <v>10</v>
      </c>
      <c r="E156" s="91">
        <f>YADEN!E156+'k join VICOCAP'!E156+'U-Tena'!E156+'The Youth Congress '!E156+'MOCS 2017'!E156+LRF!E156+KAWE!E156+'Miss Koch'!E156+HAKI!E156+Riziki!E156+KISEP!E156</f>
        <v>8</v>
      </c>
      <c r="F156" s="91">
        <f>YADEN!F156+'k join VICOCAP'!F156+'U-Tena'!F156+'The Youth Congress '!F156+'MOCS 2017'!F156+LRF!F156+KAWE!F156+'Miss Koch'!F156+HAKI!F156+Riziki!F156+KISEP!F156</f>
        <v>9</v>
      </c>
      <c r="G156" s="91">
        <f t="shared" ref="G156" si="31">G157</f>
        <v>0</v>
      </c>
      <c r="H156" s="89">
        <f t="shared" si="30"/>
        <v>27</v>
      </c>
      <c r="I156" s="91">
        <f t="shared" si="26"/>
        <v>12</v>
      </c>
    </row>
    <row r="157" spans="1:9" ht="20.25" customHeight="1" x14ac:dyDescent="0.25">
      <c r="A157" s="85" t="s">
        <v>148</v>
      </c>
      <c r="B157" s="85"/>
      <c r="C157" s="85"/>
      <c r="D157" s="91">
        <f>YADEN!D157+'k join VICOCAP'!D157+'U-Tena'!D157+'The Youth Congress '!D157+'MOCS 2017'!D157+LRF!D157+KAWE!D157+'Miss Koch'!D157+HAKI!D157+Riziki!D157+KISEP!D157</f>
        <v>10</v>
      </c>
      <c r="E157" s="91">
        <f>YADEN!E157+'k join VICOCAP'!E157+'U-Tena'!E157+'The Youth Congress '!E157+'MOCS 2017'!E157+LRF!E157+KAWE!E157+'Miss Koch'!E157+HAKI!E157+Riziki!E157+KISEP!E157</f>
        <v>4</v>
      </c>
      <c r="F157" s="91">
        <f>YADEN!F157+'k join VICOCAP'!F157+'U-Tena'!F157+'The Youth Congress '!F157+'MOCS 2017'!F157+LRF!F157+KAWE!F157+'Miss Koch'!F157+HAKI!F157+Riziki!F157+KISEP!F157</f>
        <v>4</v>
      </c>
      <c r="G157" s="90"/>
      <c r="H157" s="96"/>
      <c r="I157" s="96"/>
    </row>
    <row r="158" spans="1:9" ht="20.25" customHeight="1" x14ac:dyDescent="0.25">
      <c r="A158" s="85"/>
      <c r="B158" s="85"/>
      <c r="C158" s="85"/>
      <c r="D158" s="91">
        <f>YADEN!D158+'k join VICOCAP'!D158+'U-Tena'!D158+'The Youth Congress '!D158+'MOCS 2017'!D158+LRF!D158+KAWE!D158+'Miss Koch'!D158+HAKI!D158+Riziki!D158+KISEP!D158</f>
        <v>0</v>
      </c>
      <c r="E158" s="91">
        <f>YADEN!E158+'k join VICOCAP'!E158+'U-Tena'!E158+'The Youth Congress '!E158+'MOCS 2017'!E158+LRF!E158+KAWE!E158+'Miss Koch'!E158+HAKI!E158+Riziki!E158+KISEP!E158</f>
        <v>2</v>
      </c>
      <c r="F158" s="91">
        <f>YADEN!F158+'k join VICOCAP'!F158+'U-Tena'!F158+'The Youth Congress '!F158+'MOCS 2017'!F158+LRF!F158+KAWE!F158+'Miss Koch'!F158+HAKI!F158+Riziki!F158+KISEP!F158</f>
        <v>2</v>
      </c>
      <c r="G158" s="90"/>
      <c r="H158" s="96"/>
      <c r="I158" s="96"/>
    </row>
    <row r="159" spans="1:9" ht="20.25" customHeight="1" x14ac:dyDescent="0.25">
      <c r="A159" s="85"/>
      <c r="B159" s="85"/>
      <c r="C159" s="85"/>
      <c r="D159" s="91">
        <f>YADEN!D159+'k join VICOCAP'!D159+'U-Tena'!D159+'The Youth Congress '!D159+'MOCS 2017'!D159+LRF!D159+KAWE!D159+'Miss Koch'!D159+HAKI!D159+Riziki!D159+KISEP!D159</f>
        <v>0</v>
      </c>
      <c r="E159" s="91">
        <f>YADEN!E159+'k join VICOCAP'!E159+'U-Tena'!E159+'The Youth Congress '!E159+'MOCS 2017'!E159+LRF!E159+KAWE!E159+'Miss Koch'!E159+HAKI!E159+Riziki!E159+KISEP!E159</f>
        <v>0</v>
      </c>
      <c r="F159" s="91">
        <f>YADEN!F159+'k join VICOCAP'!F159+'U-Tena'!F159+'The Youth Congress '!F159+'MOCS 2017'!F159+LRF!F159+KAWE!F159+'Miss Koch'!F159+HAKI!F159+Riziki!F159+KISEP!F159</f>
        <v>1</v>
      </c>
      <c r="G159" s="90"/>
      <c r="H159" s="96"/>
      <c r="I159" s="96"/>
    </row>
    <row r="160" spans="1:9" s="93" customFormat="1" ht="45" x14ac:dyDescent="0.25">
      <c r="A160" s="91"/>
      <c r="B160" s="102" t="s">
        <v>149</v>
      </c>
      <c r="C160" s="91">
        <v>5</v>
      </c>
      <c r="D160" s="91">
        <f>YADEN!D160+'k join VICOCAP'!D160+'U-Tena'!D160+'The Youth Congress '!D160+'MOCS 2017'!D160+LRF!D160+KAWE!D160+'Miss Koch'!D160+HAKI!D160+Riziki!D160+KISEP!D160</f>
        <v>14</v>
      </c>
      <c r="E160" s="91">
        <f>YADEN!E160+'k join VICOCAP'!E160+'U-Tena'!E160+'The Youth Congress '!E160+'MOCS 2017'!E160+LRF!E160+KAWE!E160+'Miss Koch'!E160+HAKI!E160+Riziki!E160+KISEP!E160</f>
        <v>4</v>
      </c>
      <c r="F160" s="91">
        <f>YADEN!F160+'k join VICOCAP'!F160+'U-Tena'!F160+'The Youth Congress '!F160+'MOCS 2017'!F160+LRF!F160+KAWE!F160+'Miss Koch'!F160+HAKI!F160+Riziki!F160+KISEP!F160</f>
        <v>2</v>
      </c>
      <c r="G160" s="91">
        <f t="shared" ref="G160" si="32">G161+G162+G163</f>
        <v>0</v>
      </c>
      <c r="H160" s="89">
        <f t="shared" si="30"/>
        <v>20</v>
      </c>
      <c r="I160" s="91">
        <f t="shared" si="26"/>
        <v>15</v>
      </c>
    </row>
    <row r="161" spans="1:12" ht="39.75" customHeight="1" x14ac:dyDescent="0.25">
      <c r="A161" s="85" t="s">
        <v>150</v>
      </c>
      <c r="B161" s="85"/>
      <c r="C161" s="85"/>
      <c r="D161" s="91">
        <f>YADEN!D161+'k join VICOCAP'!D161+'U-Tena'!D161+'The Youth Congress '!D161+'MOCS 2017'!D161+LRF!D161+KAWE!D161+'Miss Koch'!D161+HAKI!D161+Riziki!D161+KISEP!D161</f>
        <v>5</v>
      </c>
      <c r="E161" s="91">
        <f>YADEN!E161+'k join VICOCAP'!E161+'U-Tena'!E161+'The Youth Congress '!E161+'MOCS 2017'!E161+LRF!E161+KAWE!E161+'Miss Koch'!E161+HAKI!E161+Riziki!E161+KISEP!E161</f>
        <v>2</v>
      </c>
      <c r="F161" s="91">
        <f>YADEN!F161+'k join VICOCAP'!F161+'U-Tena'!F161+'The Youth Congress '!F161+'MOCS 2017'!F161+LRF!F161+KAWE!F161+'Miss Koch'!F161+HAKI!F161+Riziki!F161+KISEP!F161</f>
        <v>1</v>
      </c>
      <c r="G161" s="90"/>
      <c r="H161" s="96"/>
      <c r="I161" s="96">
        <f t="shared" si="26"/>
        <v>0</v>
      </c>
    </row>
    <row r="162" spans="1:12" ht="33" customHeight="1" x14ac:dyDescent="0.25">
      <c r="A162" s="85" t="s">
        <v>151</v>
      </c>
      <c r="B162" s="85"/>
      <c r="C162" s="85"/>
      <c r="D162" s="91">
        <f>YADEN!D162+'k join VICOCAP'!D162+'U-Tena'!D162+'The Youth Congress '!D162+'MOCS 2017'!D162+LRF!D162+KAWE!D162+'Miss Koch'!D162+HAKI!D162+Riziki!D162+KISEP!D162</f>
        <v>9</v>
      </c>
      <c r="E162" s="91">
        <f>YADEN!E162+'k join VICOCAP'!E162+'U-Tena'!E162+'The Youth Congress '!E162+'MOCS 2017'!E162+LRF!E162+KAWE!E162+'Miss Koch'!E162+HAKI!E162+Riziki!E162+KISEP!E162</f>
        <v>0</v>
      </c>
      <c r="F162" s="91">
        <f>YADEN!F162+'k join VICOCAP'!F162+'U-Tena'!F162+'The Youth Congress '!F162+'MOCS 2017'!F162+LRF!F162+KAWE!F162+'Miss Koch'!F162+HAKI!F162+Riziki!F162+KISEP!F162</f>
        <v>0</v>
      </c>
      <c r="G162" s="90"/>
      <c r="H162" s="96"/>
      <c r="I162" s="96">
        <f t="shared" si="26"/>
        <v>0</v>
      </c>
    </row>
    <row r="163" spans="1:12" ht="24.75" customHeight="1" x14ac:dyDescent="0.25">
      <c r="A163" s="85" t="s">
        <v>152</v>
      </c>
      <c r="B163" s="85"/>
      <c r="C163" s="85"/>
      <c r="D163" s="91">
        <f>YADEN!D163+'k join VICOCAP'!D163+'U-Tena'!D163+'The Youth Congress '!D163+'MOCS 2017'!D163+LRF!D163+KAWE!D163+'Miss Koch'!D163+HAKI!D163+Riziki!D163+KISEP!D163</f>
        <v>0</v>
      </c>
      <c r="E163" s="91">
        <f>YADEN!E163+'k join VICOCAP'!E163+'U-Tena'!E163+'The Youth Congress '!E163+'MOCS 2017'!E163+LRF!E163+KAWE!E163+'Miss Koch'!E163+HAKI!E163+Riziki!E163+KISEP!E163</f>
        <v>0</v>
      </c>
      <c r="F163" s="91">
        <f>YADEN!F163+'k join VICOCAP'!F163+'U-Tena'!F163+'The Youth Congress '!F163+'MOCS 2017'!F163+LRF!F163+KAWE!F163+'Miss Koch'!F163+HAKI!F163+Riziki!F163+KISEP!F163</f>
        <v>0</v>
      </c>
      <c r="G163" s="90"/>
      <c r="H163" s="96"/>
      <c r="I163" s="96">
        <f t="shared" si="26"/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283</v>
      </c>
      <c r="C164" s="91">
        <v>5</v>
      </c>
      <c r="D164" s="91">
        <f>YADEN!D164+'k join VICOCAP'!D164+'U-Tena'!D164+'The Youth Congress '!D164+'MOCS 2017'!D164+LRF!D164+KAWE!D164+'Miss Koch'!D164+HAKI!D164+Riziki!D164+KISEP!D164</f>
        <v>20</v>
      </c>
      <c r="E164" s="91">
        <f>YADEN!E164+'k join VICOCAP'!E164+'U-Tena'!E164+'The Youth Congress '!E164+'MOCS 2017'!E164+LRF!E164+KAWE!E164+'Miss Koch'!E164+HAKI!E164+Riziki!E164+KISEP!E164</f>
        <v>6</v>
      </c>
      <c r="F164" s="91">
        <f>YADEN!F164+'k join VICOCAP'!F164+'U-Tena'!F164+'The Youth Congress '!F164+'MOCS 2017'!F164+LRF!F164+KAWE!F164+'Miss Koch'!F164+HAKI!F164+Riziki!F164+KISEP!F164</f>
        <v>8</v>
      </c>
      <c r="G164" s="91">
        <f t="shared" ref="G164" si="33">G165+G166+G167</f>
        <v>0</v>
      </c>
      <c r="H164" s="89">
        <f t="shared" si="30"/>
        <v>34</v>
      </c>
      <c r="I164" s="91">
        <f t="shared" si="26"/>
        <v>29</v>
      </c>
    </row>
    <row r="165" spans="1:12" ht="33.75" customHeight="1" x14ac:dyDescent="0.25">
      <c r="A165" s="85" t="s">
        <v>154</v>
      </c>
      <c r="B165" s="85"/>
      <c r="C165" s="85"/>
      <c r="D165" s="91">
        <f>YADEN!D165+'k join VICOCAP'!D165+'U-Tena'!D165+'The Youth Congress '!D165+'MOCS 2017'!D165+LRF!D165+KAWE!D165+'Miss Koch'!D165+HAKI!D165+Riziki!D165+KISEP!D165</f>
        <v>12</v>
      </c>
      <c r="E165" s="91">
        <f>YADEN!E165+'k join VICOCAP'!E165+'U-Tena'!E165+'The Youth Congress '!E165+'MOCS 2017'!E165+LRF!E165+KAWE!E165+'Miss Koch'!E165+HAKI!E165+Riziki!E165+KISEP!E165</f>
        <v>6</v>
      </c>
      <c r="F165" s="91">
        <f>YADEN!F165+'k join VICOCAP'!F165+'U-Tena'!F165+'The Youth Congress '!F165+'MOCS 2017'!F165+LRF!F165+KAWE!F165+'Miss Koch'!F165+HAKI!F165+Riziki!F165+KISEP!F165</f>
        <v>6</v>
      </c>
      <c r="G165" s="90"/>
      <c r="H165" s="96"/>
      <c r="I165" s="96"/>
    </row>
    <row r="166" spans="1:12" ht="28.5" customHeight="1" x14ac:dyDescent="0.25">
      <c r="A166" s="85" t="s">
        <v>155</v>
      </c>
      <c r="B166" s="85"/>
      <c r="C166" s="85"/>
      <c r="D166" s="91">
        <f>YADEN!D166+'k join VICOCAP'!D166+'U-Tena'!D166+'The Youth Congress '!D166+'MOCS 2017'!D166+LRF!D166+KAWE!D166+'Miss Koch'!D166+HAKI!D166+Riziki!D166+KISEP!D166</f>
        <v>8</v>
      </c>
      <c r="E166" s="91">
        <f>YADEN!E166+'k join VICOCAP'!E166+'U-Tena'!E166+'The Youth Congress '!E166+'MOCS 2017'!E166+LRF!E166+KAWE!E166+'Miss Koch'!E166+HAKI!E166+Riziki!E166+KISEP!E166</f>
        <v>0</v>
      </c>
      <c r="F166" s="91">
        <f>YADEN!F166+'k join VICOCAP'!F166+'U-Tena'!F166+'The Youth Congress '!F166+'MOCS 2017'!F166+LRF!F166+KAWE!F166+'Miss Koch'!F166+HAKI!F166+Riziki!F166+KISEP!F166</f>
        <v>0</v>
      </c>
      <c r="G166" s="90"/>
      <c r="H166" s="96"/>
      <c r="I166" s="96"/>
    </row>
    <row r="167" spans="1:12" ht="24" customHeight="1" x14ac:dyDescent="0.25">
      <c r="A167" s="85" t="s">
        <v>156</v>
      </c>
      <c r="B167" s="85"/>
      <c r="C167" s="85"/>
      <c r="D167" s="91">
        <f>YADEN!D167+'k join VICOCAP'!D167+'U-Tena'!D167+'The Youth Congress '!D167+'MOCS 2017'!D167+LRF!D167+KAWE!D167+'Miss Koch'!D167+HAKI!D167+Riziki!D167+KISEP!D167</f>
        <v>0</v>
      </c>
      <c r="E167" s="91">
        <f>YADEN!E167+'k join VICOCAP'!E167+'U-Tena'!E167+'The Youth Congress '!E167+'MOCS 2017'!E167+LRF!E167+KAWE!E167+'Miss Koch'!E167+HAKI!E167+Riziki!E167+KISEP!E167</f>
        <v>0</v>
      </c>
      <c r="F167" s="91">
        <f>YADEN!F167+'k join VICOCAP'!F167+'U-Tena'!F167+'The Youth Congress '!F167+'MOCS 2017'!F167+LRF!F167+KAWE!F167+'Miss Koch'!F167+HAKI!F167+Riziki!F167+KISEP!F167</f>
        <v>1</v>
      </c>
      <c r="G167" s="90"/>
      <c r="H167" s="96"/>
      <c r="I167" s="96"/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A25" workbookViewId="0">
      <selection activeCell="B115" sqref="B115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26.57031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461</v>
      </c>
      <c r="E9" s="99" t="s">
        <v>462</v>
      </c>
      <c r="F9" s="99" t="s">
        <v>463</v>
      </c>
      <c r="G9" s="99" t="s">
        <v>464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v>20</v>
      </c>
      <c r="D12" s="91">
        <f>YADEN!D12+'k join VICOCAP'!D12+'U-Tena'!D12+'The Youth Congress '!D12+'MOCS 2017'!D12+LRF!D12+KAWE!D12+'Miss Koch'!D12+HAKI!D12+Riziki!D12+KISEP!D12</f>
        <v>15</v>
      </c>
      <c r="E12" s="91">
        <f>YADEN!E12+'k join VICOCAP'!E12+'U-Tena'!E12+'The Youth Congress '!E12+'MOCS 2017'!E12+LRF!E12+KAWE!E12+'Miss Koch'!E12+HAKI!E12+Riziki!E12+KISEP!E12</f>
        <v>4</v>
      </c>
      <c r="F12" s="91">
        <f>YADEN!F12+'k join VICOCAP'!F12+'U-Tena'!F12+'The Youth Congress '!F12+'MOCS 2017'!F12+LRF!F12+KAWE!F12+'Miss Koch'!F12+HAKI!F12+Riziki!F12+KISEP!F12</f>
        <v>2</v>
      </c>
      <c r="G12" s="91">
        <f t="shared" ref="G12:G24" si="0">D12+E12+F12</f>
        <v>21</v>
      </c>
      <c r="H12" s="89">
        <f>D12+E12+F12</f>
        <v>21</v>
      </c>
      <c r="I12" s="91">
        <f>H12-C12</f>
        <v>1</v>
      </c>
    </row>
    <row r="13" spans="1:9" ht="36" customHeight="1" x14ac:dyDescent="0.25">
      <c r="A13" s="85" t="s">
        <v>13</v>
      </c>
      <c r="B13" s="85" t="s">
        <v>256</v>
      </c>
      <c r="C13" s="85"/>
      <c r="D13" s="91">
        <f>YADEN!D13+'k join VICOCAP'!D13+'U-Tena'!D13+'The Youth Congress '!D13+'MOCS 2017'!D13+LRF!D13+KAWE!D13+'Miss Koch'!D13+HAKI!D13+Riziki!D13+KISEP!D13</f>
        <v>14</v>
      </c>
      <c r="E13" s="91">
        <f>YADEN!E13+'k join VICOCAP'!E13+'U-Tena'!E13+'The Youth Congress '!E13+'MOCS 2017'!E13+LRF!E13+KAWE!E13+'Miss Koch'!E13+HAKI!E13+Riziki!E13+KISEP!E13</f>
        <v>4</v>
      </c>
      <c r="F13" s="91">
        <f>YADEN!F13+'k join VICOCAP'!F13+'U-Tena'!F13+'The Youth Congress '!F13+'MOCS 2017'!F13+LRF!F13+KAWE!F13+'Miss Koch'!F13+HAKI!F13+Riziki!F13+KISEP!F13</f>
        <v>2</v>
      </c>
      <c r="G13" s="96">
        <f t="shared" si="0"/>
        <v>20</v>
      </c>
      <c r="H13" s="96">
        <f t="shared" ref="H13:H76" si="1">D13+E13+F13</f>
        <v>20</v>
      </c>
      <c r="I13" s="96">
        <f t="shared" ref="I13:I76" si="2">H13-C13</f>
        <v>20</v>
      </c>
    </row>
    <row r="14" spans="1:9" s="93" customFormat="1" ht="60" x14ac:dyDescent="0.25">
      <c r="A14" s="91" t="s">
        <v>14</v>
      </c>
      <c r="B14" s="91" t="s">
        <v>15</v>
      </c>
      <c r="C14" s="91">
        <v>20</v>
      </c>
      <c r="D14" s="91">
        <f>YADEN!D14+'k join VICOCAP'!D14+'U-Tena'!D14+'The Youth Congress '!D14+'MOCS 2017'!D14+LRF!D14+KAWE!D14+'Miss Koch'!D14+HAKI!D14+Riziki!D14+KISEP!D14</f>
        <v>14</v>
      </c>
      <c r="E14" s="91">
        <f>YADEN!E14+'k join VICOCAP'!E14+'U-Tena'!E14+'The Youth Congress '!E14+'MOCS 2017'!E14+LRF!E14+KAWE!E14+'Miss Koch'!E14+HAKI!E14+Riziki!E14+KISEP!E14</f>
        <v>1</v>
      </c>
      <c r="F14" s="91">
        <f>YADEN!F14+'k join VICOCAP'!F14+'U-Tena'!F14+'The Youth Congress '!F14+'MOCS 2017'!F14+LRF!F14+KAWE!F14+'Miss Koch'!F14+HAKI!F14+Riziki!F14+KISEP!F14</f>
        <v>0</v>
      </c>
      <c r="G14" s="91">
        <f t="shared" si="0"/>
        <v>15</v>
      </c>
      <c r="H14" s="91">
        <f t="shared" si="1"/>
        <v>15</v>
      </c>
      <c r="I14" s="91">
        <f t="shared" si="2"/>
        <v>-5</v>
      </c>
    </row>
    <row r="15" spans="1:9" ht="42.75" customHeight="1" x14ac:dyDescent="0.25">
      <c r="A15" s="85"/>
      <c r="B15" s="85" t="s">
        <v>284</v>
      </c>
      <c r="C15" s="85"/>
      <c r="D15" s="91">
        <f>YADEN!D15+'k join VICOCAP'!D15+'U-Tena'!D15+'The Youth Congress '!D15+'MOCS 2017'!D15+LRF!D15+KAWE!D15+'Miss Koch'!D15+HAKI!D15+Riziki!D15+KISEP!D15</f>
        <v>14</v>
      </c>
      <c r="E15" s="91">
        <f>YADEN!E15+'k join VICOCAP'!E15+'U-Tena'!E15+'The Youth Congress '!E15+'MOCS 2017'!E15+LRF!E15+KAWE!E15+'Miss Koch'!E15+HAKI!E15+Riziki!E15+KISEP!E15</f>
        <v>1</v>
      </c>
      <c r="F15" s="91">
        <f>YADEN!F15+'k join VICOCAP'!F15+'U-Tena'!F15+'The Youth Congress '!F15+'MOCS 2017'!F15+LRF!F15+KAWE!F15+'Miss Koch'!F15+HAKI!F15+Riziki!F15+KISEP!F15</f>
        <v>0</v>
      </c>
      <c r="G15" s="96">
        <f t="shared" si="0"/>
        <v>15</v>
      </c>
      <c r="H15" s="96">
        <f t="shared" si="1"/>
        <v>15</v>
      </c>
      <c r="I15" s="96">
        <f t="shared" si="2"/>
        <v>15</v>
      </c>
    </row>
    <row r="16" spans="1:9" s="93" customFormat="1" ht="60" x14ac:dyDescent="0.25">
      <c r="A16" s="91" t="s">
        <v>16</v>
      </c>
      <c r="B16" s="91" t="s">
        <v>17</v>
      </c>
      <c r="C16" s="91">
        <v>20</v>
      </c>
      <c r="D16" s="91">
        <f>YADEN!D16+'k join VICOCAP'!D16+'U-Tena'!D16+'The Youth Congress '!D16+'MOCS 2017'!D16+LRF!D16+KAWE!D16+'Miss Koch'!D16+HAKI!D16+Riziki!D16+KISEP!D16</f>
        <v>17</v>
      </c>
      <c r="E16" s="91">
        <f>YADEN!E16+'k join VICOCAP'!E16+'U-Tena'!E16+'The Youth Congress '!E16+'MOCS 2017'!E16+LRF!E16+KAWE!E16+'Miss Koch'!E16+HAKI!E16+Riziki!E16+KISEP!E16</f>
        <v>0</v>
      </c>
      <c r="F16" s="91">
        <f>YADEN!F16+'k join VICOCAP'!F16+'U-Tena'!F16+'The Youth Congress '!F16+'MOCS 2017'!F16+LRF!F16+KAWE!F16+'Miss Koch'!F16+HAKI!F16+Riziki!F16+KISEP!F16</f>
        <v>0</v>
      </c>
      <c r="G16" s="91">
        <f t="shared" si="0"/>
        <v>17</v>
      </c>
      <c r="H16" s="91">
        <f t="shared" si="1"/>
        <v>17</v>
      </c>
      <c r="I16" s="91">
        <f t="shared" si="2"/>
        <v>-3</v>
      </c>
    </row>
    <row r="17" spans="1:9" ht="42.75" customHeight="1" x14ac:dyDescent="0.25">
      <c r="A17" s="85" t="s">
        <v>18</v>
      </c>
      <c r="B17" s="85" t="s">
        <v>285</v>
      </c>
      <c r="C17" s="85"/>
      <c r="D17" s="91">
        <f>YADEN!D17+'k join VICOCAP'!D17+'U-Tena'!D17+'The Youth Congress '!D17+'MOCS 2017'!D17+LRF!D17+KAWE!D17+'Miss Koch'!D17+HAKI!D17+Riziki!D17+KISEP!D17</f>
        <v>16</v>
      </c>
      <c r="E17" s="91">
        <f>YADEN!E17+'k join VICOCAP'!E17+'U-Tena'!E17+'The Youth Congress '!E17+'MOCS 2017'!E17+LRF!E17+KAWE!E17+'Miss Koch'!E17+HAKI!E17+Riziki!E17+KISEP!E17</f>
        <v>0</v>
      </c>
      <c r="F17" s="91">
        <f>YADEN!F17+'k join VICOCAP'!F17+'U-Tena'!F17+'The Youth Congress '!F17+'MOCS 2017'!F17+LRF!F17+KAWE!F17+'Miss Koch'!F17+HAKI!F17+Riziki!F17+KISEP!F17</f>
        <v>0</v>
      </c>
      <c r="G17" s="96">
        <f t="shared" si="0"/>
        <v>16</v>
      </c>
      <c r="H17" s="96">
        <f t="shared" si="1"/>
        <v>16</v>
      </c>
      <c r="I17" s="96">
        <f t="shared" si="2"/>
        <v>16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v>15</v>
      </c>
      <c r="D18" s="91">
        <f>YADEN!D18+'k join VICOCAP'!D18+'U-Tena'!D18+'The Youth Congress '!D18+'MOCS 2017'!D18+LRF!D18+KAWE!D18+'Miss Koch'!D18+HAKI!D18+Riziki!D18+KISEP!D18</f>
        <v>7</v>
      </c>
      <c r="E18" s="91">
        <f>YADEN!E18+'k join VICOCAP'!E18+'U-Tena'!E18+'The Youth Congress '!E18+'MOCS 2017'!E18+LRF!E18+KAWE!E18+'Miss Koch'!E18+HAKI!E18+Riziki!E18+KISEP!E18</f>
        <v>3</v>
      </c>
      <c r="F18" s="91">
        <f>YADEN!F18+'k join VICOCAP'!F18+'U-Tena'!F18+'The Youth Congress '!F18+'MOCS 2017'!F18+LRF!F18+KAWE!F18+'Miss Koch'!F18+HAKI!F18+Riziki!F18+KISEP!F18</f>
        <v>3</v>
      </c>
      <c r="G18" s="91">
        <f t="shared" si="0"/>
        <v>13</v>
      </c>
      <c r="H18" s="91">
        <f t="shared" si="1"/>
        <v>13</v>
      </c>
      <c r="I18" s="91">
        <f t="shared" si="2"/>
        <v>-2</v>
      </c>
    </row>
    <row r="19" spans="1:9" ht="42.75" customHeight="1" x14ac:dyDescent="0.25">
      <c r="A19" s="85" t="s">
        <v>21</v>
      </c>
      <c r="B19" s="85" t="s">
        <v>257</v>
      </c>
      <c r="C19" s="85"/>
      <c r="D19" s="91">
        <f>YADEN!D19+'k join VICOCAP'!D19+'U-Tena'!D19+'The Youth Congress '!D19+'MOCS 2017'!D19+LRF!D19+KAWE!D19+'Miss Koch'!D19+HAKI!D19+Riziki!D19+KISEP!D19</f>
        <v>7</v>
      </c>
      <c r="E19" s="91">
        <f>YADEN!E19+'k join VICOCAP'!E19+'U-Tena'!E19+'The Youth Congress '!E19+'MOCS 2017'!E19+LRF!E19+KAWE!E19+'Miss Koch'!E19+HAKI!E19+Riziki!E19+KISEP!E19</f>
        <v>3</v>
      </c>
      <c r="F19" s="91">
        <f>YADEN!F19+'k join VICOCAP'!F19+'U-Tena'!F19+'The Youth Congress '!F19+'MOCS 2017'!F19+LRF!F19+KAWE!F19+'Miss Koch'!F19+HAKI!F19+Riziki!F19+KISEP!F19</f>
        <v>3</v>
      </c>
      <c r="G19" s="96">
        <f t="shared" si="0"/>
        <v>13</v>
      </c>
      <c r="H19" s="96">
        <f t="shared" si="1"/>
        <v>13</v>
      </c>
      <c r="I19" s="96">
        <f t="shared" si="2"/>
        <v>13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v>20</v>
      </c>
      <c r="D20" s="91">
        <f>YADEN!D20+'k join VICOCAP'!D20+'U-Tena'!D20+'The Youth Congress '!D20+'MOCS 2017'!D20+LRF!D20+KAWE!D20+'Miss Koch'!D20+HAKI!D20+Riziki!D20+KISEP!D20</f>
        <v>11</v>
      </c>
      <c r="E20" s="91">
        <f>YADEN!E20+'k join VICOCAP'!E20+'U-Tena'!E20+'The Youth Congress '!E20+'MOCS 2017'!E20+LRF!E20+KAWE!E20+'Miss Koch'!E20+HAKI!E20+Riziki!E20+KISEP!E20</f>
        <v>1</v>
      </c>
      <c r="F20" s="91">
        <f>YADEN!F20+'k join VICOCAP'!F20+'U-Tena'!F20+'The Youth Congress '!F20+'MOCS 2017'!F20+LRF!F20+KAWE!F20+'Miss Koch'!F20+HAKI!F20+Riziki!F20+KISEP!F20</f>
        <v>1</v>
      </c>
      <c r="G20" s="91">
        <f t="shared" si="0"/>
        <v>13</v>
      </c>
      <c r="H20" s="91">
        <f t="shared" si="1"/>
        <v>13</v>
      </c>
      <c r="I20" s="91">
        <f t="shared" si="2"/>
        <v>-7</v>
      </c>
    </row>
    <row r="21" spans="1:9" ht="42.75" customHeight="1" x14ac:dyDescent="0.25">
      <c r="A21" s="85" t="s">
        <v>24</v>
      </c>
      <c r="B21" s="85" t="s">
        <v>258</v>
      </c>
      <c r="C21" s="85"/>
      <c r="D21" s="91">
        <f>YADEN!D21+'k join VICOCAP'!D21+'U-Tena'!D21+'The Youth Congress '!D21+'MOCS 2017'!D21+LRF!D21+KAWE!D21+'Miss Koch'!D21+HAKI!D21+Riziki!D21+KISEP!D21</f>
        <v>10</v>
      </c>
      <c r="E21" s="91">
        <f>YADEN!E21+'k join VICOCAP'!E21+'U-Tena'!E21+'The Youth Congress '!E21+'MOCS 2017'!E21+LRF!E21+KAWE!E21+'Miss Koch'!E21+HAKI!E21+Riziki!E21+KISEP!E21</f>
        <v>1</v>
      </c>
      <c r="F21" s="91">
        <f>YADEN!F21+'k join VICOCAP'!F21+'U-Tena'!F21+'The Youth Congress '!F21+'MOCS 2017'!F21+LRF!F21+KAWE!F21+'Miss Koch'!F21+HAKI!F21+Riziki!F21+KISEP!F21</f>
        <v>1</v>
      </c>
      <c r="G21" s="96">
        <f t="shared" si="0"/>
        <v>12</v>
      </c>
      <c r="H21" s="96">
        <f t="shared" si="1"/>
        <v>12</v>
      </c>
      <c r="I21" s="96">
        <f t="shared" si="2"/>
        <v>12</v>
      </c>
    </row>
    <row r="22" spans="1:9" ht="22.5" customHeight="1" x14ac:dyDescent="0.25">
      <c r="A22" s="85"/>
      <c r="B22" s="86" t="s">
        <v>25</v>
      </c>
      <c r="C22" s="85"/>
      <c r="D22" s="91">
        <f>YADEN!D22+'k join VICOCAP'!D22+'U-Tena'!D22+'The Youth Congress '!D22+'MOCS 2017'!D22+LRF!D22+KAWE!D22+'Miss Koch'!D22+HAKI!D22+Riziki!D22+KISEP!D22</f>
        <v>0</v>
      </c>
      <c r="E22" s="91">
        <f>YADEN!E22+'k join VICOCAP'!E22+'U-Tena'!E22+'The Youth Congress '!E22+'MOCS 2017'!E22+LRF!E22+KAWE!E22+'Miss Koch'!E22+HAKI!E22+Riziki!E22+KISEP!E22</f>
        <v>0</v>
      </c>
      <c r="F22" s="91">
        <f>YADEN!F22+'k join VICOCAP'!F22+'U-Tena'!F22+'The Youth Congress '!F22+'MOCS 2017'!F22+LRF!F22+KAWE!F22+'Miss Koch'!F22+HAKI!F22+Riziki!F22+KISEP!F22</f>
        <v>0</v>
      </c>
      <c r="G22" s="96">
        <f t="shared" si="0"/>
        <v>0</v>
      </c>
      <c r="H22" s="96">
        <f t="shared" si="1"/>
        <v>0</v>
      </c>
      <c r="I22" s="96">
        <f t="shared" si="2"/>
        <v>0</v>
      </c>
    </row>
    <row r="23" spans="1:9" s="93" customFormat="1" ht="60" x14ac:dyDescent="0.25">
      <c r="A23" s="91" t="s">
        <v>26</v>
      </c>
      <c r="B23" s="91" t="s">
        <v>27</v>
      </c>
      <c r="C23" s="91">
        <v>45</v>
      </c>
      <c r="D23" s="91">
        <f>YADEN!D23+'k join VICOCAP'!D23+'U-Tena'!D23+'The Youth Congress '!D23+'MOCS 2017'!D23+LRF!D23+KAWE!D23+'Miss Koch'!D23+HAKI!D23+Riziki!D23+KISEP!D23</f>
        <v>16</v>
      </c>
      <c r="E23" s="91">
        <f>YADEN!E23+'k join VICOCAP'!E23+'U-Tena'!E23+'The Youth Congress '!E23+'MOCS 2017'!E23+LRF!E23+KAWE!E23+'Miss Koch'!E23+HAKI!E23+Riziki!E23+KISEP!E23</f>
        <v>7</v>
      </c>
      <c r="F23" s="91">
        <f>YADEN!F23+'k join VICOCAP'!F23+'U-Tena'!F23+'The Youth Congress '!F23+'MOCS 2017'!F23+LRF!F23+KAWE!F23+'Miss Koch'!F23+HAKI!F23+Riziki!F23+KISEP!F23</f>
        <v>11</v>
      </c>
      <c r="G23" s="91">
        <f t="shared" si="0"/>
        <v>34</v>
      </c>
      <c r="H23" s="91">
        <f t="shared" si="1"/>
        <v>34</v>
      </c>
      <c r="I23" s="91">
        <f t="shared" si="2"/>
        <v>-11</v>
      </c>
    </row>
    <row r="24" spans="1:9" ht="28.5" customHeight="1" x14ac:dyDescent="0.25">
      <c r="A24" s="85" t="s">
        <v>28</v>
      </c>
      <c r="B24" s="85" t="s">
        <v>259</v>
      </c>
      <c r="C24" s="85">
        <v>45</v>
      </c>
      <c r="D24" s="91">
        <f>YADEN!D24+'k join VICOCAP'!D24+'U-Tena'!D24+'The Youth Congress '!D24+'MOCS 2017'!D24+LRF!D24+KAWE!D24+'Miss Koch'!D24+HAKI!D24+Riziki!D24+KISEP!D24</f>
        <v>16</v>
      </c>
      <c r="E24" s="91">
        <f>YADEN!E24+'k join VICOCAP'!E24+'U-Tena'!E24+'The Youth Congress '!E24+'MOCS 2017'!E24+LRF!E24+KAWE!E24+'Miss Koch'!E24+HAKI!E24+Riziki!E24+KISEP!E24</f>
        <v>7</v>
      </c>
      <c r="F24" s="91">
        <f>YADEN!F24+'k join VICOCAP'!F24+'U-Tena'!F24+'The Youth Congress '!F24+'MOCS 2017'!F24+LRF!F24+KAWE!F24+'Miss Koch'!F24+HAKI!F24+Riziki!F24+KISEP!F24</f>
        <v>11</v>
      </c>
      <c r="G24" s="96">
        <f t="shared" si="0"/>
        <v>34</v>
      </c>
      <c r="H24" s="96">
        <f t="shared" si="1"/>
        <v>34</v>
      </c>
      <c r="I24" s="96">
        <f t="shared" si="2"/>
        <v>-11</v>
      </c>
    </row>
    <row r="25" spans="1:9" ht="23.25" customHeight="1" x14ac:dyDescent="0.25">
      <c r="A25" s="105" t="s">
        <v>29</v>
      </c>
      <c r="B25" s="89"/>
      <c r="C25" s="89"/>
      <c r="D25" s="91">
        <f>YADEN!D25+'k join VICOCAP'!D25+'U-Tena'!D25+'The Youth Congress '!D25+'MOCS 2017'!D25+LRF!D25+KAWE!D25+'Miss Koch'!D25+HAKI!D25+Riziki!D25+KISEP!D25</f>
        <v>0</v>
      </c>
      <c r="E25" s="91">
        <f>YADEN!E25+'k join VICOCAP'!E25+'U-Tena'!E25+'The Youth Congress '!E25+'MOCS 2017'!E25+LRF!E25+KAWE!E25+'Miss Koch'!E25+HAKI!E25+Riziki!E25+KISEP!E25</f>
        <v>0</v>
      </c>
      <c r="F25" s="91">
        <f>YADEN!F25+'k join VICOCAP'!F25+'U-Tena'!F25+'The Youth Congress '!F25+'MOCS 2017'!F25+LRF!F25+KAWE!F25+'Miss Koch'!F25+HAKI!F25+Riziki!F25+KISEP!F25</f>
        <v>0</v>
      </c>
      <c r="G25" s="89"/>
      <c r="H25" s="89"/>
      <c r="I25" s="89"/>
    </row>
    <row r="26" spans="1:9" s="95" customFormat="1" x14ac:dyDescent="0.25">
      <c r="A26" s="100"/>
      <c r="B26" s="86" t="s">
        <v>10</v>
      </c>
      <c r="C26" s="92"/>
      <c r="D26" s="91">
        <f>YADEN!D26+'k join VICOCAP'!D26+'U-Tena'!D26+'The Youth Congress '!D26+'MOCS 2017'!D26+LRF!D26+KAWE!D26+'Miss Koch'!D26+HAKI!D26+Riziki!D26+KISEP!D26</f>
        <v>0</v>
      </c>
      <c r="E26" s="91">
        <f>YADEN!E26+'k join VICOCAP'!E26+'U-Tena'!E26+'The Youth Congress '!E26+'MOCS 2017'!E26+LRF!E26+KAWE!E26+'Miss Koch'!E26+HAKI!E26+Riziki!E26+KISEP!E26</f>
        <v>0</v>
      </c>
      <c r="F26" s="91">
        <f>YADEN!F26+'k join VICOCAP'!F26+'U-Tena'!F26+'The Youth Congress '!F26+'MOCS 2017'!F26+LRF!F26+KAWE!F26+'Miss Koch'!F26+HAKI!F26+Riziki!F26+KISEP!F26</f>
        <v>0</v>
      </c>
      <c r="G26" s="96"/>
      <c r="H26" s="96"/>
      <c r="I26" s="96"/>
    </row>
    <row r="27" spans="1:9" s="95" customFormat="1" ht="45" x14ac:dyDescent="0.25">
      <c r="A27" s="104" t="s">
        <v>30</v>
      </c>
      <c r="B27" s="103" t="s">
        <v>252</v>
      </c>
      <c r="C27" s="91">
        <v>3500</v>
      </c>
      <c r="D27" s="91">
        <f>YADEN!D27+'k join VICOCAP'!D27+'U-Tena'!D27+'The Youth Congress '!D27+'MOCS 2017'!D27+LRF!D27+KAWE!D27+'Miss Koch'!D27+HAKI!D27+Riziki!D27+KISEP!D27</f>
        <v>371</v>
      </c>
      <c r="E27" s="91">
        <f>YADEN!E27+'k join VICOCAP'!E27+'U-Tena'!E27+'The Youth Congress '!E27+'MOCS 2017'!E27+LRF!E27+KAWE!E27+'Miss Koch'!E27+HAKI!E27+Riziki!E27+KISEP!E27</f>
        <v>808</v>
      </c>
      <c r="F27" s="91">
        <f>YADEN!F27+'k join VICOCAP'!F27+'U-Tena'!F27+'The Youth Congress '!F27+'MOCS 2017'!F27+LRF!F27+KAWE!F27+'Miss Koch'!F27+HAKI!F27+Riziki!F27+KISEP!F27</f>
        <v>439</v>
      </c>
      <c r="G27" s="91">
        <f>D27+E27+F27</f>
        <v>1618</v>
      </c>
      <c r="H27" s="91">
        <f>D27+E27+F27</f>
        <v>1618</v>
      </c>
      <c r="I27" s="91">
        <f t="shared" si="2"/>
        <v>-1882</v>
      </c>
    </row>
    <row r="28" spans="1:9" s="95" customFormat="1" ht="23.25" customHeight="1" x14ac:dyDescent="0.25">
      <c r="A28" s="85" t="s">
        <v>247</v>
      </c>
      <c r="B28" s="107" t="s">
        <v>260</v>
      </c>
      <c r="C28" s="92">
        <v>500</v>
      </c>
      <c r="D28" s="91">
        <f>YADEN!D28+'k join VICOCAP'!D28+'U-Tena'!D28+'The Youth Congress '!D28+'MOCS 2017'!D28+LRF!D28+KAWE!D28+'Miss Koch'!D28+HAKI!D28+Riziki!D28+KISEP!D28</f>
        <v>59</v>
      </c>
      <c r="E28" s="91">
        <f>YADEN!E28+'k join VICOCAP'!E28+'U-Tena'!E28+'The Youth Congress '!E28+'MOCS 2017'!E28+LRF!E28+KAWE!E28+'Miss Koch'!E28+HAKI!E28+Riziki!E28+KISEP!E28</f>
        <v>63</v>
      </c>
      <c r="F28" s="91">
        <f>YADEN!F28+'k join VICOCAP'!F28+'U-Tena'!F28+'The Youth Congress '!F28+'MOCS 2017'!F28+LRF!F28+KAWE!F28+'Miss Koch'!F28+HAKI!F28+Riziki!F28+KISEP!F28</f>
        <v>24</v>
      </c>
      <c r="G28" s="101"/>
      <c r="H28" s="96">
        <f t="shared" si="1"/>
        <v>146</v>
      </c>
      <c r="I28" s="96">
        <f t="shared" si="2"/>
        <v>-354</v>
      </c>
    </row>
    <row r="29" spans="1:9" s="95" customFormat="1" ht="23.25" customHeight="1" x14ac:dyDescent="0.25">
      <c r="A29" s="85" t="s">
        <v>248</v>
      </c>
      <c r="B29" s="107" t="s">
        <v>261</v>
      </c>
      <c r="C29" s="92">
        <v>500</v>
      </c>
      <c r="D29" s="91">
        <f>YADEN!D29+'k join VICOCAP'!D29+'U-Tena'!D29+'The Youth Congress '!D29+'MOCS 2017'!D29+LRF!D29+KAWE!D29+'Miss Koch'!D29+HAKI!D29+Riziki!D29+KISEP!D29</f>
        <v>181</v>
      </c>
      <c r="E29" s="91">
        <f>YADEN!E29+'k join VICOCAP'!E29+'U-Tena'!E29+'The Youth Congress '!E29+'MOCS 2017'!E29+LRF!E29+KAWE!E29+'Miss Koch'!E29+HAKI!E29+Riziki!E29+KISEP!E29</f>
        <v>163</v>
      </c>
      <c r="F29" s="91">
        <f>YADEN!F29+'k join VICOCAP'!F29+'U-Tena'!F29+'The Youth Congress '!F29+'MOCS 2017'!F29+LRF!F29+KAWE!F29+'Miss Koch'!F29+HAKI!F29+Riziki!F29+KISEP!F29</f>
        <v>93</v>
      </c>
      <c r="G29" s="101"/>
      <c r="H29" s="96">
        <f t="shared" si="1"/>
        <v>437</v>
      </c>
      <c r="I29" s="96">
        <f t="shared" si="2"/>
        <v>-63</v>
      </c>
    </row>
    <row r="30" spans="1:9" s="95" customFormat="1" ht="23.25" customHeight="1" x14ac:dyDescent="0.25">
      <c r="A30" s="85" t="s">
        <v>249</v>
      </c>
      <c r="B30" s="107" t="s">
        <v>262</v>
      </c>
      <c r="C30" s="92">
        <v>1250</v>
      </c>
      <c r="D30" s="91">
        <f>YADEN!D30+'k join VICOCAP'!D30+'U-Tena'!D30+'The Youth Congress '!D30+'MOCS 2017'!D30+LRF!D30+KAWE!D30+'Miss Koch'!D30+HAKI!D30+Riziki!D30+KISEP!D30</f>
        <v>74</v>
      </c>
      <c r="E30" s="91">
        <f>YADEN!E30+'k join VICOCAP'!E30+'U-Tena'!E30+'The Youth Congress '!E30+'MOCS 2017'!E30+LRF!E30+KAWE!E30+'Miss Koch'!E30+HAKI!E30+Riziki!E30+KISEP!E30</f>
        <v>302</v>
      </c>
      <c r="F30" s="91">
        <f>YADEN!F30+'k join VICOCAP'!F30+'U-Tena'!F30+'The Youth Congress '!F30+'MOCS 2017'!F30+LRF!F30+KAWE!F30+'Miss Koch'!F30+HAKI!F30+Riziki!F30+KISEP!F30</f>
        <v>168</v>
      </c>
      <c r="G30" s="101"/>
      <c r="H30" s="96">
        <f t="shared" si="1"/>
        <v>544</v>
      </c>
      <c r="I30" s="96">
        <f t="shared" si="2"/>
        <v>-706</v>
      </c>
    </row>
    <row r="31" spans="1:9" s="95" customFormat="1" ht="23.25" customHeight="1" x14ac:dyDescent="0.25">
      <c r="A31" s="85" t="s">
        <v>250</v>
      </c>
      <c r="B31" s="107" t="s">
        <v>263</v>
      </c>
      <c r="C31" s="92">
        <v>1250</v>
      </c>
      <c r="D31" s="91">
        <f>YADEN!D31+'k join VICOCAP'!D31+'U-Tena'!D31+'The Youth Congress '!D31+'MOCS 2017'!D31+LRF!D31+KAWE!D31+'Miss Koch'!D31+HAKI!D31+Riziki!D31+KISEP!D31</f>
        <v>57</v>
      </c>
      <c r="E31" s="91">
        <f>YADEN!E31+'k join VICOCAP'!E31+'U-Tena'!E31+'The Youth Congress '!E31+'MOCS 2017'!E31+LRF!E31+KAWE!E31+'Miss Koch'!E31+HAKI!E31+Riziki!E31+KISEP!E31</f>
        <v>280</v>
      </c>
      <c r="F31" s="91">
        <f>YADEN!F31+'k join VICOCAP'!F31+'U-Tena'!F31+'The Youth Congress '!F31+'MOCS 2017'!F31+LRF!F31+KAWE!F31+'Miss Koch'!F31+HAKI!F31+Riziki!F31+KISEP!F31</f>
        <v>193</v>
      </c>
      <c r="G31" s="101"/>
      <c r="H31" s="96">
        <f t="shared" si="1"/>
        <v>530</v>
      </c>
      <c r="I31" s="96">
        <f t="shared" si="2"/>
        <v>-720</v>
      </c>
    </row>
    <row r="32" spans="1:9" s="95" customFormat="1" ht="23.25" customHeight="1" x14ac:dyDescent="0.25">
      <c r="A32" s="85" t="s">
        <v>251</v>
      </c>
      <c r="B32" s="92"/>
      <c r="C32" s="92"/>
      <c r="D32" s="91">
        <f>YADEN!D32+'k join VICOCAP'!D32+'U-Tena'!D32+'The Youth Congress '!D32+'MOCS 2017'!D32+LRF!D32+KAWE!D32+'Miss Koch'!D32+HAKI!D32+Riziki!D32+KISEP!D32</f>
        <v>0</v>
      </c>
      <c r="E32" s="91">
        <f>YADEN!E32+'k join VICOCAP'!E32+'U-Tena'!E32+'The Youth Congress '!E32+'MOCS 2017'!E32+LRF!E32+KAWE!E32+'Miss Koch'!E32+HAKI!E32+Riziki!E32+KISEP!E32</f>
        <v>0</v>
      </c>
      <c r="F32" s="91">
        <f>YADEN!F32+'k join VICOCAP'!F32+'U-Tena'!F32+'The Youth Congress '!F32+'MOCS 2017'!F32+LRF!F32+KAWE!F32+'Miss Koch'!F32+HAKI!F32+Riziki!F32+KISEP!F32</f>
        <v>0</v>
      </c>
      <c r="G32" s="101"/>
      <c r="H32" s="96">
        <f t="shared" si="1"/>
        <v>0</v>
      </c>
      <c r="I32" s="96">
        <f t="shared" si="2"/>
        <v>0</v>
      </c>
    </row>
    <row r="33" spans="1:9" s="93" customFormat="1" ht="36" customHeight="1" x14ac:dyDescent="0.25">
      <c r="A33" s="91" t="s">
        <v>36</v>
      </c>
      <c r="B33" s="91" t="s">
        <v>31</v>
      </c>
      <c r="C33" s="91">
        <v>2400</v>
      </c>
      <c r="D33" s="91">
        <f>YADEN!D33+'k join VICOCAP'!D33+'U-Tena'!D33+'The Youth Congress '!D33+'MOCS 2017'!D33+LRF!D33+KAWE!D33+'Miss Koch'!D33+HAKI!D33+Riziki!D33+KISEP!D33</f>
        <v>434</v>
      </c>
      <c r="E33" s="91">
        <f>YADEN!E33+'k join VICOCAP'!E33+'U-Tena'!E33+'The Youth Congress '!E33+'MOCS 2017'!E33+LRF!E33+KAWE!E33+'Miss Koch'!E33+HAKI!E33+Riziki!E33+KISEP!E33</f>
        <v>129</v>
      </c>
      <c r="F33" s="91">
        <f>YADEN!F33+'k join VICOCAP'!F33+'U-Tena'!F33+'The Youth Congress '!F33+'MOCS 2017'!F33+LRF!F33+KAWE!F33+'Miss Koch'!F33+HAKI!F33+Riziki!F33+KISEP!F33</f>
        <v>98</v>
      </c>
      <c r="G33" s="91">
        <f t="shared" ref="G33" si="3">G34+G35+G36+G37+G44</f>
        <v>0</v>
      </c>
      <c r="H33" s="91">
        <f t="shared" si="1"/>
        <v>661</v>
      </c>
      <c r="I33" s="91">
        <f t="shared" si="2"/>
        <v>-1739</v>
      </c>
    </row>
    <row r="34" spans="1:9" ht="23.25" customHeight="1" x14ac:dyDescent="0.25">
      <c r="A34" s="85" t="s">
        <v>32</v>
      </c>
      <c r="B34" s="85"/>
      <c r="C34" s="85"/>
      <c r="D34" s="91">
        <f>YADEN!D34+'k join VICOCAP'!D34+'U-Tena'!D34+'The Youth Congress '!D34+'MOCS 2017'!D34+LRF!D34+KAWE!D34+'Miss Koch'!D34+HAKI!D34+Riziki!D34+KISEP!D34</f>
        <v>206</v>
      </c>
      <c r="E34" s="91">
        <f>YADEN!E34+'k join VICOCAP'!E34+'U-Tena'!E34+'The Youth Congress '!E34+'MOCS 2017'!E34+LRF!E34+KAWE!E34+'Miss Koch'!E34+HAKI!E34+Riziki!E34+KISEP!E34</f>
        <v>18</v>
      </c>
      <c r="F34" s="91">
        <f>YADEN!F34+'k join VICOCAP'!F34+'U-Tena'!F34+'The Youth Congress '!F34+'MOCS 2017'!F34+LRF!F34+KAWE!F34+'Miss Koch'!F34+HAKI!F34+Riziki!F34+KISEP!F34</f>
        <v>14</v>
      </c>
      <c r="G34" s="90"/>
      <c r="H34" s="96">
        <f t="shared" si="1"/>
        <v>238</v>
      </c>
      <c r="I34" s="96">
        <f t="shared" si="2"/>
        <v>238</v>
      </c>
    </row>
    <row r="35" spans="1:9" ht="21" customHeight="1" x14ac:dyDescent="0.25">
      <c r="A35" s="85" t="s">
        <v>33</v>
      </c>
      <c r="B35" s="85"/>
      <c r="C35" s="85"/>
      <c r="D35" s="91">
        <f>YADEN!D35+'k join VICOCAP'!D35+'U-Tena'!D35+'The Youth Congress '!D35+'MOCS 2017'!D35+LRF!D35+KAWE!D35+'Miss Koch'!D35+HAKI!D35+Riziki!D35+KISEP!D35</f>
        <v>124</v>
      </c>
      <c r="E35" s="91">
        <f>YADEN!E35+'k join VICOCAP'!E35+'U-Tena'!E35+'The Youth Congress '!E35+'MOCS 2017'!E35+LRF!E35+KAWE!E35+'Miss Koch'!E35+HAKI!E35+Riziki!E35+KISEP!E35</f>
        <v>41</v>
      </c>
      <c r="F35" s="91">
        <f>YADEN!F35+'k join VICOCAP'!F35+'U-Tena'!F35+'The Youth Congress '!F35+'MOCS 2017'!F35+LRF!F35+KAWE!F35+'Miss Koch'!F35+HAKI!F35+Riziki!F35+KISEP!F35</f>
        <v>19</v>
      </c>
      <c r="G35" s="90"/>
      <c r="H35" s="96">
        <f t="shared" si="1"/>
        <v>184</v>
      </c>
      <c r="I35" s="96">
        <f t="shared" si="2"/>
        <v>184</v>
      </c>
    </row>
    <row r="36" spans="1:9" ht="33" customHeight="1" x14ac:dyDescent="0.25">
      <c r="A36" s="85" t="s">
        <v>34</v>
      </c>
      <c r="B36" s="85"/>
      <c r="C36" s="85"/>
      <c r="D36" s="91">
        <f>YADEN!D36+'k join VICOCAP'!D36+'U-Tena'!D36+'The Youth Congress '!D36+'MOCS 2017'!D36+LRF!D36+KAWE!D36+'Miss Koch'!D36+HAKI!D36+Riziki!D36+KISEP!D36</f>
        <v>152</v>
      </c>
      <c r="E36" s="91">
        <f>YADEN!E36+'k join VICOCAP'!E36+'U-Tena'!E36+'The Youth Congress '!E36+'MOCS 2017'!E36+LRF!E36+KAWE!E36+'Miss Koch'!E36+HAKI!E36+Riziki!E36+KISEP!E36</f>
        <v>24</v>
      </c>
      <c r="F36" s="91">
        <f>YADEN!F36+'k join VICOCAP'!F36+'U-Tena'!F36+'The Youth Congress '!F36+'MOCS 2017'!F36+LRF!F36+KAWE!F36+'Miss Koch'!F36+HAKI!F36+Riziki!F36+KISEP!F36</f>
        <v>15</v>
      </c>
      <c r="G36" s="90"/>
      <c r="H36" s="96">
        <f t="shared" si="1"/>
        <v>191</v>
      </c>
      <c r="I36" s="96">
        <f t="shared" si="2"/>
        <v>191</v>
      </c>
    </row>
    <row r="37" spans="1:9" ht="23.25" customHeight="1" x14ac:dyDescent="0.25">
      <c r="A37" s="85" t="s">
        <v>35</v>
      </c>
      <c r="B37" s="85"/>
      <c r="C37" s="85"/>
      <c r="D37" s="91">
        <f>YADEN!D37+'k join VICOCAP'!D37+'U-Tena'!D37+'The Youth Congress '!D37+'MOCS 2017'!D37+LRF!D37+KAWE!D37+'Miss Koch'!D37+HAKI!D37+Riziki!D37+KISEP!D37</f>
        <v>184</v>
      </c>
      <c r="E37" s="91">
        <f>YADEN!E37+'k join VICOCAP'!E37+'U-Tena'!E37+'The Youth Congress '!E37+'MOCS 2017'!E37+LRF!E37+KAWE!E37+'Miss Koch'!E37+HAKI!E37+Riziki!E37+KISEP!E37</f>
        <v>36</v>
      </c>
      <c r="F37" s="91">
        <f>YADEN!F37+'k join VICOCAP'!F37+'U-Tena'!F37+'The Youth Congress '!F37+'MOCS 2017'!F37+LRF!F37+KAWE!F37+'Miss Koch'!F37+HAKI!F37+Riziki!F37+KISEP!F37</f>
        <v>27</v>
      </c>
      <c r="G37" s="90"/>
      <c r="H37" s="96">
        <f t="shared" si="1"/>
        <v>247</v>
      </c>
      <c r="I37" s="96">
        <f t="shared" si="2"/>
        <v>247</v>
      </c>
    </row>
    <row r="38" spans="1:9" ht="23.25" customHeight="1" x14ac:dyDescent="0.25">
      <c r="A38" s="85"/>
      <c r="B38" s="85"/>
      <c r="C38" s="85"/>
      <c r="D38" s="91">
        <f>YADEN!D38+'k join VICOCAP'!D38+'U-Tena'!D38+'The Youth Congress '!D38+'MOCS 2017'!D38+LRF!D38+KAWE!D38+'Miss Koch'!D38+HAKI!D38+Riziki!D38+KISEP!D38</f>
        <v>170</v>
      </c>
      <c r="E38" s="91">
        <f>YADEN!E38+'k join VICOCAP'!E38+'U-Tena'!E38+'The Youth Congress '!E38+'MOCS 2017'!E38+LRF!E38+KAWE!E38+'Miss Koch'!E38+HAKI!E38+Riziki!E38+KISEP!E38</f>
        <v>9</v>
      </c>
      <c r="F38" s="91">
        <f>YADEN!F38+'k join VICOCAP'!F38+'U-Tena'!F38+'The Youth Congress '!F38+'MOCS 2017'!F38+LRF!F38+KAWE!F38+'Miss Koch'!F38+HAKI!F38+Riziki!F38+KISEP!F38</f>
        <v>10</v>
      </c>
      <c r="G38" s="90"/>
      <c r="H38" s="96">
        <f t="shared" si="1"/>
        <v>189</v>
      </c>
      <c r="I38" s="96">
        <f t="shared" si="2"/>
        <v>189</v>
      </c>
    </row>
    <row r="39" spans="1:9" ht="23.25" customHeight="1" x14ac:dyDescent="0.25">
      <c r="A39" s="85"/>
      <c r="B39" s="85"/>
      <c r="C39" s="85"/>
      <c r="D39" s="91">
        <f>YADEN!D39+'k join VICOCAP'!D39+'U-Tena'!D39+'The Youth Congress '!D39+'MOCS 2017'!D39+LRF!D39+KAWE!D39+'Miss Koch'!D39+HAKI!D39+Riziki!D39+KISEP!D39</f>
        <v>1</v>
      </c>
      <c r="E39" s="91">
        <f>YADEN!E39+'k join VICOCAP'!E39+'U-Tena'!E39+'The Youth Congress '!E39+'MOCS 2017'!E39+LRF!E39+KAWE!E39+'Miss Koch'!E39+HAKI!E39+Riziki!E39+KISEP!E39</f>
        <v>5</v>
      </c>
      <c r="F39" s="91">
        <f>YADEN!F39+'k join VICOCAP'!F39+'U-Tena'!F39+'The Youth Congress '!F39+'MOCS 2017'!F39+LRF!F39+KAWE!F39+'Miss Koch'!F39+HAKI!F39+Riziki!F39+KISEP!F39</f>
        <v>4</v>
      </c>
      <c r="G39" s="90"/>
      <c r="H39" s="96">
        <f t="shared" si="1"/>
        <v>10</v>
      </c>
      <c r="I39" s="96">
        <f t="shared" si="2"/>
        <v>10</v>
      </c>
    </row>
    <row r="40" spans="1:9" ht="23.25" customHeight="1" x14ac:dyDescent="0.25">
      <c r="A40" s="85"/>
      <c r="B40" s="85"/>
      <c r="C40" s="85"/>
      <c r="D40" s="91">
        <f>YADEN!D40+'k join VICOCAP'!D40+'U-Tena'!D40+'The Youth Congress '!D40+'MOCS 2017'!D40+LRF!D40+KAWE!D40+'Miss Koch'!D40+HAKI!D40+Riziki!D40+KISEP!D40</f>
        <v>6</v>
      </c>
      <c r="E40" s="91">
        <f>YADEN!E40+'k join VICOCAP'!E40+'U-Tena'!E40+'The Youth Congress '!E40+'MOCS 2017'!E40+LRF!E40+KAWE!E40+'Miss Koch'!E40+HAKI!E40+Riziki!E40+KISEP!E40</f>
        <v>62</v>
      </c>
      <c r="F40" s="91">
        <f>YADEN!F40+'k join VICOCAP'!F40+'U-Tena'!F40+'The Youth Congress '!F40+'MOCS 2017'!F40+LRF!F40+KAWE!F40+'Miss Koch'!F40+HAKI!F40+Riziki!F40+KISEP!F40</f>
        <v>9</v>
      </c>
      <c r="G40" s="90"/>
      <c r="H40" s="96">
        <f t="shared" si="1"/>
        <v>77</v>
      </c>
      <c r="I40" s="96">
        <f t="shared" si="2"/>
        <v>77</v>
      </c>
    </row>
    <row r="41" spans="1:9" ht="23.25" customHeight="1" x14ac:dyDescent="0.25">
      <c r="A41" s="85"/>
      <c r="B41" s="85"/>
      <c r="C41" s="85"/>
      <c r="D41" s="91">
        <f>YADEN!D41+'k join VICOCAP'!D41+'U-Tena'!D41+'The Youth Congress '!D41+'MOCS 2017'!D41+LRF!D41+KAWE!D41+'Miss Koch'!D41+HAKI!D41+Riziki!D41+KISEP!D41</f>
        <v>2</v>
      </c>
      <c r="E41" s="91">
        <f>YADEN!E41+'k join VICOCAP'!E41+'U-Tena'!E41+'The Youth Congress '!E41+'MOCS 2017'!E41+LRF!E41+KAWE!E41+'Miss Koch'!E41+HAKI!E41+Riziki!E41+KISEP!E41</f>
        <v>2</v>
      </c>
      <c r="F41" s="91">
        <f>YADEN!F41+'k join VICOCAP'!F41+'U-Tena'!F41+'The Youth Congress '!F41+'MOCS 2017'!F41+LRF!F41+KAWE!F41+'Miss Koch'!F41+HAKI!F41+Riziki!F41+KISEP!F41</f>
        <v>5</v>
      </c>
      <c r="G41" s="90"/>
      <c r="H41" s="96">
        <f t="shared" si="1"/>
        <v>9</v>
      </c>
      <c r="I41" s="96">
        <f t="shared" si="2"/>
        <v>9</v>
      </c>
    </row>
    <row r="42" spans="1:9" ht="23.25" customHeight="1" x14ac:dyDescent="0.25">
      <c r="A42" s="85"/>
      <c r="B42" s="85"/>
      <c r="C42" s="85"/>
      <c r="D42" s="91">
        <f>YADEN!D42+'k join VICOCAP'!D42+'U-Tena'!D42+'The Youth Congress '!D42+'MOCS 2017'!D42+LRF!D42+KAWE!D42+'Miss Koch'!D42+HAKI!D42+Riziki!D42+KISEP!D42</f>
        <v>2</v>
      </c>
      <c r="E42" s="91">
        <f>YADEN!E42+'k join VICOCAP'!E42+'U-Tena'!E42+'The Youth Congress '!E42+'MOCS 2017'!E42+LRF!E42+KAWE!E42+'Miss Koch'!E42+HAKI!E42+Riziki!E42+KISEP!E42</f>
        <v>1</v>
      </c>
      <c r="F42" s="91">
        <f>YADEN!F42+'k join VICOCAP'!F42+'U-Tena'!F42+'The Youth Congress '!F42+'MOCS 2017'!F42+LRF!F42+KAWE!F42+'Miss Koch'!F42+HAKI!F42+Riziki!F42+KISEP!F42</f>
        <v>4</v>
      </c>
      <c r="G42" s="90"/>
      <c r="H42" s="96">
        <f t="shared" si="1"/>
        <v>7</v>
      </c>
      <c r="I42" s="96">
        <f t="shared" si="2"/>
        <v>7</v>
      </c>
    </row>
    <row r="43" spans="1:9" ht="23.25" customHeight="1" x14ac:dyDescent="0.25">
      <c r="A43" s="85"/>
      <c r="B43" s="85"/>
      <c r="C43" s="85"/>
      <c r="D43" s="91">
        <f>YADEN!D43+'k join VICOCAP'!D43+'U-Tena'!D43+'The Youth Congress '!D43+'MOCS 2017'!D43+LRF!D43+KAWE!D43+'Miss Koch'!D43+HAKI!D43+Riziki!D43+KISEP!D43</f>
        <v>0</v>
      </c>
      <c r="E43" s="91">
        <f>YADEN!E43+'k join VICOCAP'!E43+'U-Tena'!E43+'The Youth Congress '!E43+'MOCS 2017'!E43+LRF!E43+KAWE!E43+'Miss Koch'!E43+HAKI!E43+Riziki!E43+KISEP!E43</f>
        <v>3</v>
      </c>
      <c r="F43" s="91">
        <f>YADEN!F43+'k join VICOCAP'!F43+'U-Tena'!F43+'The Youth Congress '!F43+'MOCS 2017'!F43+LRF!F43+KAWE!F43+'Miss Koch'!F43+HAKI!F43+Riziki!F43+KISEP!F43</f>
        <v>2</v>
      </c>
      <c r="G43" s="90"/>
      <c r="H43" s="96">
        <f t="shared" si="1"/>
        <v>5</v>
      </c>
      <c r="I43" s="96">
        <f t="shared" si="2"/>
        <v>5</v>
      </c>
    </row>
    <row r="44" spans="1:9" ht="23.25" customHeight="1" x14ac:dyDescent="0.25">
      <c r="A44" s="85" t="s">
        <v>180</v>
      </c>
      <c r="B44" s="85"/>
      <c r="C44" s="85"/>
      <c r="D44" s="91">
        <f>YADEN!D44+'k join VICOCAP'!D44+'U-Tena'!D44+'The Youth Congress '!D44+'MOCS 2017'!D44+LRF!D44+KAWE!D44+'Miss Koch'!D44+HAKI!D44+Riziki!D44+KISEP!D44</f>
        <v>2</v>
      </c>
      <c r="E44" s="91">
        <f>YADEN!E44+'k join VICOCAP'!E44+'U-Tena'!E44+'The Youth Congress '!E44+'MOCS 2017'!E44+LRF!E44+KAWE!E44+'Miss Koch'!E44+HAKI!E44+Riziki!E44+KISEP!E44</f>
        <v>4</v>
      </c>
      <c r="F44" s="91">
        <f>YADEN!F44+'k join VICOCAP'!F44+'U-Tena'!F44+'The Youth Congress '!F44+'MOCS 2017'!F44+LRF!F44+KAWE!F44+'Miss Koch'!F44+HAKI!F44+Riziki!F44+KISEP!F44</f>
        <v>3</v>
      </c>
      <c r="G44" s="90"/>
      <c r="H44" s="96">
        <f t="shared" si="1"/>
        <v>9</v>
      </c>
      <c r="I44" s="96">
        <f t="shared" si="2"/>
        <v>9</v>
      </c>
    </row>
    <row r="45" spans="1:9" s="93" customFormat="1" ht="30" x14ac:dyDescent="0.25">
      <c r="A45" s="91" t="s">
        <v>246</v>
      </c>
      <c r="B45" s="91" t="s">
        <v>37</v>
      </c>
      <c r="C45" s="91">
        <f>C46+C47+C48+C49</f>
        <v>1600</v>
      </c>
      <c r="D45" s="91">
        <f>YADEN!D45+'k join VICOCAP'!D45+'U-Tena'!D45+'The Youth Congress '!D45+'MOCS 2017'!D45+LRF!D45+KAWE!D45+'Miss Koch'!D45+HAKI!D45+Riziki!D45+KISEP!D45</f>
        <v>377</v>
      </c>
      <c r="E45" s="91">
        <f>YADEN!E45+'k join VICOCAP'!E45+'U-Tena'!E45+'The Youth Congress '!E45+'MOCS 2017'!E45+LRF!E45+KAWE!E45+'Miss Koch'!E45+HAKI!E45+Riziki!E45+KISEP!E45</f>
        <v>291</v>
      </c>
      <c r="F45" s="91">
        <f>YADEN!F45+'k join VICOCAP'!F45+'U-Tena'!F45+'The Youth Congress '!F45+'MOCS 2017'!F45+LRF!F45+KAWE!F45+'Miss Koch'!F45+HAKI!F45+Riziki!F45+KISEP!F45</f>
        <v>338</v>
      </c>
      <c r="G45" s="91">
        <f t="shared" ref="G45" si="4">G46+G47</f>
        <v>0</v>
      </c>
      <c r="H45" s="91">
        <f t="shared" si="1"/>
        <v>1006</v>
      </c>
      <c r="I45" s="91">
        <f t="shared" si="2"/>
        <v>-594</v>
      </c>
    </row>
    <row r="46" spans="1:9" ht="20.25" customHeight="1" x14ac:dyDescent="0.25">
      <c r="A46" s="85" t="s">
        <v>38</v>
      </c>
      <c r="B46" s="107" t="s">
        <v>260</v>
      </c>
      <c r="C46" s="85">
        <v>500</v>
      </c>
      <c r="D46" s="91">
        <f>YADEN!D46+'k join VICOCAP'!D46+'U-Tena'!D46+'The Youth Congress '!D46+'MOCS 2017'!D46+LRF!D46+KAWE!D46+'Miss Koch'!D46+HAKI!D46+Riziki!D46+KISEP!D46</f>
        <v>116</v>
      </c>
      <c r="E46" s="91">
        <f>YADEN!E46+'k join VICOCAP'!E46+'U-Tena'!E46+'The Youth Congress '!E46+'MOCS 2017'!E46+LRF!E46+KAWE!E46+'Miss Koch'!E46+HAKI!E46+Riziki!E46+KISEP!E46</f>
        <v>35</v>
      </c>
      <c r="F46" s="91">
        <f>YADEN!F46+'k join VICOCAP'!F46+'U-Tena'!F46+'The Youth Congress '!F46+'MOCS 2017'!F46+LRF!F46+KAWE!F46+'Miss Koch'!F46+HAKI!F46+Riziki!F46+KISEP!F46</f>
        <v>45</v>
      </c>
      <c r="G46" s="90"/>
      <c r="H46" s="96">
        <f t="shared" si="1"/>
        <v>196</v>
      </c>
      <c r="I46" s="96">
        <f t="shared" si="2"/>
        <v>-304</v>
      </c>
    </row>
    <row r="47" spans="1:9" ht="20.25" customHeight="1" x14ac:dyDescent="0.25">
      <c r="A47" s="85" t="s">
        <v>39</v>
      </c>
      <c r="B47" s="107" t="s">
        <v>261</v>
      </c>
      <c r="C47" s="85">
        <v>500</v>
      </c>
      <c r="D47" s="91">
        <f>YADEN!D47+'k join VICOCAP'!D47+'U-Tena'!D47+'The Youth Congress '!D47+'MOCS 2017'!D47+LRF!D47+KAWE!D47+'Miss Koch'!D47+HAKI!D47+Riziki!D47+KISEP!D47</f>
        <v>261</v>
      </c>
      <c r="E47" s="91">
        <f>YADEN!E47+'k join VICOCAP'!E47+'U-Tena'!E47+'The Youth Congress '!E47+'MOCS 2017'!E47+LRF!E47+KAWE!E47+'Miss Koch'!E47+HAKI!E47+Riziki!E47+KISEP!E47</f>
        <v>168</v>
      </c>
      <c r="F47" s="91">
        <f>YADEN!F47+'k join VICOCAP'!F47+'U-Tena'!F47+'The Youth Congress '!F47+'MOCS 2017'!F47+LRF!F47+KAWE!F47+'Miss Koch'!F47+HAKI!F47+Riziki!F47+KISEP!F47</f>
        <v>148</v>
      </c>
      <c r="G47" s="90"/>
      <c r="H47" s="96">
        <f t="shared" si="1"/>
        <v>577</v>
      </c>
      <c r="I47" s="96">
        <f t="shared" si="2"/>
        <v>77</v>
      </c>
    </row>
    <row r="48" spans="1:9" ht="20.25" customHeight="1" x14ac:dyDescent="0.25">
      <c r="A48" s="85"/>
      <c r="B48" s="107" t="s">
        <v>262</v>
      </c>
      <c r="C48" s="85">
        <v>300</v>
      </c>
      <c r="D48" s="91">
        <f>YADEN!D48+'k join VICOCAP'!D48+'U-Tena'!D48+'The Youth Congress '!D48+'MOCS 2017'!D48+LRF!D48+KAWE!D48+'Miss Koch'!D48+HAKI!D48+Riziki!D48+KISEP!D48</f>
        <v>5</v>
      </c>
      <c r="E48" s="91">
        <f>YADEN!E48+'k join VICOCAP'!E48+'U-Tena'!E48+'The Youth Congress '!E48+'MOCS 2017'!E48+LRF!E48+KAWE!E48+'Miss Koch'!E48+HAKI!E48+Riziki!E48+KISEP!E48</f>
        <v>90</v>
      </c>
      <c r="F48" s="91">
        <f>YADEN!F48+'k join VICOCAP'!F48+'U-Tena'!F48+'The Youth Congress '!F48+'MOCS 2017'!F48+LRF!F48+KAWE!F48+'Miss Koch'!F48+HAKI!F48+Riziki!F48+KISEP!F48</f>
        <v>107</v>
      </c>
      <c r="G48" s="90"/>
      <c r="H48" s="96">
        <f t="shared" si="1"/>
        <v>202</v>
      </c>
      <c r="I48" s="96">
        <f t="shared" si="2"/>
        <v>-98</v>
      </c>
    </row>
    <row r="49" spans="1:9" ht="20.25" customHeight="1" x14ac:dyDescent="0.25">
      <c r="A49" s="85"/>
      <c r="B49" s="107" t="s">
        <v>263</v>
      </c>
      <c r="C49" s="85">
        <v>300</v>
      </c>
      <c r="D49" s="91">
        <f>YADEN!D49+'k join VICOCAP'!D49+'U-Tena'!D49+'The Youth Congress '!D49+'MOCS 2017'!D49+LRF!D49+KAWE!D49+'Miss Koch'!D49+HAKI!D49+Riziki!D49+KISEP!D49</f>
        <v>3</v>
      </c>
      <c r="E49" s="91">
        <f>YADEN!E49+'k join VICOCAP'!E49+'U-Tena'!E49+'The Youth Congress '!E49+'MOCS 2017'!E49+LRF!E49+KAWE!E49+'Miss Koch'!E49+HAKI!E49+Riziki!E49+KISEP!E49</f>
        <v>84</v>
      </c>
      <c r="F49" s="91">
        <f>YADEN!F49+'k join VICOCAP'!F49+'U-Tena'!F49+'The Youth Congress '!F49+'MOCS 2017'!F49+LRF!F49+KAWE!F49+'Miss Koch'!F49+HAKI!F49+Riziki!F49+KISEP!F49</f>
        <v>84</v>
      </c>
      <c r="G49" s="90"/>
      <c r="H49" s="96">
        <f t="shared" si="1"/>
        <v>171</v>
      </c>
      <c r="I49" s="96">
        <f t="shared" si="2"/>
        <v>-129</v>
      </c>
    </row>
    <row r="50" spans="1:9" s="93" customFormat="1" ht="36" customHeight="1" x14ac:dyDescent="0.25">
      <c r="A50" s="91" t="s">
        <v>40</v>
      </c>
      <c r="B50" s="104" t="s">
        <v>41</v>
      </c>
      <c r="C50" s="91">
        <f>C51+C52+C53+C54</f>
        <v>3550</v>
      </c>
      <c r="D50" s="91">
        <f>YADEN!D50+'k join VICOCAP'!D50+'U-Tena'!D50+'The Youth Congress '!D50+'MOCS 2017'!D50+LRF!D50+KAWE!D50+'Miss Koch'!D50+HAKI!D50+Riziki!D50+KISEP!D50</f>
        <v>1823</v>
      </c>
      <c r="E50" s="91">
        <f>YADEN!E50+'k join VICOCAP'!E50+'U-Tena'!E50+'The Youth Congress '!E50+'MOCS 2017'!E50+LRF!E50+KAWE!E50+'Miss Koch'!E50+HAKI!E50+Riziki!E50+KISEP!E50</f>
        <v>661</v>
      </c>
      <c r="F50" s="91">
        <f>YADEN!F50+'k join VICOCAP'!F50+'U-Tena'!F50+'The Youth Congress '!F50+'MOCS 2017'!F50+LRF!F50+KAWE!F50+'Miss Koch'!F50+HAKI!F50+Riziki!F50+KISEP!F50</f>
        <v>520</v>
      </c>
      <c r="G50" s="91">
        <f t="shared" ref="G50" si="5">G51+G52+G53+G54</f>
        <v>0</v>
      </c>
      <c r="H50" s="91">
        <f t="shared" si="1"/>
        <v>3004</v>
      </c>
      <c r="I50" s="91">
        <f t="shared" si="2"/>
        <v>-546</v>
      </c>
    </row>
    <row r="51" spans="1:9" ht="21.75" customHeight="1" x14ac:dyDescent="0.25">
      <c r="A51" s="85" t="s">
        <v>42</v>
      </c>
      <c r="B51" s="107" t="s">
        <v>260</v>
      </c>
      <c r="C51" s="85">
        <v>1300</v>
      </c>
      <c r="D51" s="91">
        <f>YADEN!D51+'k join VICOCAP'!D51+'U-Tena'!D51+'The Youth Congress '!D51+'MOCS 2017'!D51+LRF!D51+KAWE!D51+'Miss Koch'!D51+HAKI!D51+Riziki!D51+KISEP!D51</f>
        <v>235</v>
      </c>
      <c r="E51" s="91">
        <f>YADEN!E51+'k join VICOCAP'!E51+'U-Tena'!E51+'The Youth Congress '!E51+'MOCS 2017'!E51+LRF!E51+KAWE!E51+'Miss Koch'!E51+HAKI!E51+Riziki!E51+KISEP!E51</f>
        <v>68</v>
      </c>
      <c r="F51" s="91">
        <f>YADEN!F51+'k join VICOCAP'!F51+'U-Tena'!F51+'The Youth Congress '!F51+'MOCS 2017'!F51+LRF!F51+KAWE!F51+'Miss Koch'!F51+HAKI!F51+Riziki!F51+KISEP!F51</f>
        <v>34</v>
      </c>
      <c r="G51" s="90"/>
      <c r="H51" s="96">
        <f t="shared" si="1"/>
        <v>337</v>
      </c>
      <c r="I51" s="96">
        <f t="shared" si="2"/>
        <v>-963</v>
      </c>
    </row>
    <row r="52" spans="1:9" ht="21.75" customHeight="1" x14ac:dyDescent="0.25">
      <c r="A52" s="85" t="s">
        <v>43</v>
      </c>
      <c r="B52" s="107" t="s">
        <v>261</v>
      </c>
      <c r="C52" s="85">
        <v>1300</v>
      </c>
      <c r="D52" s="91">
        <f>YADEN!D52+'k join VICOCAP'!D52+'U-Tena'!D52+'The Youth Congress '!D52+'MOCS 2017'!D52+LRF!D52+KAWE!D52+'Miss Koch'!D52+HAKI!D52+Riziki!D52+KISEP!D52</f>
        <v>1081</v>
      </c>
      <c r="E52" s="91">
        <f>YADEN!E52+'k join VICOCAP'!E52+'U-Tena'!E52+'The Youth Congress '!E52+'MOCS 2017'!E52+LRF!E52+KAWE!E52+'Miss Koch'!E52+HAKI!E52+Riziki!E52+KISEP!E52</f>
        <v>423</v>
      </c>
      <c r="F52" s="91">
        <f>YADEN!F52+'k join VICOCAP'!F52+'U-Tena'!F52+'The Youth Congress '!F52+'MOCS 2017'!F52+LRF!F52+KAWE!F52+'Miss Koch'!F52+HAKI!F52+Riziki!F52+KISEP!F52</f>
        <v>186</v>
      </c>
      <c r="G52" s="90"/>
      <c r="H52" s="96">
        <f t="shared" si="1"/>
        <v>1690</v>
      </c>
      <c r="I52" s="96">
        <f t="shared" si="2"/>
        <v>390</v>
      </c>
    </row>
    <row r="53" spans="1:9" ht="21.75" customHeight="1" x14ac:dyDescent="0.25">
      <c r="A53" s="85" t="s">
        <v>44</v>
      </c>
      <c r="B53" s="107" t="s">
        <v>262</v>
      </c>
      <c r="C53" s="85">
        <v>475</v>
      </c>
      <c r="D53" s="91">
        <f>YADEN!D53+'k join VICOCAP'!D53+'U-Tena'!D53+'The Youth Congress '!D53+'MOCS 2017'!D53+LRF!D53+KAWE!D53+'Miss Koch'!D53+HAKI!D53+Riziki!D53+KISEP!D53</f>
        <v>407</v>
      </c>
      <c r="E53" s="91">
        <f>YADEN!E53+'k join VICOCAP'!E53+'U-Tena'!E53+'The Youth Congress '!E53+'MOCS 2017'!E53+LRF!E53+KAWE!E53+'Miss Koch'!E53+HAKI!E53+Riziki!E53+KISEP!E53</f>
        <v>137</v>
      </c>
      <c r="F53" s="91">
        <f>YADEN!F53+'k join VICOCAP'!F53+'U-Tena'!F53+'The Youth Congress '!F53+'MOCS 2017'!F53+LRF!F53+KAWE!F53+'Miss Koch'!F53+HAKI!F53+Riziki!F53+KISEP!F53</f>
        <v>191</v>
      </c>
      <c r="G53" s="90"/>
      <c r="H53" s="96">
        <f t="shared" si="1"/>
        <v>735</v>
      </c>
      <c r="I53" s="96">
        <f t="shared" si="2"/>
        <v>260</v>
      </c>
    </row>
    <row r="54" spans="1:9" ht="21.75" customHeight="1" x14ac:dyDescent="0.25">
      <c r="A54" s="85" t="s">
        <v>45</v>
      </c>
      <c r="B54" s="107" t="s">
        <v>263</v>
      </c>
      <c r="C54" s="85">
        <v>475</v>
      </c>
      <c r="D54" s="91">
        <f>YADEN!D54+'k join VICOCAP'!D54+'U-Tena'!D54+'The Youth Congress '!D54+'MOCS 2017'!D54+LRF!D54+KAWE!D54+'Miss Koch'!D54+HAKI!D54+Riziki!D54+KISEP!D54</f>
        <v>100</v>
      </c>
      <c r="E54" s="91">
        <f>YADEN!E54+'k join VICOCAP'!E54+'U-Tena'!E54+'The Youth Congress '!E54+'MOCS 2017'!E54+LRF!E54+KAWE!E54+'Miss Koch'!E54+HAKI!E54+Riziki!E54+KISEP!E54</f>
        <v>30</v>
      </c>
      <c r="F54" s="91">
        <f>YADEN!F54+'k join VICOCAP'!F54+'U-Tena'!F54+'The Youth Congress '!F54+'MOCS 2017'!F54+LRF!F54+KAWE!F54+'Miss Koch'!F54+HAKI!F54+Riziki!F54+KISEP!F54</f>
        <v>109</v>
      </c>
      <c r="G54" s="90"/>
      <c r="H54" s="96">
        <f t="shared" si="1"/>
        <v>239</v>
      </c>
      <c r="I54" s="96">
        <f t="shared" si="2"/>
        <v>-236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v>750</v>
      </c>
      <c r="D55" s="91">
        <f>YADEN!D55+'k join VICOCAP'!D55+'U-Tena'!D55+'The Youth Congress '!D55+'MOCS 2017'!D55+LRF!D55+KAWE!D55+'Miss Koch'!D55+HAKI!D55+Riziki!D55+KISEP!D55</f>
        <v>763</v>
      </c>
      <c r="E55" s="91">
        <f>YADEN!E55+'k join VICOCAP'!E55+'U-Tena'!E55+'The Youth Congress '!E55+'MOCS 2017'!E55+LRF!E55+KAWE!E55+'Miss Koch'!E55+HAKI!E55+Riziki!E55+KISEP!E55</f>
        <v>397</v>
      </c>
      <c r="F55" s="91">
        <f>YADEN!F55+'k join VICOCAP'!F55+'U-Tena'!F55+'The Youth Congress '!F55+'MOCS 2017'!F55+LRF!F55+KAWE!F55+'Miss Koch'!F55+HAKI!F55+Riziki!F55+KISEP!F55</f>
        <v>327</v>
      </c>
      <c r="G55" s="91">
        <f t="shared" ref="G55" si="6">G56+G57+G58+G59+G60+G61+G62+G63+G64+G65+G66+G67</f>
        <v>0</v>
      </c>
      <c r="H55" s="91">
        <f t="shared" si="1"/>
        <v>1487</v>
      </c>
      <c r="I55" s="91">
        <f t="shared" si="2"/>
        <v>737</v>
      </c>
    </row>
    <row r="56" spans="1:9" ht="19.5" customHeight="1" x14ac:dyDescent="0.25">
      <c r="A56" s="85" t="s">
        <v>48</v>
      </c>
      <c r="B56" s="85"/>
      <c r="C56" s="85"/>
      <c r="D56" s="91">
        <f>YADEN!D56+'k join VICOCAP'!D56+'U-Tena'!D56+'The Youth Congress '!D56+'MOCS 2017'!D56+LRF!D56+KAWE!D56+'Miss Koch'!D56+HAKI!D56+Riziki!D56+KISEP!D56</f>
        <v>210</v>
      </c>
      <c r="E56" s="91">
        <f>YADEN!E56+'k join VICOCAP'!E56+'U-Tena'!E56+'The Youth Congress '!E56+'MOCS 2017'!E56+LRF!E56+KAWE!E56+'Miss Koch'!E56+HAKI!E56+Riziki!E56+KISEP!E56</f>
        <v>130</v>
      </c>
      <c r="F56" s="91">
        <f>YADEN!F56+'k join VICOCAP'!F56+'U-Tena'!F56+'The Youth Congress '!F56+'MOCS 2017'!F56+LRF!F56+KAWE!F56+'Miss Koch'!F56+HAKI!F56+Riziki!F56+KISEP!F56</f>
        <v>207</v>
      </c>
      <c r="G56" s="90"/>
      <c r="H56" s="96">
        <f t="shared" si="1"/>
        <v>547</v>
      </c>
      <c r="I56" s="96">
        <f t="shared" si="2"/>
        <v>547</v>
      </c>
    </row>
    <row r="57" spans="1:9" ht="19.5" customHeight="1" x14ac:dyDescent="0.25">
      <c r="A57" s="85" t="s">
        <v>49</v>
      </c>
      <c r="B57" s="85"/>
      <c r="C57" s="85"/>
      <c r="D57" s="91">
        <f>YADEN!D57+'k join VICOCAP'!D57+'U-Tena'!D57+'The Youth Congress '!D57+'MOCS 2017'!D57+LRF!D57+KAWE!D57+'Miss Koch'!D57+HAKI!D57+Riziki!D57+KISEP!D57</f>
        <v>82</v>
      </c>
      <c r="E57" s="91">
        <f>YADEN!E57+'k join VICOCAP'!E57+'U-Tena'!E57+'The Youth Congress '!E57+'MOCS 2017'!E57+LRF!E57+KAWE!E57+'Miss Koch'!E57+HAKI!E57+Riziki!E57+KISEP!E57</f>
        <v>54</v>
      </c>
      <c r="F57" s="91">
        <f>YADEN!F57+'k join VICOCAP'!F57+'U-Tena'!F57+'The Youth Congress '!F57+'MOCS 2017'!F57+LRF!F57+KAWE!F57+'Miss Koch'!F57+HAKI!F57+Riziki!F57+KISEP!F57</f>
        <v>48</v>
      </c>
      <c r="G57" s="90"/>
      <c r="H57" s="96">
        <f t="shared" si="1"/>
        <v>184</v>
      </c>
      <c r="I57" s="96">
        <f t="shared" si="2"/>
        <v>184</v>
      </c>
    </row>
    <row r="58" spans="1:9" ht="19.5" customHeight="1" x14ac:dyDescent="0.25">
      <c r="A58" s="85" t="s">
        <v>50</v>
      </c>
      <c r="B58" s="85"/>
      <c r="C58" s="85"/>
      <c r="D58" s="91">
        <f>YADEN!D58+'k join VICOCAP'!D58+'U-Tena'!D58+'The Youth Congress '!D58+'MOCS 2017'!D58+LRF!D58+KAWE!D58+'Miss Koch'!D58+HAKI!D58+Riziki!D58+KISEP!D58</f>
        <v>149</v>
      </c>
      <c r="E58" s="91">
        <f>YADEN!E58+'k join VICOCAP'!E58+'U-Tena'!E58+'The Youth Congress '!E58+'MOCS 2017'!E58+LRF!E58+KAWE!E58+'Miss Koch'!E58+HAKI!E58+Riziki!E58+KISEP!E58</f>
        <v>105</v>
      </c>
      <c r="F58" s="91">
        <f>YADEN!F58+'k join VICOCAP'!F58+'U-Tena'!F58+'The Youth Congress '!F58+'MOCS 2017'!F58+LRF!F58+KAWE!F58+'Miss Koch'!F58+HAKI!F58+Riziki!F58+KISEP!F58</f>
        <v>79</v>
      </c>
      <c r="G58" s="90"/>
      <c r="H58" s="96">
        <f t="shared" si="1"/>
        <v>333</v>
      </c>
      <c r="I58" s="96">
        <f t="shared" si="2"/>
        <v>333</v>
      </c>
    </row>
    <row r="59" spans="1:9" ht="19.5" customHeight="1" x14ac:dyDescent="0.25">
      <c r="A59" s="85" t="s">
        <v>51</v>
      </c>
      <c r="B59" s="85"/>
      <c r="C59" s="85"/>
      <c r="D59" s="91">
        <f>YADEN!D59+'k join VICOCAP'!D59+'U-Tena'!D59+'The Youth Congress '!D59+'MOCS 2017'!D59+LRF!D59+KAWE!D59+'Miss Koch'!D59+HAKI!D59+Riziki!D59+KISEP!D59</f>
        <v>181</v>
      </c>
      <c r="E59" s="91">
        <f>YADEN!E59+'k join VICOCAP'!E59+'U-Tena'!E59+'The Youth Congress '!E59+'MOCS 2017'!E59+LRF!E59+KAWE!E59+'Miss Koch'!E59+HAKI!E59+Riziki!E59+KISEP!E59</f>
        <v>123</v>
      </c>
      <c r="F59" s="91">
        <f>YADEN!F59+'k join VICOCAP'!F59+'U-Tena'!F59+'The Youth Congress '!F59+'MOCS 2017'!F59+LRF!F59+KAWE!F59+'Miss Koch'!F59+HAKI!F59+Riziki!F59+KISEP!F59</f>
        <v>92</v>
      </c>
      <c r="G59" s="90"/>
      <c r="H59" s="96">
        <f t="shared" si="1"/>
        <v>396</v>
      </c>
      <c r="I59" s="96">
        <f t="shared" si="2"/>
        <v>396</v>
      </c>
    </row>
    <row r="60" spans="1:9" ht="19.5" customHeight="1" x14ac:dyDescent="0.25">
      <c r="A60" s="85" t="s">
        <v>181</v>
      </c>
      <c r="B60" s="85"/>
      <c r="C60" s="85"/>
      <c r="D60" s="91">
        <f>YADEN!D60+'k join VICOCAP'!D60+'U-Tena'!D60+'The Youth Congress '!D60+'MOCS 2017'!D60+LRF!D60+KAWE!D60+'Miss Koch'!D60+HAKI!D60+Riziki!D60+KISEP!D60</f>
        <v>160</v>
      </c>
      <c r="E60" s="91">
        <f>YADEN!E60+'k join VICOCAP'!E60+'U-Tena'!E60+'The Youth Congress '!E60+'MOCS 2017'!E60+LRF!E60+KAWE!E60+'Miss Koch'!E60+HAKI!E60+Riziki!E60+KISEP!E60</f>
        <v>28</v>
      </c>
      <c r="F60" s="91">
        <f>YADEN!F60+'k join VICOCAP'!F60+'U-Tena'!F60+'The Youth Congress '!F60+'MOCS 2017'!F60+LRF!F60+KAWE!F60+'Miss Koch'!F60+HAKI!F60+Riziki!F60+KISEP!F60</f>
        <v>22</v>
      </c>
      <c r="G60" s="90"/>
      <c r="H60" s="96">
        <f t="shared" si="1"/>
        <v>210</v>
      </c>
      <c r="I60" s="96">
        <f t="shared" si="2"/>
        <v>210</v>
      </c>
    </row>
    <row r="61" spans="1:9" ht="19.5" customHeight="1" x14ac:dyDescent="0.25">
      <c r="A61" s="85" t="s">
        <v>275</v>
      </c>
      <c r="B61" s="85"/>
      <c r="C61" s="85"/>
      <c r="D61" s="91">
        <f>YADEN!D61+'k join VICOCAP'!D61+'U-Tena'!D61+'The Youth Congress '!D61+'MOCS 2017'!D61+LRF!D61+KAWE!D61+'Miss Koch'!D61+HAKI!D61+Riziki!D61+KISEP!D61</f>
        <v>2</v>
      </c>
      <c r="E61" s="91">
        <f>YADEN!E61+'k join VICOCAP'!E61+'U-Tena'!E61+'The Youth Congress '!E61+'MOCS 2017'!E61+LRF!E61+KAWE!E61+'Miss Koch'!E61+HAKI!E61+Riziki!E61+KISEP!E61</f>
        <v>4</v>
      </c>
      <c r="F61" s="91">
        <f>YADEN!F61+'k join VICOCAP'!F61+'U-Tena'!F61+'The Youth Congress '!F61+'MOCS 2017'!F61+LRF!F61+KAWE!F61+'Miss Koch'!F61+HAKI!F61+Riziki!F61+KISEP!F61</f>
        <v>3</v>
      </c>
      <c r="G61" s="90"/>
      <c r="H61" s="96">
        <f t="shared" si="1"/>
        <v>9</v>
      </c>
      <c r="I61" s="96">
        <f t="shared" si="2"/>
        <v>9</v>
      </c>
    </row>
    <row r="62" spans="1:9" ht="19.5" customHeight="1" x14ac:dyDescent="0.25">
      <c r="A62" s="85" t="s">
        <v>276</v>
      </c>
      <c r="B62" s="85"/>
      <c r="C62" s="85"/>
      <c r="D62" s="91">
        <f>YADEN!D62+'k join VICOCAP'!D62+'U-Tena'!D62+'The Youth Congress '!D62+'MOCS 2017'!D62+LRF!D62+KAWE!D62+'Miss Koch'!D62+HAKI!D62+Riziki!D62+KISEP!D62</f>
        <v>7</v>
      </c>
      <c r="E62" s="91">
        <f>YADEN!E62+'k join VICOCAP'!E62+'U-Tena'!E62+'The Youth Congress '!E62+'MOCS 2017'!E62+LRF!E62+KAWE!E62+'Miss Koch'!E62+HAKI!E62+Riziki!E62+KISEP!E62</f>
        <v>5</v>
      </c>
      <c r="F62" s="91">
        <f>YADEN!F62+'k join VICOCAP'!F62+'U-Tena'!F62+'The Youth Congress '!F62+'MOCS 2017'!F62+LRF!F62+KAWE!F62+'Miss Koch'!F62+HAKI!F62+Riziki!F62+KISEP!F62</f>
        <v>8</v>
      </c>
      <c r="G62" s="90"/>
      <c r="H62" s="96">
        <f t="shared" si="1"/>
        <v>20</v>
      </c>
      <c r="I62" s="96">
        <f t="shared" si="2"/>
        <v>20</v>
      </c>
    </row>
    <row r="63" spans="1:9" ht="19.5" customHeight="1" x14ac:dyDescent="0.25">
      <c r="A63" s="85" t="s">
        <v>277</v>
      </c>
      <c r="B63" s="85"/>
      <c r="C63" s="85"/>
      <c r="D63" s="91">
        <f>YADEN!D63+'k join VICOCAP'!D63+'U-Tena'!D63+'The Youth Congress '!D63+'MOCS 2017'!D63+LRF!D63+KAWE!D63+'Miss Koch'!D63+HAKI!D63+Riziki!D63+KISEP!D63</f>
        <v>3</v>
      </c>
      <c r="E63" s="91">
        <f>YADEN!E63+'k join VICOCAP'!E63+'U-Tena'!E63+'The Youth Congress '!E63+'MOCS 2017'!E63+LRF!E63+KAWE!E63+'Miss Koch'!E63+HAKI!E63+Riziki!E63+KISEP!E63</f>
        <v>1</v>
      </c>
      <c r="F63" s="91">
        <f>YADEN!F63+'k join VICOCAP'!F63+'U-Tena'!F63+'The Youth Congress '!F63+'MOCS 2017'!F63+LRF!F63+KAWE!F63+'Miss Koch'!F63+HAKI!F63+Riziki!F63+KISEP!F63</f>
        <v>2</v>
      </c>
      <c r="G63" s="90"/>
      <c r="H63" s="96">
        <f t="shared" si="1"/>
        <v>6</v>
      </c>
      <c r="I63" s="96">
        <f t="shared" si="2"/>
        <v>6</v>
      </c>
    </row>
    <row r="64" spans="1:9" ht="19.5" customHeight="1" x14ac:dyDescent="0.25">
      <c r="A64" s="85" t="s">
        <v>278</v>
      </c>
      <c r="B64" s="85"/>
      <c r="C64" s="85"/>
      <c r="D64" s="91">
        <f>YADEN!D64+'k join VICOCAP'!D64+'U-Tena'!D64+'The Youth Congress '!D64+'MOCS 2017'!D64+LRF!D64+KAWE!D64+'Miss Koch'!D64+HAKI!D64+Riziki!D64+KISEP!D64</f>
        <v>1</v>
      </c>
      <c r="E64" s="91">
        <f>YADEN!E64+'k join VICOCAP'!E64+'U-Tena'!E64+'The Youth Congress '!E64+'MOCS 2017'!E64+LRF!E64+KAWE!E64+'Miss Koch'!E64+HAKI!E64+Riziki!E64+KISEP!E64</f>
        <v>1</v>
      </c>
      <c r="F64" s="91">
        <f>YADEN!F64+'k join VICOCAP'!F64+'U-Tena'!F64+'The Youth Congress '!F64+'MOCS 2017'!F64+LRF!F64+KAWE!F64+'Miss Koch'!F64+HAKI!F64+Riziki!F64+KISEP!F64</f>
        <v>0</v>
      </c>
      <c r="G64" s="90"/>
      <c r="H64" s="96">
        <f t="shared" si="1"/>
        <v>2</v>
      </c>
      <c r="I64" s="96">
        <f t="shared" si="2"/>
        <v>2</v>
      </c>
    </row>
    <row r="65" spans="1:9" ht="19.5" customHeight="1" x14ac:dyDescent="0.25">
      <c r="A65" s="85" t="s">
        <v>279</v>
      </c>
      <c r="B65" s="85"/>
      <c r="C65" s="85"/>
      <c r="D65" s="91">
        <f>YADEN!D65+'k join VICOCAP'!D65+'U-Tena'!D65+'The Youth Congress '!D65+'MOCS 2017'!D65+LRF!D65+KAWE!D65+'Miss Koch'!D65+HAKI!D65+Riziki!D65+KISEP!D65</f>
        <v>1</v>
      </c>
      <c r="E65" s="91">
        <f>YADEN!E65+'k join VICOCAP'!E65+'U-Tena'!E65+'The Youth Congress '!E65+'MOCS 2017'!E65+LRF!E65+KAWE!E65+'Miss Koch'!E65+HAKI!E65+Riziki!E65+KISEP!E65</f>
        <v>0</v>
      </c>
      <c r="F65" s="91">
        <f>YADEN!F65+'k join VICOCAP'!F65+'U-Tena'!F65+'The Youth Congress '!F65+'MOCS 2017'!F65+LRF!F65+KAWE!F65+'Miss Koch'!F65+HAKI!F65+Riziki!F65+KISEP!F65</f>
        <v>0</v>
      </c>
      <c r="G65" s="90"/>
      <c r="H65" s="96">
        <f t="shared" si="1"/>
        <v>1</v>
      </c>
      <c r="I65" s="96">
        <f t="shared" si="2"/>
        <v>1</v>
      </c>
    </row>
    <row r="66" spans="1:9" ht="19.5" customHeight="1" x14ac:dyDescent="0.25">
      <c r="A66" s="85" t="s">
        <v>280</v>
      </c>
      <c r="B66" s="85"/>
      <c r="C66" s="85"/>
      <c r="D66" s="91">
        <f>YADEN!D66+'k join VICOCAP'!D66+'U-Tena'!D66+'The Youth Congress '!D66+'MOCS 2017'!D66+LRF!D66+KAWE!D66+'Miss Koch'!D66+HAKI!D66+Riziki!D66+KISEP!D66</f>
        <v>1</v>
      </c>
      <c r="E66" s="91">
        <f>YADEN!E66+'k join VICOCAP'!E66+'U-Tena'!E66+'The Youth Congress '!E66+'MOCS 2017'!E66+LRF!E66+KAWE!E66+'Miss Koch'!E66+HAKI!E66+Riziki!E66+KISEP!E66</f>
        <v>1</v>
      </c>
      <c r="F66" s="91">
        <f>YADEN!F66+'k join VICOCAP'!F66+'U-Tena'!F66+'The Youth Congress '!F66+'MOCS 2017'!F66+LRF!F66+KAWE!F66+'Miss Koch'!F66+HAKI!F66+Riziki!F66+KISEP!F66</f>
        <v>2</v>
      </c>
      <c r="G66" s="90"/>
      <c r="H66" s="96">
        <f t="shared" si="1"/>
        <v>4</v>
      </c>
      <c r="I66" s="96">
        <f t="shared" si="2"/>
        <v>4</v>
      </c>
    </row>
    <row r="67" spans="1:9" ht="19.5" customHeight="1" x14ac:dyDescent="0.25">
      <c r="A67" s="85" t="s">
        <v>281</v>
      </c>
      <c r="B67" s="85"/>
      <c r="C67" s="85"/>
      <c r="D67" s="91">
        <f>YADEN!D67+'k join VICOCAP'!D67+'U-Tena'!D67+'The Youth Congress '!D67+'MOCS 2017'!D67+LRF!D67+KAWE!D67+'Miss Koch'!D67+HAKI!D67+Riziki!D67+KISEP!D67</f>
        <v>0</v>
      </c>
      <c r="E67" s="91">
        <f>YADEN!E67+'k join VICOCAP'!E67+'U-Tena'!E67+'The Youth Congress '!E67+'MOCS 2017'!E67+LRF!E67+KAWE!E67+'Miss Koch'!E67+HAKI!E67+Riziki!E67+KISEP!E67</f>
        <v>0</v>
      </c>
      <c r="F67" s="91">
        <f>YADEN!F67+'k join VICOCAP'!F67+'U-Tena'!F67+'The Youth Congress '!F67+'MOCS 2017'!F67+LRF!F67+KAWE!F67+'Miss Koch'!F67+HAKI!F67+Riziki!F67+KISEP!F67</f>
        <v>0</v>
      </c>
      <c r="G67" s="90"/>
      <c r="H67" s="96">
        <f t="shared" si="1"/>
        <v>0</v>
      </c>
      <c r="I67" s="96">
        <f t="shared" si="2"/>
        <v>0</v>
      </c>
    </row>
    <row r="68" spans="1:9" x14ac:dyDescent="0.25">
      <c r="A68" s="85"/>
      <c r="B68" s="86" t="s">
        <v>25</v>
      </c>
      <c r="C68" s="85"/>
      <c r="D68" s="91">
        <f>YADEN!D68+'k join VICOCAP'!D68+'U-Tena'!D68+'The Youth Congress '!D68+'MOCS 2017'!D68+LRF!D68+KAWE!D68+'Miss Koch'!D68+HAKI!D68+Riziki!D68+KISEP!D68</f>
        <v>0</v>
      </c>
      <c r="E68" s="91">
        <f>YADEN!E68+'k join VICOCAP'!E68+'U-Tena'!E68+'The Youth Congress '!E68+'MOCS 2017'!E68+LRF!E68+KAWE!E68+'Miss Koch'!E68+HAKI!E68+Riziki!E68+KISEP!E68</f>
        <v>0</v>
      </c>
      <c r="F68" s="91">
        <f>YADEN!F68+'k join VICOCAP'!F68+'U-Tena'!F68+'The Youth Congress '!F68+'MOCS 2017'!F68+LRF!F68+KAWE!F68+'Miss Koch'!F68+HAKI!F68+Riziki!F68+KISEP!F68</f>
        <v>0</v>
      </c>
      <c r="G68" s="90"/>
      <c r="H68" s="96">
        <f t="shared" si="1"/>
        <v>0</v>
      </c>
      <c r="I68" s="96">
        <f t="shared" si="2"/>
        <v>0</v>
      </c>
    </row>
    <row r="69" spans="1:9" ht="30" customHeight="1" x14ac:dyDescent="0.25">
      <c r="A69" s="87" t="s">
        <v>52</v>
      </c>
      <c r="B69" s="87" t="s">
        <v>53</v>
      </c>
      <c r="C69" s="87">
        <v>45</v>
      </c>
      <c r="D69" s="91">
        <f>YADEN!D69+'k join VICOCAP'!D69+'U-Tena'!D69+'The Youth Congress '!D69+'MOCS 2017'!D69+LRF!D69+KAWE!D69+'Miss Koch'!D69+HAKI!D69+Riziki!D69+KISEP!D69</f>
        <v>5</v>
      </c>
      <c r="E69" s="91">
        <f>YADEN!E69+'k join VICOCAP'!E69+'U-Tena'!E69+'The Youth Congress '!E69+'MOCS 2017'!E69+LRF!E69+KAWE!E69+'Miss Koch'!E69+HAKI!E69+Riziki!E69+KISEP!E69</f>
        <v>10</v>
      </c>
      <c r="F69" s="91">
        <f>YADEN!F69+'k join VICOCAP'!F69+'U-Tena'!F69+'The Youth Congress '!F69+'MOCS 2017'!F69+LRF!F69+KAWE!F69+'Miss Koch'!F69+HAKI!F69+Riziki!F69+KISEP!F69</f>
        <v>9</v>
      </c>
      <c r="G69" s="91"/>
      <c r="H69" s="91">
        <f t="shared" si="1"/>
        <v>24</v>
      </c>
      <c r="I69" s="91">
        <f t="shared" si="2"/>
        <v>-21</v>
      </c>
    </row>
    <row r="70" spans="1:9" ht="27" customHeight="1" x14ac:dyDescent="0.25">
      <c r="A70" s="85" t="s">
        <v>54</v>
      </c>
      <c r="B70" s="85" t="s">
        <v>259</v>
      </c>
      <c r="C70" s="85">
        <v>45</v>
      </c>
      <c r="D70" s="91">
        <f>YADEN!D70+'k join VICOCAP'!D70+'U-Tena'!D70+'The Youth Congress '!D70+'MOCS 2017'!D70+LRF!D70+KAWE!D70+'Miss Koch'!D70+HAKI!D70+Riziki!D70+KISEP!D70</f>
        <v>6</v>
      </c>
      <c r="E70" s="91">
        <f>YADEN!E70+'k join VICOCAP'!E70+'U-Tena'!E70+'The Youth Congress '!E70+'MOCS 2017'!E70+LRF!E70+KAWE!E70+'Miss Koch'!E70+HAKI!E70+Riziki!E70+KISEP!E70</f>
        <v>12</v>
      </c>
      <c r="F70" s="91">
        <f>YADEN!F70+'k join VICOCAP'!F70+'U-Tena'!F70+'The Youth Congress '!F70+'MOCS 2017'!F70+LRF!F70+KAWE!F70+'Miss Koch'!F70+HAKI!F70+Riziki!F70+KISEP!F70</f>
        <v>16</v>
      </c>
      <c r="G70" s="90"/>
      <c r="H70" s="96">
        <f t="shared" si="1"/>
        <v>34</v>
      </c>
      <c r="I70" s="96">
        <f t="shared" si="2"/>
        <v>-11</v>
      </c>
    </row>
    <row r="71" spans="1:9" ht="18" customHeight="1" x14ac:dyDescent="0.25">
      <c r="A71" s="105" t="s">
        <v>55</v>
      </c>
      <c r="B71" s="89"/>
      <c r="C71" s="89"/>
      <c r="D71" s="91">
        <f>YADEN!D71+'k join VICOCAP'!D71+'U-Tena'!D71+'The Youth Congress '!D71+'MOCS 2017'!D71+LRF!D71+KAWE!D71+'Miss Koch'!D71+HAKI!D71+Riziki!D71+KISEP!D71</f>
        <v>0</v>
      </c>
      <c r="E71" s="91">
        <f>YADEN!E71+'k join VICOCAP'!E71+'U-Tena'!E71+'The Youth Congress '!E71+'MOCS 2017'!E71+LRF!E71+KAWE!E71+'Miss Koch'!E71+HAKI!E71+Riziki!E71+KISEP!E71</f>
        <v>0</v>
      </c>
      <c r="F71" s="91">
        <f>YADEN!F71+'k join VICOCAP'!F71+'U-Tena'!F71+'The Youth Congress '!F71+'MOCS 2017'!F71+LRF!F71+KAWE!F71+'Miss Koch'!F71+HAKI!F71+Riziki!F71+KISEP!F71</f>
        <v>0</v>
      </c>
      <c r="G71" s="89"/>
      <c r="H71" s="89"/>
      <c r="I71" s="89"/>
    </row>
    <row r="72" spans="1:9" ht="15" customHeight="1" x14ac:dyDescent="0.25">
      <c r="A72" s="85"/>
      <c r="B72" s="86" t="s">
        <v>10</v>
      </c>
      <c r="C72" s="85"/>
      <c r="D72" s="91">
        <f>YADEN!D72+'k join VICOCAP'!D72+'U-Tena'!D72+'The Youth Congress '!D72+'MOCS 2017'!D72+LRF!D72+KAWE!D72+'Miss Koch'!D72+HAKI!D72+Riziki!D72+KISEP!D72</f>
        <v>0</v>
      </c>
      <c r="E72" s="91">
        <f>YADEN!E72+'k join VICOCAP'!E72+'U-Tena'!E72+'The Youth Congress '!E72+'MOCS 2017'!E72+LRF!E72+KAWE!E72+'Miss Koch'!E72+HAKI!E72+Riziki!E72+KISEP!E72</f>
        <v>0</v>
      </c>
      <c r="F72" s="91">
        <f>YADEN!F72+'k join VICOCAP'!F72+'U-Tena'!F72+'The Youth Congress '!F72+'MOCS 2017'!F72+LRF!F72+KAWE!F72+'Miss Koch'!F72+HAKI!F72+Riziki!F72+KISEP!F72</f>
        <v>0</v>
      </c>
      <c r="G72" s="96"/>
      <c r="H72" s="96"/>
      <c r="I72" s="96"/>
    </row>
    <row r="73" spans="1:9" s="93" customFormat="1" ht="42.75" customHeight="1" x14ac:dyDescent="0.25">
      <c r="A73" s="91" t="s">
        <v>56</v>
      </c>
      <c r="B73" s="91" t="s">
        <v>57</v>
      </c>
      <c r="C73" s="91">
        <v>1500</v>
      </c>
      <c r="D73" s="91">
        <f>YADEN!D73+'k join VICOCAP'!D73+'U-Tena'!D73+'The Youth Congress '!D73+'MOCS 2017'!D73+LRF!D73+KAWE!D73+'Miss Koch'!D73+HAKI!D73+Riziki!D73+KISEP!D73</f>
        <v>983</v>
      </c>
      <c r="E73" s="91">
        <f>YADEN!E73+'k join VICOCAP'!E73+'U-Tena'!E73+'The Youth Congress '!E73+'MOCS 2017'!E73+LRF!E73+KAWE!E73+'Miss Koch'!E73+HAKI!E73+Riziki!E73+KISEP!E73</f>
        <v>125</v>
      </c>
      <c r="F73" s="91">
        <f>YADEN!F73+'k join VICOCAP'!F73+'U-Tena'!F73+'The Youth Congress '!F73+'MOCS 2017'!F73+LRF!F73+KAWE!F73+'Miss Koch'!F73+HAKI!F73+Riziki!F73+KISEP!F73</f>
        <v>118</v>
      </c>
      <c r="G73" s="91">
        <f t="shared" ref="G73" si="7">G74+G75+G76+G77</f>
        <v>0</v>
      </c>
      <c r="H73" s="91">
        <f>D73+E73+F73</f>
        <v>1226</v>
      </c>
      <c r="I73" s="91">
        <f t="shared" si="2"/>
        <v>-274</v>
      </c>
    </row>
    <row r="74" spans="1:9" ht="18" customHeight="1" x14ac:dyDescent="0.25">
      <c r="A74" s="85" t="s">
        <v>58</v>
      </c>
      <c r="B74" s="107" t="s">
        <v>260</v>
      </c>
      <c r="C74" s="85">
        <v>375</v>
      </c>
      <c r="D74" s="91">
        <f>YADEN!D74+'k join VICOCAP'!D74+'U-Tena'!D74+'The Youth Congress '!D74+'MOCS 2017'!D74+LRF!D74+KAWE!D74+'Miss Koch'!D74+HAKI!D74+Riziki!D74+KISEP!D74</f>
        <v>308</v>
      </c>
      <c r="E74" s="91">
        <f>YADEN!E74+'k join VICOCAP'!E74+'U-Tena'!E74+'The Youth Congress '!E74+'MOCS 2017'!E74+LRF!E74+KAWE!E74+'Miss Koch'!E74+HAKI!E74+Riziki!E74+KISEP!E74</f>
        <v>15</v>
      </c>
      <c r="F74" s="91">
        <f>YADEN!F74+'k join VICOCAP'!F74+'U-Tena'!F74+'The Youth Congress '!F74+'MOCS 2017'!F74+LRF!F74+KAWE!F74+'Miss Koch'!F74+HAKI!F74+Riziki!F74+KISEP!F74</f>
        <v>10</v>
      </c>
      <c r="G74" s="90"/>
      <c r="H74" s="96">
        <f t="shared" si="1"/>
        <v>333</v>
      </c>
      <c r="I74" s="96">
        <f t="shared" si="2"/>
        <v>-42</v>
      </c>
    </row>
    <row r="75" spans="1:9" ht="18" customHeight="1" x14ac:dyDescent="0.25">
      <c r="A75" s="85" t="s">
        <v>59</v>
      </c>
      <c r="B75" s="107" t="s">
        <v>261</v>
      </c>
      <c r="C75" s="85">
        <v>375</v>
      </c>
      <c r="D75" s="91">
        <f>YADEN!D75+'k join VICOCAP'!D75+'U-Tena'!D75+'The Youth Congress '!D75+'MOCS 2017'!D75+LRF!D75+KAWE!D75+'Miss Koch'!D75+HAKI!D75+Riziki!D75+KISEP!D75</f>
        <v>308</v>
      </c>
      <c r="E75" s="91">
        <f>YADEN!E75+'k join VICOCAP'!E75+'U-Tena'!E75+'The Youth Congress '!E75+'MOCS 2017'!E75+LRF!E75+KAWE!E75+'Miss Koch'!E75+HAKI!E75+Riziki!E75+KISEP!E75</f>
        <v>85</v>
      </c>
      <c r="F75" s="91">
        <f>YADEN!F75+'k join VICOCAP'!F75+'U-Tena'!F75+'The Youth Congress '!F75+'MOCS 2017'!F75+LRF!F75+KAWE!F75+'Miss Koch'!F75+HAKI!F75+Riziki!F75+KISEP!F75</f>
        <v>73</v>
      </c>
      <c r="G75" s="90"/>
      <c r="H75" s="96">
        <f t="shared" si="1"/>
        <v>466</v>
      </c>
      <c r="I75" s="96">
        <f t="shared" si="2"/>
        <v>91</v>
      </c>
    </row>
    <row r="76" spans="1:9" ht="18" customHeight="1" x14ac:dyDescent="0.25">
      <c r="A76" s="85" t="s">
        <v>60</v>
      </c>
      <c r="B76" s="107" t="s">
        <v>262</v>
      </c>
      <c r="C76" s="85">
        <v>375</v>
      </c>
      <c r="D76" s="91">
        <f>YADEN!D76+'k join VICOCAP'!D76+'U-Tena'!D76+'The Youth Congress '!D76+'MOCS 2017'!D76+LRF!D76+KAWE!D76+'Miss Koch'!D76+HAKI!D76+Riziki!D76+KISEP!D76</f>
        <v>257</v>
      </c>
      <c r="E76" s="91">
        <f>YADEN!E76+'k join VICOCAP'!E76+'U-Tena'!E76+'The Youth Congress '!E76+'MOCS 2017'!E76+LRF!E76+KAWE!E76+'Miss Koch'!E76+HAKI!E76+Riziki!E76+KISEP!E76</f>
        <v>15</v>
      </c>
      <c r="F76" s="91">
        <f>YADEN!F76+'k join VICOCAP'!F76+'U-Tena'!F76+'The Youth Congress '!F76+'MOCS 2017'!F76+LRF!F76+KAWE!F76+'Miss Koch'!F76+HAKI!F76+Riziki!F76+KISEP!F76</f>
        <v>25</v>
      </c>
      <c r="G76" s="90"/>
      <c r="H76" s="96">
        <f t="shared" si="1"/>
        <v>297</v>
      </c>
      <c r="I76" s="96">
        <f t="shared" si="2"/>
        <v>-78</v>
      </c>
    </row>
    <row r="77" spans="1:9" ht="18" customHeight="1" x14ac:dyDescent="0.25">
      <c r="A77" s="85" t="s">
        <v>61</v>
      </c>
      <c r="B77" s="107" t="s">
        <v>263</v>
      </c>
      <c r="C77" s="85">
        <v>375</v>
      </c>
      <c r="D77" s="91">
        <f>YADEN!D77+'k join VICOCAP'!D77+'U-Tena'!D77+'The Youth Congress '!D77+'MOCS 2017'!D77+LRF!D77+KAWE!D77+'Miss Koch'!D77+HAKI!D77+Riziki!D77+KISEP!D77</f>
        <v>110</v>
      </c>
      <c r="E77" s="91">
        <f>YADEN!E77+'k join VICOCAP'!E77+'U-Tena'!E77+'The Youth Congress '!E77+'MOCS 2017'!E77+LRF!E77+KAWE!E77+'Miss Koch'!E77+HAKI!E77+Riziki!E77+KISEP!E77</f>
        <v>10</v>
      </c>
      <c r="F77" s="91">
        <f>YADEN!F77+'k join VICOCAP'!F77+'U-Tena'!F77+'The Youth Congress '!F77+'MOCS 2017'!F77+LRF!F77+KAWE!F77+'Miss Koch'!F77+HAKI!F77+Riziki!F77+KISEP!F77</f>
        <v>10</v>
      </c>
      <c r="G77" s="90"/>
      <c r="H77" s="96">
        <f t="shared" ref="H77:H140" si="8">D77+E77+F77</f>
        <v>130</v>
      </c>
      <c r="I77" s="96">
        <f t="shared" ref="I77:I140" si="9">H77-C77</f>
        <v>-245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v>243</v>
      </c>
      <c r="D78" s="91">
        <f>YADEN!D78+'k join VICOCAP'!D78+'U-Tena'!D78+'The Youth Congress '!D78+'MOCS 2017'!D78+LRF!D78+KAWE!D78+'Miss Koch'!D78+HAKI!D78+Riziki!D78+KISEP!D78</f>
        <v>12</v>
      </c>
      <c r="E78" s="91">
        <f>YADEN!E78+'k join VICOCAP'!E78+'U-Tena'!E78+'The Youth Congress '!E78+'MOCS 2017'!E78+LRF!E78+KAWE!E78+'Miss Koch'!E78+HAKI!E78+Riziki!E78+KISEP!E78</f>
        <v>1</v>
      </c>
      <c r="F78" s="91">
        <f>YADEN!F78+'k join VICOCAP'!F78+'U-Tena'!F78+'The Youth Congress '!F78+'MOCS 2017'!F78+LRF!F78+KAWE!F78+'Miss Koch'!F78+HAKI!F78+Riziki!F78+KISEP!F78</f>
        <v>0</v>
      </c>
      <c r="G78" s="91">
        <f t="shared" ref="G78" si="10">G79+G80</f>
        <v>0</v>
      </c>
      <c r="H78" s="91">
        <f t="shared" si="8"/>
        <v>13</v>
      </c>
      <c r="I78" s="91">
        <f t="shared" si="9"/>
        <v>-230</v>
      </c>
    </row>
    <row r="79" spans="1:9" ht="23.25" customHeight="1" x14ac:dyDescent="0.25">
      <c r="A79" s="85" t="s">
        <v>64</v>
      </c>
      <c r="B79" s="85"/>
      <c r="C79" s="85"/>
      <c r="D79" s="91">
        <f>YADEN!D79+'k join VICOCAP'!D79+'U-Tena'!D79+'The Youth Congress '!D79+'MOCS 2017'!D79+LRF!D79+KAWE!D79+'Miss Koch'!D79+HAKI!D79+Riziki!D79+KISEP!D79</f>
        <v>12</v>
      </c>
      <c r="E79" s="91">
        <f>YADEN!E79+'k join VICOCAP'!E79+'U-Tena'!E79+'The Youth Congress '!E79+'MOCS 2017'!E79+LRF!E79+KAWE!E79+'Miss Koch'!E79+HAKI!E79+Riziki!E79+KISEP!E79</f>
        <v>1</v>
      </c>
      <c r="F79" s="91">
        <f>YADEN!F79+'k join VICOCAP'!F79+'U-Tena'!F79+'The Youth Congress '!F79+'MOCS 2017'!F79+LRF!F79+KAWE!F79+'Miss Koch'!F79+HAKI!F79+Riziki!F79+KISEP!F79</f>
        <v>0</v>
      </c>
      <c r="G79" s="90"/>
      <c r="H79" s="96">
        <f t="shared" si="8"/>
        <v>13</v>
      </c>
      <c r="I79" s="96">
        <f t="shared" si="9"/>
        <v>13</v>
      </c>
    </row>
    <row r="80" spans="1:9" ht="23.25" customHeight="1" x14ac:dyDescent="0.25">
      <c r="A80" s="85" t="s">
        <v>65</v>
      </c>
      <c r="B80" s="85"/>
      <c r="C80" s="85"/>
      <c r="D80" s="91">
        <f>YADEN!D80+'k join VICOCAP'!D80+'U-Tena'!D80+'The Youth Congress '!D80+'MOCS 2017'!D80+LRF!D80+KAWE!D80+'Miss Koch'!D80+HAKI!D80+Riziki!D80+KISEP!D80</f>
        <v>0</v>
      </c>
      <c r="E80" s="91">
        <f>YADEN!E80+'k join VICOCAP'!E80+'U-Tena'!E80+'The Youth Congress '!E80+'MOCS 2017'!E80+LRF!E80+KAWE!E80+'Miss Koch'!E80+HAKI!E80+Riziki!E80+KISEP!E80</f>
        <v>0</v>
      </c>
      <c r="F80" s="91">
        <f>YADEN!F80+'k join VICOCAP'!F80+'U-Tena'!F80+'The Youth Congress '!F80+'MOCS 2017'!F80+LRF!F80+KAWE!F80+'Miss Koch'!F80+HAKI!F80+Riziki!F80+KISEP!F80</f>
        <v>0</v>
      </c>
      <c r="G80" s="90"/>
      <c r="H80" s="96">
        <f t="shared" si="8"/>
        <v>0</v>
      </c>
      <c r="I80" s="96">
        <f t="shared" si="9"/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v>2000</v>
      </c>
      <c r="D81" s="91">
        <f>YADEN!D81+'k join VICOCAP'!D81+'U-Tena'!D81+'The Youth Congress '!D81+'MOCS 2017'!D81+LRF!D81+KAWE!D81+'Miss Koch'!D81+HAKI!D81+Riziki!D81+KISEP!D81</f>
        <v>36</v>
      </c>
      <c r="E81" s="91">
        <f>YADEN!E81+'k join VICOCAP'!E81+'U-Tena'!E81+'The Youth Congress '!E81+'MOCS 2017'!E81+LRF!E81+KAWE!E81+'Miss Koch'!E81+HAKI!E81+Riziki!E81+KISEP!E81</f>
        <v>151</v>
      </c>
      <c r="F81" s="91">
        <f>YADEN!F81+'k join VICOCAP'!F81+'U-Tena'!F81+'The Youth Congress '!F81+'MOCS 2017'!F81+LRF!F81+KAWE!F81+'Miss Koch'!F81+HAKI!F81+Riziki!F81+KISEP!F81</f>
        <v>784</v>
      </c>
      <c r="G81" s="91">
        <f t="shared" ref="G81" si="11">G82+G83+G84+G85</f>
        <v>0</v>
      </c>
      <c r="H81" s="91">
        <f t="shared" si="8"/>
        <v>971</v>
      </c>
      <c r="I81" s="91">
        <f t="shared" si="9"/>
        <v>-1029</v>
      </c>
    </row>
    <row r="82" spans="1:9" ht="17.25" customHeight="1" x14ac:dyDescent="0.25">
      <c r="A82" s="85" t="s">
        <v>58</v>
      </c>
      <c r="B82" s="107" t="s">
        <v>260</v>
      </c>
      <c r="C82" s="85">
        <v>500</v>
      </c>
      <c r="D82" s="91">
        <f>YADEN!D82+'k join VICOCAP'!D82+'U-Tena'!D82+'The Youth Congress '!D82+'MOCS 2017'!D82+LRF!D82+KAWE!D82+'Miss Koch'!D82+HAKI!D82+Riziki!D82+KISEP!D82</f>
        <v>9</v>
      </c>
      <c r="E82" s="91">
        <f>YADEN!E82+'k join VICOCAP'!E82+'U-Tena'!E82+'The Youth Congress '!E82+'MOCS 2017'!E82+LRF!E82+KAWE!E82+'Miss Koch'!E82+HAKI!E82+Riziki!E82+KISEP!E82</f>
        <v>40</v>
      </c>
      <c r="F82" s="91">
        <f>YADEN!F82+'k join VICOCAP'!F82+'U-Tena'!F82+'The Youth Congress '!F82+'MOCS 2017'!F82+LRF!F82+KAWE!F82+'Miss Koch'!F82+HAKI!F82+Riziki!F82+KISEP!F82</f>
        <v>150</v>
      </c>
      <c r="G82" s="90"/>
      <c r="H82" s="96">
        <f t="shared" si="8"/>
        <v>199</v>
      </c>
      <c r="I82" s="96">
        <f t="shared" si="9"/>
        <v>-301</v>
      </c>
    </row>
    <row r="83" spans="1:9" ht="17.25" customHeight="1" x14ac:dyDescent="0.25">
      <c r="A83" s="85" t="s">
        <v>59</v>
      </c>
      <c r="B83" s="107" t="s">
        <v>261</v>
      </c>
      <c r="C83" s="85">
        <v>500</v>
      </c>
      <c r="D83" s="91">
        <f>YADEN!D83+'k join VICOCAP'!D83+'U-Tena'!D83+'The Youth Congress '!D83+'MOCS 2017'!D83+LRF!D83+KAWE!D83+'Miss Koch'!D83+HAKI!D83+Riziki!D83+KISEP!D83</f>
        <v>9</v>
      </c>
      <c r="E83" s="91">
        <f>YADEN!E83+'k join VICOCAP'!E83+'U-Tena'!E83+'The Youth Congress '!E83+'MOCS 2017'!E83+LRF!E83+KAWE!E83+'Miss Koch'!E83+HAKI!E83+Riziki!E83+KISEP!E83</f>
        <v>51</v>
      </c>
      <c r="F83" s="91">
        <f>YADEN!F83+'k join VICOCAP'!F83+'U-Tena'!F83+'The Youth Congress '!F83+'MOCS 2017'!F83+LRF!F83+KAWE!F83+'Miss Koch'!F83+HAKI!F83+Riziki!F83+KISEP!F83</f>
        <v>96</v>
      </c>
      <c r="G83" s="90"/>
      <c r="H83" s="96">
        <f t="shared" si="8"/>
        <v>156</v>
      </c>
      <c r="I83" s="96">
        <f t="shared" si="9"/>
        <v>-344</v>
      </c>
    </row>
    <row r="84" spans="1:9" ht="17.25" customHeight="1" x14ac:dyDescent="0.25">
      <c r="A84" s="85" t="s">
        <v>60</v>
      </c>
      <c r="B84" s="107" t="s">
        <v>262</v>
      </c>
      <c r="C84" s="85">
        <v>500</v>
      </c>
      <c r="D84" s="91">
        <f>YADEN!D84+'k join VICOCAP'!D84+'U-Tena'!D84+'The Youth Congress '!D84+'MOCS 2017'!D84+LRF!D84+KAWE!D84+'Miss Koch'!D84+HAKI!D84+Riziki!D84+KISEP!D84</f>
        <v>9</v>
      </c>
      <c r="E84" s="91">
        <f>YADEN!E84+'k join VICOCAP'!E84+'U-Tena'!E84+'The Youth Congress '!E84+'MOCS 2017'!E84+LRF!E84+KAWE!E84+'Miss Koch'!E84+HAKI!E84+Riziki!E84+KISEP!E84</f>
        <v>30</v>
      </c>
      <c r="F84" s="91">
        <f>YADEN!F84+'k join VICOCAP'!F84+'U-Tena'!F84+'The Youth Congress '!F84+'MOCS 2017'!F84+LRF!F84+KAWE!F84+'Miss Koch'!F84+HAKI!F84+Riziki!F84+KISEP!F84</f>
        <v>244</v>
      </c>
      <c r="G84" s="90"/>
      <c r="H84" s="96">
        <f t="shared" si="8"/>
        <v>283</v>
      </c>
      <c r="I84" s="96">
        <f t="shared" si="9"/>
        <v>-217</v>
      </c>
    </row>
    <row r="85" spans="1:9" ht="17.25" customHeight="1" x14ac:dyDescent="0.25">
      <c r="A85" s="85" t="s">
        <v>61</v>
      </c>
      <c r="B85" s="107" t="s">
        <v>263</v>
      </c>
      <c r="C85" s="85">
        <v>500</v>
      </c>
      <c r="D85" s="91">
        <f>YADEN!D85+'k join VICOCAP'!D85+'U-Tena'!D85+'The Youth Congress '!D85+'MOCS 2017'!D85+LRF!D85+KAWE!D85+'Miss Koch'!D85+HAKI!D85+Riziki!D85+KISEP!D85</f>
        <v>9</v>
      </c>
      <c r="E85" s="91">
        <f>YADEN!E85+'k join VICOCAP'!E85+'U-Tena'!E85+'The Youth Congress '!E85+'MOCS 2017'!E85+LRF!E85+KAWE!E85+'Miss Koch'!E85+HAKI!E85+Riziki!E85+KISEP!E85</f>
        <v>30</v>
      </c>
      <c r="F85" s="91">
        <f>YADEN!F85+'k join VICOCAP'!F85+'U-Tena'!F85+'The Youth Congress '!F85+'MOCS 2017'!F85+LRF!F85+KAWE!F85+'Miss Koch'!F85+HAKI!F85+Riziki!F85+KISEP!F85</f>
        <v>294</v>
      </c>
      <c r="G85" s="90"/>
      <c r="H85" s="96">
        <f t="shared" si="8"/>
        <v>333</v>
      </c>
      <c r="I85" s="96">
        <f t="shared" si="9"/>
        <v>-167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v>25</v>
      </c>
      <c r="D86" s="91">
        <f>YADEN!D86+'k join VICOCAP'!D86+'U-Tena'!D86+'The Youth Congress '!D86+'MOCS 2017'!D86+LRF!D86+KAWE!D86+'Miss Koch'!D86+HAKI!D86+Riziki!D86+KISEP!D86</f>
        <v>54</v>
      </c>
      <c r="E86" s="91">
        <f>YADEN!E86+'k join VICOCAP'!E86+'U-Tena'!E86+'The Youth Congress '!E86+'MOCS 2017'!E86+LRF!E86+KAWE!E86+'Miss Koch'!E86+HAKI!E86+Riziki!E86+KISEP!E86</f>
        <v>25</v>
      </c>
      <c r="F86" s="91">
        <f>YADEN!F86+'k join VICOCAP'!F86+'U-Tena'!F86+'The Youth Congress '!F86+'MOCS 2017'!F86+LRF!F86+KAWE!F86+'Miss Koch'!F86+HAKI!F86+Riziki!F86+KISEP!F86</f>
        <v>24</v>
      </c>
      <c r="G86" s="91">
        <f t="shared" ref="G86" si="12">G87+G88+G89+G90</f>
        <v>0</v>
      </c>
      <c r="H86" s="89">
        <f t="shared" si="8"/>
        <v>103</v>
      </c>
      <c r="I86" s="91">
        <f t="shared" si="9"/>
        <v>78</v>
      </c>
    </row>
    <row r="87" spans="1:9" ht="19.5" customHeight="1" x14ac:dyDescent="0.25">
      <c r="A87" s="85" t="s">
        <v>70</v>
      </c>
      <c r="B87" s="85"/>
      <c r="C87" s="85"/>
      <c r="D87" s="91">
        <f>YADEN!D87+'k join VICOCAP'!D87+'U-Tena'!D87+'The Youth Congress '!D87+'MOCS 2017'!D87+LRF!D87+KAWE!D87+'Miss Koch'!D87+HAKI!D87+Riziki!D87+KISEP!D87</f>
        <v>10</v>
      </c>
      <c r="E87" s="91">
        <f>YADEN!E87+'k join VICOCAP'!E87+'U-Tena'!E87+'The Youth Congress '!E87+'MOCS 2017'!E87+LRF!E87+KAWE!E87+'Miss Koch'!E87+HAKI!E87+Riziki!E87+KISEP!E87</f>
        <v>12</v>
      </c>
      <c r="F87" s="91">
        <f>YADEN!F87+'k join VICOCAP'!F87+'U-Tena'!F87+'The Youth Congress '!F87+'MOCS 2017'!F87+LRF!F87+KAWE!F87+'Miss Koch'!F87+HAKI!F87+Riziki!F87+KISEP!F87</f>
        <v>9</v>
      </c>
      <c r="G87" s="90"/>
      <c r="H87" s="96">
        <f t="shared" si="8"/>
        <v>31</v>
      </c>
      <c r="I87" s="96">
        <f t="shared" si="9"/>
        <v>31</v>
      </c>
    </row>
    <row r="88" spans="1:9" ht="19.5" customHeight="1" x14ac:dyDescent="0.25">
      <c r="A88" s="85" t="s">
        <v>71</v>
      </c>
      <c r="B88" s="85"/>
      <c r="C88" s="85"/>
      <c r="D88" s="91">
        <f>YADEN!D88+'k join VICOCAP'!D88+'U-Tena'!D88+'The Youth Congress '!D88+'MOCS 2017'!D88+LRF!D88+KAWE!D88+'Miss Koch'!D88+HAKI!D88+Riziki!D88+KISEP!D88</f>
        <v>20</v>
      </c>
      <c r="E88" s="91">
        <f>YADEN!E88+'k join VICOCAP'!E88+'U-Tena'!E88+'The Youth Congress '!E88+'MOCS 2017'!E88+LRF!E88+KAWE!E88+'Miss Koch'!E88+HAKI!E88+Riziki!E88+KISEP!E88</f>
        <v>3</v>
      </c>
      <c r="F88" s="91">
        <f>YADEN!F88+'k join VICOCAP'!F88+'U-Tena'!F88+'The Youth Congress '!F88+'MOCS 2017'!F88+LRF!F88+KAWE!F88+'Miss Koch'!F88+HAKI!F88+Riziki!F88+KISEP!F88</f>
        <v>6</v>
      </c>
      <c r="G88" s="90"/>
      <c r="H88" s="96">
        <f t="shared" si="8"/>
        <v>29</v>
      </c>
      <c r="I88" s="96">
        <f t="shared" si="9"/>
        <v>29</v>
      </c>
    </row>
    <row r="89" spans="1:9" ht="19.5" customHeight="1" x14ac:dyDescent="0.25">
      <c r="A89" s="85" t="s">
        <v>72</v>
      </c>
      <c r="B89" s="85"/>
      <c r="C89" s="85"/>
      <c r="D89" s="91">
        <f>YADEN!D89+'k join VICOCAP'!D89+'U-Tena'!D89+'The Youth Congress '!D89+'MOCS 2017'!D89+LRF!D89+KAWE!D89+'Miss Koch'!D89+HAKI!D89+Riziki!D89+KISEP!D89</f>
        <v>20</v>
      </c>
      <c r="E89" s="91">
        <f>YADEN!E89+'k join VICOCAP'!E89+'U-Tena'!E89+'The Youth Congress '!E89+'MOCS 2017'!E89+LRF!E89+KAWE!E89+'Miss Koch'!E89+HAKI!E89+Riziki!E89+KISEP!E89</f>
        <v>8</v>
      </c>
      <c r="F89" s="91">
        <f>YADEN!F89+'k join VICOCAP'!F89+'U-Tena'!F89+'The Youth Congress '!F89+'MOCS 2017'!F89+LRF!F89+KAWE!F89+'Miss Koch'!F89+HAKI!F89+Riziki!F89+KISEP!F89</f>
        <v>7</v>
      </c>
      <c r="G89" s="90"/>
      <c r="H89" s="96">
        <f t="shared" si="8"/>
        <v>35</v>
      </c>
      <c r="I89" s="96">
        <f t="shared" si="9"/>
        <v>35</v>
      </c>
    </row>
    <row r="90" spans="1:9" ht="19.5" customHeight="1" x14ac:dyDescent="0.25">
      <c r="A90" s="85" t="s">
        <v>73</v>
      </c>
      <c r="B90" s="85"/>
      <c r="C90" s="85"/>
      <c r="D90" s="91">
        <f>YADEN!D90+'k join VICOCAP'!D90+'U-Tena'!D90+'The Youth Congress '!D90+'MOCS 2017'!D90+LRF!D90+KAWE!D90+'Miss Koch'!D90+HAKI!D90+Riziki!D90+KISEP!D90</f>
        <v>4</v>
      </c>
      <c r="E90" s="91">
        <f>YADEN!E90+'k join VICOCAP'!E90+'U-Tena'!E90+'The Youth Congress '!E90+'MOCS 2017'!E90+LRF!E90+KAWE!E90+'Miss Koch'!E90+HAKI!E90+Riziki!E90+KISEP!E90</f>
        <v>2</v>
      </c>
      <c r="F90" s="91">
        <f>YADEN!F90+'k join VICOCAP'!F90+'U-Tena'!F90+'The Youth Congress '!F90+'MOCS 2017'!F90+LRF!F90+KAWE!F90+'Miss Koch'!F90+HAKI!F90+Riziki!F90+KISEP!F90</f>
        <v>2</v>
      </c>
      <c r="G90" s="90"/>
      <c r="H90" s="96">
        <f t="shared" si="8"/>
        <v>8</v>
      </c>
      <c r="I90" s="96">
        <f t="shared" si="9"/>
        <v>8</v>
      </c>
    </row>
    <row r="91" spans="1:9" ht="18" customHeight="1" x14ac:dyDescent="0.25">
      <c r="A91" s="85"/>
      <c r="B91" s="86" t="s">
        <v>25</v>
      </c>
      <c r="C91" s="85"/>
      <c r="D91" s="91">
        <f>YADEN!D91+'k join VICOCAP'!D91+'U-Tena'!D91+'The Youth Congress '!D91+'MOCS 2017'!D91+LRF!D91+KAWE!D91+'Miss Koch'!D91+HAKI!D91+Riziki!D91+KISEP!D91</f>
        <v>0</v>
      </c>
      <c r="E91" s="91">
        <f>YADEN!E91+'k join VICOCAP'!E91+'U-Tena'!E91+'The Youth Congress '!E91+'MOCS 2017'!E91+LRF!E91+KAWE!E91+'Miss Koch'!E91+HAKI!E91+Riziki!E91+KISEP!E91</f>
        <v>0</v>
      </c>
      <c r="F91" s="91">
        <f>YADEN!F91+'k join VICOCAP'!F91+'U-Tena'!F91+'The Youth Congress '!F91+'MOCS 2017'!F91+LRF!F91+KAWE!F91+'Miss Koch'!F91+HAKI!F91+Riziki!F91+KISEP!F91</f>
        <v>0</v>
      </c>
      <c r="G91" s="90"/>
      <c r="H91" s="96">
        <f t="shared" si="8"/>
        <v>0</v>
      </c>
      <c r="I91" s="96">
        <f t="shared" si="9"/>
        <v>0</v>
      </c>
    </row>
    <row r="92" spans="1:9" ht="34.5" customHeight="1" x14ac:dyDescent="0.25">
      <c r="A92" s="87" t="s">
        <v>74</v>
      </c>
      <c r="B92" s="106" t="s">
        <v>75</v>
      </c>
      <c r="C92" s="87"/>
      <c r="D92" s="91">
        <f>YADEN!D92+'k join VICOCAP'!D92+'U-Tena'!D92+'The Youth Congress '!D92+'MOCS 2017'!D92+LRF!D92+KAWE!D92+'Miss Koch'!D92+HAKI!D92+Riziki!D92+KISEP!D92</f>
        <v>0</v>
      </c>
      <c r="E92" s="91">
        <f>YADEN!E92+'k join VICOCAP'!E92+'U-Tena'!E92+'The Youth Congress '!E92+'MOCS 2017'!E92+LRF!E92+KAWE!E92+'Miss Koch'!E92+HAKI!E92+Riziki!E92+KISEP!E92</f>
        <v>0</v>
      </c>
      <c r="F92" s="91">
        <f>YADEN!F92+'k join VICOCAP'!F92+'U-Tena'!F92+'The Youth Congress '!F92+'MOCS 2017'!F92+LRF!F92+KAWE!F92+'Miss Koch'!F92+HAKI!F92+Riziki!F92+KISEP!F92</f>
        <v>0</v>
      </c>
      <c r="G92" s="91"/>
      <c r="H92" s="91">
        <f t="shared" si="8"/>
        <v>0</v>
      </c>
      <c r="I92" s="91">
        <f t="shared" si="9"/>
        <v>0</v>
      </c>
    </row>
    <row r="93" spans="1:9" ht="28.5" customHeight="1" x14ac:dyDescent="0.25">
      <c r="A93" s="85" t="s">
        <v>76</v>
      </c>
      <c r="B93" s="85"/>
      <c r="C93" s="85"/>
      <c r="D93" s="91">
        <f>YADEN!D93+'k join VICOCAP'!D93+'U-Tena'!D93+'The Youth Congress '!D93+'MOCS 2017'!D93+LRF!D93+KAWE!D93+'Miss Koch'!D93+HAKI!D93+Riziki!D93+KISEP!D93</f>
        <v>248</v>
      </c>
      <c r="E93" s="91">
        <f>YADEN!E93+'k join VICOCAP'!E93+'U-Tena'!E93+'The Youth Congress '!E93+'MOCS 2017'!E93+LRF!E93+KAWE!E93+'Miss Koch'!E93+HAKI!E93+Riziki!E93+KISEP!E93</f>
        <v>1</v>
      </c>
      <c r="F93" s="91">
        <f>YADEN!F93+'k join VICOCAP'!F93+'U-Tena'!F93+'The Youth Congress '!F93+'MOCS 2017'!F93+LRF!F93+KAWE!F93+'Miss Koch'!F93+HAKI!F93+Riziki!F93+KISEP!F93</f>
        <v>1</v>
      </c>
      <c r="G93" s="90"/>
      <c r="H93" s="96">
        <f t="shared" si="8"/>
        <v>250</v>
      </c>
      <c r="I93" s="96">
        <f t="shared" si="9"/>
        <v>250</v>
      </c>
    </row>
    <row r="94" spans="1:9" s="93" customFormat="1" ht="18.75" customHeight="1" x14ac:dyDescent="0.25">
      <c r="A94" s="94" t="s">
        <v>77</v>
      </c>
      <c r="B94" s="89"/>
      <c r="C94" s="89"/>
      <c r="D94" s="91">
        <f>YADEN!D94+'k join VICOCAP'!D94+'U-Tena'!D94+'The Youth Congress '!D94+'MOCS 2017'!D94+LRF!D94+KAWE!D94+'Miss Koch'!D94+HAKI!D94+Riziki!D94+KISEP!D94</f>
        <v>0</v>
      </c>
      <c r="E94" s="91">
        <f>YADEN!E94+'k join VICOCAP'!E94+'U-Tena'!E94+'The Youth Congress '!E94+'MOCS 2017'!E94+LRF!E94+KAWE!E94+'Miss Koch'!E94+HAKI!E94+Riziki!E94+KISEP!E94</f>
        <v>0</v>
      </c>
      <c r="F94" s="91">
        <f>YADEN!F94+'k join VICOCAP'!F94+'U-Tena'!F94+'The Youth Congress '!F94+'MOCS 2017'!F94+LRF!F94+KAWE!F94+'Miss Koch'!F94+HAKI!F94+Riziki!F94+KISEP!F94</f>
        <v>0</v>
      </c>
      <c r="G94" s="89"/>
      <c r="H94" s="89"/>
      <c r="I94" s="89"/>
    </row>
    <row r="95" spans="1:9" ht="27" customHeight="1" x14ac:dyDescent="0.25">
      <c r="A95" s="85"/>
      <c r="B95" s="86" t="s">
        <v>10</v>
      </c>
      <c r="C95" s="85"/>
      <c r="D95" s="91">
        <f>YADEN!D95+'k join VICOCAP'!D95+'U-Tena'!D95+'The Youth Congress '!D95+'MOCS 2017'!D95+LRF!D95+KAWE!D95+'Miss Koch'!D95+HAKI!D95+Riziki!D95+KISEP!D95</f>
        <v>0</v>
      </c>
      <c r="E95" s="91">
        <f>YADEN!E95+'k join VICOCAP'!E95+'U-Tena'!E95+'The Youth Congress '!E95+'MOCS 2017'!E95+LRF!E95+KAWE!E95+'Miss Koch'!E95+HAKI!E95+Riziki!E95+KISEP!E95</f>
        <v>0</v>
      </c>
      <c r="F95" s="91">
        <f>YADEN!F95+'k join VICOCAP'!F95+'U-Tena'!F95+'The Youth Congress '!F95+'MOCS 2017'!F95+LRF!F95+KAWE!F95+'Miss Koch'!F95+HAKI!F95+Riziki!F95+KISEP!F95</f>
        <v>0</v>
      </c>
      <c r="G95" s="90"/>
      <c r="H95" s="96"/>
      <c r="I95" s="96"/>
    </row>
    <row r="96" spans="1:9" s="93" customFormat="1" ht="45" x14ac:dyDescent="0.25">
      <c r="A96" s="91" t="s">
        <v>78</v>
      </c>
      <c r="B96" s="91" t="s">
        <v>79</v>
      </c>
      <c r="C96" s="91">
        <v>8100</v>
      </c>
      <c r="D96" s="91">
        <f>YADEN!D96+'k join VICOCAP'!D96+'U-Tena'!D96+'The Youth Congress '!D96+'MOCS 2017'!D96+LRF!D96+KAWE!D96+'Miss Koch'!D96+HAKI!D96+Riziki!D96+KISEP!D96</f>
        <v>1580</v>
      </c>
      <c r="E96" s="91">
        <f>YADEN!E96+'k join VICOCAP'!E96+'U-Tena'!E96+'The Youth Congress '!E96+'MOCS 2017'!E96+LRF!E96+KAWE!E96+'Miss Koch'!E96+HAKI!E96+Riziki!E96+KISEP!E96</f>
        <v>301</v>
      </c>
      <c r="F96" s="91">
        <f>YADEN!F96+'k join VICOCAP'!F96+'U-Tena'!F96+'The Youth Congress '!F96+'MOCS 2017'!F96+LRF!F96+KAWE!F96+'Miss Koch'!F96+HAKI!F96+Riziki!F96+KISEP!F96</f>
        <v>387</v>
      </c>
      <c r="G96" s="91">
        <f t="shared" ref="G96" si="13">G97+G98+G99+G100</f>
        <v>0</v>
      </c>
      <c r="H96" s="91">
        <f t="shared" si="8"/>
        <v>2268</v>
      </c>
      <c r="I96" s="91">
        <f t="shared" si="9"/>
        <v>-5832</v>
      </c>
    </row>
    <row r="97" spans="1:9" ht="16.5" customHeight="1" x14ac:dyDescent="0.25">
      <c r="A97" s="85" t="s">
        <v>80</v>
      </c>
      <c r="B97" s="107" t="s">
        <v>260</v>
      </c>
      <c r="C97" s="85"/>
      <c r="D97" s="91">
        <f>YADEN!D97+'k join VICOCAP'!D97+'U-Tena'!D97+'The Youth Congress '!D97+'MOCS 2017'!D97+LRF!D97+KAWE!D97+'Miss Koch'!D97+HAKI!D97+Riziki!D97+KISEP!D97</f>
        <v>650</v>
      </c>
      <c r="E97" s="91">
        <f>YADEN!E97+'k join VICOCAP'!E97+'U-Tena'!E97+'The Youth Congress '!E97+'MOCS 2017'!E97+LRF!E97+KAWE!E97+'Miss Koch'!E97+HAKI!E97+Riziki!E97+KISEP!E97</f>
        <v>78</v>
      </c>
      <c r="F97" s="91">
        <f>YADEN!F97+'k join VICOCAP'!F97+'U-Tena'!F97+'The Youth Congress '!F97+'MOCS 2017'!F97+LRF!F97+KAWE!F97+'Miss Koch'!F97+HAKI!F97+Riziki!F97+KISEP!F97</f>
        <v>120</v>
      </c>
      <c r="G97" s="90"/>
      <c r="H97" s="96">
        <f t="shared" si="8"/>
        <v>848</v>
      </c>
      <c r="I97" s="96">
        <f t="shared" si="9"/>
        <v>848</v>
      </c>
    </row>
    <row r="98" spans="1:9" ht="16.5" customHeight="1" x14ac:dyDescent="0.25">
      <c r="A98" s="85" t="s">
        <v>81</v>
      </c>
      <c r="B98" s="107" t="s">
        <v>261</v>
      </c>
      <c r="C98" s="85"/>
      <c r="D98" s="91">
        <f>YADEN!D98+'k join VICOCAP'!D98+'U-Tena'!D98+'The Youth Congress '!D98+'MOCS 2017'!D98+LRF!D98+KAWE!D98+'Miss Koch'!D98+HAKI!D98+Riziki!D98+KISEP!D98</f>
        <v>810</v>
      </c>
      <c r="E98" s="91">
        <f>YADEN!E98+'k join VICOCAP'!E98+'U-Tena'!E98+'The Youth Congress '!E98+'MOCS 2017'!E98+LRF!E98+KAWE!E98+'Miss Koch'!E98+HAKI!E98+Riziki!E98+KISEP!E98</f>
        <v>111</v>
      </c>
      <c r="F98" s="91">
        <f>YADEN!F98+'k join VICOCAP'!F98+'U-Tena'!F98+'The Youth Congress '!F98+'MOCS 2017'!F98+LRF!F98+KAWE!F98+'Miss Koch'!F98+HAKI!F98+Riziki!F98+KISEP!F98</f>
        <v>195</v>
      </c>
      <c r="G98" s="90"/>
      <c r="H98" s="96">
        <f t="shared" si="8"/>
        <v>1116</v>
      </c>
      <c r="I98" s="96">
        <f t="shared" si="9"/>
        <v>1116</v>
      </c>
    </row>
    <row r="99" spans="1:9" ht="16.5" customHeight="1" x14ac:dyDescent="0.25">
      <c r="A99" s="85" t="s">
        <v>82</v>
      </c>
      <c r="B99" s="107" t="s">
        <v>262</v>
      </c>
      <c r="C99" s="85"/>
      <c r="D99" s="91">
        <f>YADEN!D99+'k join VICOCAP'!D99+'U-Tena'!D99+'The Youth Congress '!D99+'MOCS 2017'!D99+LRF!D99+KAWE!D99+'Miss Koch'!D99+HAKI!D99+Riziki!D99+KISEP!D99</f>
        <v>100</v>
      </c>
      <c r="E99" s="91">
        <f>YADEN!E99+'k join VICOCAP'!E99+'U-Tena'!E99+'The Youth Congress '!E99+'MOCS 2017'!E99+LRF!E99+KAWE!E99+'Miss Koch'!E99+HAKI!E99+Riziki!E99+KISEP!E99</f>
        <v>79</v>
      </c>
      <c r="F99" s="91">
        <f>YADEN!F99+'k join VICOCAP'!F99+'U-Tena'!F99+'The Youth Congress '!F99+'MOCS 2017'!F99+LRF!F99+KAWE!F99+'Miss Koch'!F99+HAKI!F99+Riziki!F99+KISEP!F99</f>
        <v>37</v>
      </c>
      <c r="G99" s="90"/>
      <c r="H99" s="96">
        <f t="shared" si="8"/>
        <v>216</v>
      </c>
      <c r="I99" s="96">
        <f t="shared" si="9"/>
        <v>216</v>
      </c>
    </row>
    <row r="100" spans="1:9" ht="16.5" customHeight="1" x14ac:dyDescent="0.25">
      <c r="A100" s="85" t="s">
        <v>83</v>
      </c>
      <c r="B100" s="107" t="s">
        <v>263</v>
      </c>
      <c r="C100" s="85"/>
      <c r="D100" s="91">
        <f>YADEN!D100+'k join VICOCAP'!D100+'U-Tena'!D100+'The Youth Congress '!D100+'MOCS 2017'!D100+LRF!D100+KAWE!D100+'Miss Koch'!D100+HAKI!D100+Riziki!D100+KISEP!D100</f>
        <v>20</v>
      </c>
      <c r="E100" s="91">
        <f>YADEN!E100+'k join VICOCAP'!E100+'U-Tena'!E100+'The Youth Congress '!E100+'MOCS 2017'!E100+LRF!E100+KAWE!E100+'Miss Koch'!E100+HAKI!E100+Riziki!E100+KISEP!E100</f>
        <v>33</v>
      </c>
      <c r="F100" s="91">
        <f>YADEN!F100+'k join VICOCAP'!F100+'U-Tena'!F100+'The Youth Congress '!F100+'MOCS 2017'!F100+LRF!F100+KAWE!F100+'Miss Koch'!F100+HAKI!F100+Riziki!F100+KISEP!F100</f>
        <v>35</v>
      </c>
      <c r="G100" s="90"/>
      <c r="H100" s="96">
        <f t="shared" si="8"/>
        <v>88</v>
      </c>
      <c r="I100" s="96">
        <f t="shared" si="9"/>
        <v>88</v>
      </c>
    </row>
    <row r="101" spans="1:9" s="93" customFormat="1" ht="42.75" customHeight="1" x14ac:dyDescent="0.25">
      <c r="A101" s="91" t="s">
        <v>84</v>
      </c>
      <c r="B101" s="91" t="s">
        <v>85</v>
      </c>
      <c r="C101" s="134">
        <v>0.6</v>
      </c>
      <c r="D101" s="91">
        <f>YADEN!D101+'k join VICOCAP'!D101+'U-Tena'!D101+'The Youth Congress '!D101+'MOCS 2017'!D101+LRF!D101+KAWE!D101+'Miss Koch'!D101+HAKI!D101+Riziki!D101+KISEP!D101</f>
        <v>7</v>
      </c>
      <c r="E101" s="91">
        <f>YADEN!E101+'k join VICOCAP'!E101+'U-Tena'!E101+'The Youth Congress '!E101+'MOCS 2017'!E101+LRF!E101+KAWE!E101+'Miss Koch'!E101+HAKI!E101+Riziki!E101+KISEP!E101</f>
        <v>10</v>
      </c>
      <c r="F101" s="91">
        <f>YADEN!F101+'k join VICOCAP'!F101+'U-Tena'!F101+'The Youth Congress '!F101+'MOCS 2017'!F101+LRF!F101+KAWE!F101+'Miss Koch'!F101+HAKI!F101+Riziki!F101+KISEP!F101</f>
        <v>12</v>
      </c>
      <c r="G101" s="91">
        <f t="shared" ref="G101" si="14">G102+G103+G104</f>
        <v>0</v>
      </c>
      <c r="H101" s="91">
        <f t="shared" si="8"/>
        <v>29</v>
      </c>
      <c r="I101" s="91">
        <f t="shared" si="9"/>
        <v>28.4</v>
      </c>
    </row>
    <row r="102" spans="1:9" x14ac:dyDescent="0.25">
      <c r="A102" s="85" t="s">
        <v>86</v>
      </c>
      <c r="B102" s="85"/>
      <c r="C102" s="85"/>
      <c r="D102" s="91">
        <f>YADEN!D102+'k join VICOCAP'!D102+'U-Tena'!D102+'The Youth Congress '!D102+'MOCS 2017'!D102+LRF!D102+KAWE!D102+'Miss Koch'!D102+HAKI!D102+Riziki!D102+KISEP!D102</f>
        <v>7</v>
      </c>
      <c r="E102" s="91">
        <f>YADEN!E102+'k join VICOCAP'!E102+'U-Tena'!E102+'The Youth Congress '!E102+'MOCS 2017'!E102+LRF!E102+KAWE!E102+'Miss Koch'!E102+HAKI!E102+Riziki!E102+KISEP!E102</f>
        <v>7</v>
      </c>
      <c r="F102" s="91">
        <f>YADEN!F102+'k join VICOCAP'!F102+'U-Tena'!F102+'The Youth Congress '!F102+'MOCS 2017'!F102+LRF!F102+KAWE!F102+'Miss Koch'!F102+HAKI!F102+Riziki!F102+KISEP!F102</f>
        <v>8</v>
      </c>
      <c r="G102" s="90"/>
      <c r="H102" s="96">
        <f t="shared" si="8"/>
        <v>22</v>
      </c>
      <c r="I102" s="96">
        <f t="shared" si="9"/>
        <v>22</v>
      </c>
    </row>
    <row r="103" spans="1:9" x14ac:dyDescent="0.25">
      <c r="A103" s="85" t="s">
        <v>87</v>
      </c>
      <c r="B103" s="85"/>
      <c r="C103" s="85"/>
      <c r="D103" s="91">
        <f>YADEN!D103+'k join VICOCAP'!D103+'U-Tena'!D103+'The Youth Congress '!D103+'MOCS 2017'!D103+LRF!D103+KAWE!D103+'Miss Koch'!D103+HAKI!D103+Riziki!D103+KISEP!D103</f>
        <v>0</v>
      </c>
      <c r="E103" s="91">
        <f>YADEN!E103+'k join VICOCAP'!E103+'U-Tena'!E103+'The Youth Congress '!E103+'MOCS 2017'!E103+LRF!E103+KAWE!E103+'Miss Koch'!E103+HAKI!E103+Riziki!E103+KISEP!E103</f>
        <v>3</v>
      </c>
      <c r="F103" s="91">
        <f>YADEN!F103+'k join VICOCAP'!F103+'U-Tena'!F103+'The Youth Congress '!F103+'MOCS 2017'!F103+LRF!F103+KAWE!F103+'Miss Koch'!F103+HAKI!F103+Riziki!F103+KISEP!F103</f>
        <v>4</v>
      </c>
      <c r="G103" s="90"/>
      <c r="H103" s="96">
        <f t="shared" si="8"/>
        <v>7</v>
      </c>
      <c r="I103" s="96">
        <f t="shared" si="9"/>
        <v>7</v>
      </c>
    </row>
    <row r="104" spans="1:9" x14ac:dyDescent="0.25">
      <c r="A104" s="85" t="s">
        <v>88</v>
      </c>
      <c r="B104" s="85"/>
      <c r="C104" s="85"/>
      <c r="D104" s="91">
        <f>YADEN!D104+'k join VICOCAP'!D104+'U-Tena'!D104+'The Youth Congress '!D104+'MOCS 2017'!D104+LRF!D104+KAWE!D104+'Miss Koch'!D104+HAKI!D104+Riziki!D104+KISEP!D104</f>
        <v>0</v>
      </c>
      <c r="E104" s="91">
        <f>YADEN!E104+'k join VICOCAP'!E104+'U-Tena'!E104+'The Youth Congress '!E104+'MOCS 2017'!E104+LRF!E104+KAWE!E104+'Miss Koch'!E104+HAKI!E104+Riziki!E104+KISEP!E104</f>
        <v>0</v>
      </c>
      <c r="F104" s="91">
        <f>YADEN!F104+'k join VICOCAP'!F104+'U-Tena'!F104+'The Youth Congress '!F104+'MOCS 2017'!F104+LRF!F104+KAWE!F104+'Miss Koch'!F104+HAKI!F104+Riziki!F104+KISEP!F104</f>
        <v>0</v>
      </c>
      <c r="G104" s="90"/>
      <c r="H104" s="96">
        <f t="shared" si="8"/>
        <v>0</v>
      </c>
      <c r="I104" s="96">
        <f t="shared" si="9"/>
        <v>0</v>
      </c>
    </row>
    <row r="105" spans="1:9" s="93" customFormat="1" ht="60" x14ac:dyDescent="0.25">
      <c r="A105" s="91" t="s">
        <v>89</v>
      </c>
      <c r="B105" s="104" t="s">
        <v>90</v>
      </c>
      <c r="C105" s="91">
        <v>20</v>
      </c>
      <c r="D105" s="91">
        <f>YADEN!D105+'k join VICOCAP'!D105+'U-Tena'!D105+'The Youth Congress '!D105+'MOCS 2017'!D105+LRF!D105+KAWE!D105+'Miss Koch'!D105+HAKI!D105+Riziki!D105+KISEP!D105</f>
        <v>20</v>
      </c>
      <c r="E105" s="91">
        <f>YADEN!E105+'k join VICOCAP'!E105+'U-Tena'!E105+'The Youth Congress '!E105+'MOCS 2017'!E105+LRF!E105+KAWE!E105+'Miss Koch'!E105+HAKI!E105+Riziki!E105+KISEP!E105</f>
        <v>38</v>
      </c>
      <c r="F105" s="91">
        <f>YADEN!F105+'k join VICOCAP'!F105+'U-Tena'!F105+'The Youth Congress '!F105+'MOCS 2017'!F105+LRF!F105+KAWE!F105+'Miss Koch'!F105+HAKI!F105+Riziki!F105+KISEP!F105</f>
        <v>3</v>
      </c>
      <c r="G105" s="91">
        <f t="shared" ref="G105" si="15">G106+G107+G108</f>
        <v>0</v>
      </c>
      <c r="H105" s="89">
        <f t="shared" si="8"/>
        <v>61</v>
      </c>
      <c r="I105" s="91">
        <f t="shared" si="9"/>
        <v>41</v>
      </c>
    </row>
    <row r="106" spans="1:9" ht="23.25" customHeight="1" x14ac:dyDescent="0.25">
      <c r="A106" s="85" t="s">
        <v>91</v>
      </c>
      <c r="B106" s="85"/>
      <c r="C106" s="85"/>
      <c r="D106" s="91">
        <f>YADEN!D106+'k join VICOCAP'!D106+'U-Tena'!D106+'The Youth Congress '!D106+'MOCS 2017'!D106+LRF!D106+KAWE!D106+'Miss Koch'!D106+HAKI!D106+Riziki!D106+KISEP!D106</f>
        <v>16</v>
      </c>
      <c r="E106" s="91">
        <f>YADEN!E106+'k join VICOCAP'!E106+'U-Tena'!E106+'The Youth Congress '!E106+'MOCS 2017'!E106+LRF!E106+KAWE!E106+'Miss Koch'!E106+HAKI!E106+Riziki!E106+KISEP!E106</f>
        <v>1</v>
      </c>
      <c r="F106" s="91">
        <f>YADEN!F106+'k join VICOCAP'!F106+'U-Tena'!F106+'The Youth Congress '!F106+'MOCS 2017'!F106+LRF!F106+KAWE!F106+'Miss Koch'!F106+HAKI!F106+Riziki!F106+KISEP!F106</f>
        <v>0</v>
      </c>
      <c r="G106" s="90"/>
      <c r="H106" s="96">
        <f t="shared" si="8"/>
        <v>17</v>
      </c>
      <c r="I106" s="96">
        <f t="shared" si="9"/>
        <v>17</v>
      </c>
    </row>
    <row r="107" spans="1:9" ht="23.25" customHeight="1" x14ac:dyDescent="0.25">
      <c r="A107" s="85" t="s">
        <v>92</v>
      </c>
      <c r="B107" s="85"/>
      <c r="C107" s="85"/>
      <c r="D107" s="91">
        <f>YADEN!D107+'k join VICOCAP'!D107+'U-Tena'!D107+'The Youth Congress '!D107+'MOCS 2017'!D107+LRF!D107+KAWE!D107+'Miss Koch'!D107+HAKI!D107+Riziki!D107+KISEP!D107</f>
        <v>4</v>
      </c>
      <c r="E107" s="91">
        <f>YADEN!E107+'k join VICOCAP'!E107+'U-Tena'!E107+'The Youth Congress '!E107+'MOCS 2017'!E107+LRF!E107+KAWE!E107+'Miss Koch'!E107+HAKI!E107+Riziki!E107+KISEP!E107</f>
        <v>36</v>
      </c>
      <c r="F107" s="91">
        <f>YADEN!F107+'k join VICOCAP'!F107+'U-Tena'!F107+'The Youth Congress '!F107+'MOCS 2017'!F107+LRF!F107+KAWE!F107+'Miss Koch'!F107+HAKI!F107+Riziki!F107+KISEP!F107</f>
        <v>2</v>
      </c>
      <c r="G107" s="90"/>
      <c r="H107" s="96">
        <f t="shared" si="8"/>
        <v>42</v>
      </c>
      <c r="I107" s="96">
        <f t="shared" si="9"/>
        <v>42</v>
      </c>
    </row>
    <row r="108" spans="1:9" ht="23.25" customHeight="1" x14ac:dyDescent="0.25">
      <c r="A108" s="85" t="s">
        <v>93</v>
      </c>
      <c r="B108" s="85"/>
      <c r="C108" s="85"/>
      <c r="D108" s="91">
        <f>YADEN!D108+'k join VICOCAP'!D108+'U-Tena'!D108+'The Youth Congress '!D108+'MOCS 2017'!D108+LRF!D108+KAWE!D108+'Miss Koch'!D108+HAKI!D108+Riziki!D108+KISEP!D108</f>
        <v>0</v>
      </c>
      <c r="E108" s="91">
        <f>YADEN!E108+'k join VICOCAP'!E108+'U-Tena'!E108+'The Youth Congress '!E108+'MOCS 2017'!E108+LRF!E108+KAWE!E108+'Miss Koch'!E108+HAKI!E108+Riziki!E108+KISEP!E108</f>
        <v>1</v>
      </c>
      <c r="F108" s="91">
        <f>YADEN!F108+'k join VICOCAP'!F108+'U-Tena'!F108+'The Youth Congress '!F108+'MOCS 2017'!F108+LRF!F108+KAWE!F108+'Miss Koch'!F108+HAKI!F108+Riziki!F108+KISEP!F108</f>
        <v>1</v>
      </c>
      <c r="G108" s="90"/>
      <c r="H108" s="96">
        <f t="shared" si="8"/>
        <v>2</v>
      </c>
      <c r="I108" s="96">
        <f t="shared" si="9"/>
        <v>2</v>
      </c>
    </row>
    <row r="109" spans="1:9" s="93" customFormat="1" ht="45" x14ac:dyDescent="0.25">
      <c r="A109" s="91" t="s">
        <v>94</v>
      </c>
      <c r="B109" s="91" t="s">
        <v>95</v>
      </c>
      <c r="C109" s="91">
        <v>20</v>
      </c>
      <c r="D109" s="91">
        <f>YADEN!D109+'k join VICOCAP'!D109+'U-Tena'!D109+'The Youth Congress '!D109+'MOCS 2017'!D109+LRF!D109+KAWE!D109+'Miss Koch'!D109+HAKI!D109+Riziki!D109+KISEP!D109</f>
        <v>1</v>
      </c>
      <c r="E109" s="91">
        <f>YADEN!E109+'k join VICOCAP'!E109+'U-Tena'!E109+'The Youth Congress '!E109+'MOCS 2017'!E109+LRF!E109+KAWE!E109+'Miss Koch'!E109+HAKI!E109+Riziki!E109+KISEP!E109</f>
        <v>39</v>
      </c>
      <c r="F109" s="91">
        <f>YADEN!F109+'k join VICOCAP'!F109+'U-Tena'!F109+'The Youth Congress '!F109+'MOCS 2017'!F109+LRF!F109+KAWE!F109+'Miss Koch'!F109+HAKI!F109+Riziki!F109+KISEP!F109</f>
        <v>4</v>
      </c>
      <c r="G109" s="91">
        <f t="shared" ref="G109" si="16">G110</f>
        <v>0</v>
      </c>
      <c r="H109" s="89">
        <f t="shared" si="8"/>
        <v>44</v>
      </c>
      <c r="I109" s="91">
        <f t="shared" si="9"/>
        <v>24</v>
      </c>
    </row>
    <row r="110" spans="1:9" ht="20.25" customHeight="1" x14ac:dyDescent="0.25">
      <c r="A110" s="85" t="s">
        <v>96</v>
      </c>
      <c r="B110" s="85"/>
      <c r="C110" s="85"/>
      <c r="D110" s="91">
        <f>YADEN!D110+'k join VICOCAP'!D110+'U-Tena'!D110+'The Youth Congress '!D110+'MOCS 2017'!D110+LRF!D110+KAWE!D110+'Miss Koch'!D110+HAKI!D110+Riziki!D110+KISEP!D110</f>
        <v>1</v>
      </c>
      <c r="E110" s="91">
        <f>YADEN!E110+'k join VICOCAP'!E110+'U-Tena'!E110+'The Youth Congress '!E110+'MOCS 2017'!E110+LRF!E110+KAWE!E110+'Miss Koch'!E110+HAKI!E110+Riziki!E110+KISEP!E110</f>
        <v>39</v>
      </c>
      <c r="F110" s="91">
        <f>YADEN!F110+'k join VICOCAP'!F110+'U-Tena'!F110+'The Youth Congress '!F110+'MOCS 2017'!F110+LRF!F110+KAWE!F110+'Miss Koch'!F110+HAKI!F110+Riziki!F110+KISEP!F110</f>
        <v>4</v>
      </c>
      <c r="G110" s="90"/>
      <c r="H110" s="96">
        <f t="shared" si="8"/>
        <v>44</v>
      </c>
      <c r="I110" s="96">
        <f t="shared" si="9"/>
        <v>44</v>
      </c>
    </row>
    <row r="111" spans="1:9" ht="27.75" customHeight="1" x14ac:dyDescent="0.25">
      <c r="A111" s="85"/>
      <c r="B111" s="86" t="s">
        <v>25</v>
      </c>
      <c r="C111" s="85"/>
      <c r="D111" s="91">
        <f>YADEN!D111+'k join VICOCAP'!D111+'U-Tena'!D111+'The Youth Congress '!D111+'MOCS 2017'!D111+LRF!D111+KAWE!D111+'Miss Koch'!D111+HAKI!D111+Riziki!D111+KISEP!D111</f>
        <v>0</v>
      </c>
      <c r="E111" s="91">
        <f>YADEN!E111+'k join VICOCAP'!E111+'U-Tena'!E111+'The Youth Congress '!E111+'MOCS 2017'!E111+LRF!E111+KAWE!E111+'Miss Koch'!E111+HAKI!E111+Riziki!E111+KISEP!E111</f>
        <v>0</v>
      </c>
      <c r="F111" s="91">
        <f>YADEN!F111+'k join VICOCAP'!F111+'U-Tena'!F111+'The Youth Congress '!F111+'MOCS 2017'!F111+LRF!F111+KAWE!F111+'Miss Koch'!F111+HAKI!F111+Riziki!F111+KISEP!F111</f>
        <v>0</v>
      </c>
      <c r="G111" s="90"/>
      <c r="H111" s="96">
        <f t="shared" si="8"/>
        <v>0</v>
      </c>
      <c r="I111" s="96">
        <f t="shared" si="9"/>
        <v>0</v>
      </c>
    </row>
    <row r="112" spans="1:9" s="93" customFormat="1" ht="28.5" customHeight="1" x14ac:dyDescent="0.25">
      <c r="A112" s="91" t="s">
        <v>97</v>
      </c>
      <c r="B112" s="91" t="s">
        <v>98</v>
      </c>
      <c r="C112" s="91"/>
      <c r="D112" s="91">
        <f>YADEN!D112+'k join VICOCAP'!D112+'U-Tena'!D112+'The Youth Congress '!D112+'MOCS 2017'!D112+LRF!D112+KAWE!D112+'Miss Koch'!D112+HAKI!D112+Riziki!D112+KISEP!D112</f>
        <v>9</v>
      </c>
      <c r="E112" s="91">
        <f>YADEN!E112+'k join VICOCAP'!E112+'U-Tena'!E112+'The Youth Congress '!E112+'MOCS 2017'!E112+LRF!E112+KAWE!E112+'Miss Koch'!E112+HAKI!E112+Riziki!E112+KISEP!E112</f>
        <v>13</v>
      </c>
      <c r="F112" s="91">
        <f>YADEN!F112+'k join VICOCAP'!F112+'U-Tena'!F112+'The Youth Congress '!F112+'MOCS 2017'!F112+LRF!F112+KAWE!F112+'Miss Koch'!F112+HAKI!F112+Riziki!F112+KISEP!F112</f>
        <v>12</v>
      </c>
      <c r="G112" s="91">
        <f t="shared" ref="G112" si="17">G113</f>
        <v>0</v>
      </c>
      <c r="H112" s="91">
        <f t="shared" si="8"/>
        <v>34</v>
      </c>
      <c r="I112" s="91">
        <f t="shared" si="9"/>
        <v>34</v>
      </c>
    </row>
    <row r="113" spans="1:9" ht="27.75" customHeight="1" x14ac:dyDescent="0.25">
      <c r="A113" s="85" t="s">
        <v>76</v>
      </c>
      <c r="B113" s="85" t="s">
        <v>259</v>
      </c>
      <c r="C113" s="85"/>
      <c r="D113" s="91">
        <f>YADEN!D113+'k join VICOCAP'!D113+'U-Tena'!D113+'The Youth Congress '!D113+'MOCS 2017'!D113+LRF!D113+KAWE!D113+'Miss Koch'!D113+HAKI!D113+Riziki!D113+KISEP!D113</f>
        <v>9</v>
      </c>
      <c r="E113" s="91">
        <f>YADEN!E113+'k join VICOCAP'!E113+'U-Tena'!E113+'The Youth Congress '!E113+'MOCS 2017'!E113+LRF!E113+KAWE!E113+'Miss Koch'!E113+HAKI!E113+Riziki!E113+KISEP!E113</f>
        <v>13</v>
      </c>
      <c r="F113" s="91">
        <f>YADEN!F113+'k join VICOCAP'!F113+'U-Tena'!F113+'The Youth Congress '!F113+'MOCS 2017'!F113+LRF!F113+KAWE!F113+'Miss Koch'!F113+HAKI!F113+Riziki!F113+KISEP!F113</f>
        <v>12</v>
      </c>
      <c r="G113" s="90"/>
      <c r="H113" s="96">
        <f t="shared" si="8"/>
        <v>34</v>
      </c>
      <c r="I113" s="96">
        <f t="shared" si="9"/>
        <v>34</v>
      </c>
    </row>
    <row r="114" spans="1:9" s="93" customFormat="1" ht="16.5" customHeight="1" x14ac:dyDescent="0.25">
      <c r="A114" s="94" t="s">
        <v>465</v>
      </c>
      <c r="B114" s="94" t="s">
        <v>100</v>
      </c>
      <c r="C114" s="94"/>
      <c r="D114" s="91">
        <f>YADEN!D114+'k join VICOCAP'!D114+'U-Tena'!D114+'The Youth Congress '!D114+'MOCS 2017'!D114+LRF!D114+KAWE!D114+'Miss Koch'!D114+HAKI!D114+Riziki!D114+KISEP!D114</f>
        <v>0</v>
      </c>
      <c r="E114" s="91">
        <f>YADEN!E114+'k join VICOCAP'!E114+'U-Tena'!E114+'The Youth Congress '!E114+'MOCS 2017'!E114+LRF!E114+KAWE!E114+'Miss Koch'!E114+HAKI!E114+Riziki!E114+KISEP!E114</f>
        <v>0</v>
      </c>
      <c r="F114" s="91">
        <f>YADEN!F114+'k join VICOCAP'!F114+'U-Tena'!F114+'The Youth Congress '!F114+'MOCS 2017'!F114+LRF!F114+KAWE!F114+'Miss Koch'!F114+HAKI!F114+Riziki!F114+KISEP!F114</f>
        <v>0</v>
      </c>
      <c r="G114" s="135"/>
      <c r="H114" s="136"/>
      <c r="I114" s="136"/>
    </row>
    <row r="115" spans="1:9" s="93" customFormat="1" ht="42.75" customHeight="1" x14ac:dyDescent="0.25">
      <c r="A115" s="91" t="s">
        <v>101</v>
      </c>
      <c r="B115" s="108" t="s">
        <v>158</v>
      </c>
      <c r="C115" s="91">
        <v>35</v>
      </c>
      <c r="D115" s="91">
        <f>YADEN!D115+'k join VICOCAP'!D115+'U-Tena'!D115+'The Youth Congress '!D115+'MOCS 2017'!D115+LRF!D115+KAWE!D115+'Miss Koch'!D115+HAKI!D115+Riziki!D115+KISEP!D115</f>
        <v>2</v>
      </c>
      <c r="E115" s="91">
        <f>YADEN!E115+'k join VICOCAP'!E115+'U-Tena'!E115+'The Youth Congress '!E115+'MOCS 2017'!E115+LRF!E115+KAWE!E115+'Miss Koch'!E115+HAKI!E115+Riziki!E115+KISEP!E115</f>
        <v>4</v>
      </c>
      <c r="F115" s="91">
        <f>YADEN!F115+'k join VICOCAP'!F115+'U-Tena'!F115+'The Youth Congress '!F115+'MOCS 2017'!F115+LRF!F115+KAWE!F115+'Miss Koch'!F115+HAKI!F115+Riziki!F115+KISEP!F115</f>
        <v>1</v>
      </c>
      <c r="G115" s="91">
        <f t="shared" ref="G115" si="18">G116</f>
        <v>0</v>
      </c>
      <c r="H115" s="91">
        <f t="shared" si="8"/>
        <v>7</v>
      </c>
      <c r="I115" s="91">
        <f t="shared" si="9"/>
        <v>-28</v>
      </c>
    </row>
    <row r="116" spans="1:9" ht="17.25" customHeight="1" x14ac:dyDescent="0.25">
      <c r="A116" s="85" t="s">
        <v>103</v>
      </c>
      <c r="B116" s="85"/>
      <c r="C116" s="85"/>
      <c r="D116" s="91">
        <f>YADEN!D116+'k join VICOCAP'!D116+'U-Tena'!D116+'The Youth Congress '!D116+'MOCS 2017'!D116+LRF!D116+KAWE!D116+'Miss Koch'!D116+HAKI!D116+Riziki!D116+KISEP!D116</f>
        <v>2</v>
      </c>
      <c r="E116" s="91">
        <f>YADEN!E116+'k join VICOCAP'!E116+'U-Tena'!E116+'The Youth Congress '!E116+'MOCS 2017'!E116+LRF!E116+KAWE!E116+'Miss Koch'!E116+HAKI!E116+Riziki!E116+KISEP!E116</f>
        <v>4</v>
      </c>
      <c r="F116" s="91">
        <f>YADEN!F116+'k join VICOCAP'!F116+'U-Tena'!F116+'The Youth Congress '!F116+'MOCS 2017'!F116+LRF!F116+KAWE!F116+'Miss Koch'!F116+HAKI!F116+Riziki!F116+KISEP!F116</f>
        <v>1</v>
      </c>
      <c r="G116" s="90"/>
      <c r="H116" s="96">
        <f t="shared" si="8"/>
        <v>7</v>
      </c>
      <c r="I116" s="96">
        <f t="shared" si="9"/>
        <v>7</v>
      </c>
    </row>
    <row r="117" spans="1:9" s="93" customFormat="1" ht="42.75" customHeight="1" x14ac:dyDescent="0.25">
      <c r="A117" s="91" t="s">
        <v>104</v>
      </c>
      <c r="B117" s="109" t="s">
        <v>105</v>
      </c>
      <c r="C117" s="91">
        <v>140</v>
      </c>
      <c r="D117" s="91">
        <f>YADEN!D117+'k join VICOCAP'!D117+'U-Tena'!D117+'The Youth Congress '!D117+'MOCS 2017'!D117+LRF!D117+KAWE!D117+'Miss Koch'!D117+HAKI!D117+Riziki!D117+KISEP!D117</f>
        <v>13</v>
      </c>
      <c r="E117" s="91">
        <f>YADEN!E117+'k join VICOCAP'!E117+'U-Tena'!E117+'The Youth Congress '!E117+'MOCS 2017'!E117+LRF!E117+KAWE!E117+'Miss Koch'!E117+HAKI!E117+Riziki!E117+KISEP!E117</f>
        <v>7</v>
      </c>
      <c r="F117" s="91">
        <f>YADEN!F117+'k join VICOCAP'!F117+'U-Tena'!F117+'The Youth Congress '!F117+'MOCS 2017'!F117+LRF!F117+KAWE!F117+'Miss Koch'!F117+HAKI!F117+Riziki!F117+KISEP!F117</f>
        <v>2</v>
      </c>
      <c r="G117" s="91">
        <f t="shared" ref="G117" si="19">G118</f>
        <v>0</v>
      </c>
      <c r="H117" s="194">
        <f t="shared" si="8"/>
        <v>22</v>
      </c>
      <c r="I117" s="91">
        <f t="shared" si="9"/>
        <v>-118</v>
      </c>
    </row>
    <row r="118" spans="1:9" ht="18" customHeight="1" x14ac:dyDescent="0.25">
      <c r="A118" s="85" t="s">
        <v>106</v>
      </c>
      <c r="B118" s="85"/>
      <c r="C118" s="85"/>
      <c r="D118" s="91">
        <f>YADEN!D118+'k join VICOCAP'!D118+'U-Tena'!D118+'The Youth Congress '!D118+'MOCS 2017'!D118+LRF!D118+KAWE!D118+'Miss Koch'!D118+HAKI!D118+Riziki!D118+KISEP!D118</f>
        <v>14</v>
      </c>
      <c r="E118" s="91">
        <f>YADEN!E118+'k join VICOCAP'!E118+'U-Tena'!E118+'The Youth Congress '!E118+'MOCS 2017'!E118+LRF!E118+KAWE!E118+'Miss Koch'!E118+HAKI!E118+Riziki!E118+KISEP!E118</f>
        <v>6</v>
      </c>
      <c r="F118" s="91">
        <f>YADEN!F118+'k join VICOCAP'!F118+'U-Tena'!F118+'The Youth Congress '!F118+'MOCS 2017'!F118+LRF!F118+KAWE!F118+'Miss Koch'!F118+HAKI!F118+Riziki!F118+KISEP!F118</f>
        <v>1</v>
      </c>
      <c r="G118" s="90"/>
      <c r="H118" s="96">
        <f t="shared" si="8"/>
        <v>21</v>
      </c>
      <c r="I118" s="96">
        <f t="shared" si="9"/>
        <v>21</v>
      </c>
    </row>
    <row r="119" spans="1:9" s="93" customFormat="1" ht="60" x14ac:dyDescent="0.25">
      <c r="A119" s="91"/>
      <c r="B119" s="104" t="s">
        <v>107</v>
      </c>
      <c r="C119" s="91">
        <v>70</v>
      </c>
      <c r="D119" s="91">
        <f>YADEN!D119+'k join VICOCAP'!D119+'U-Tena'!D119+'The Youth Congress '!D119+'MOCS 2017'!D119+LRF!D119+KAWE!D119+'Miss Koch'!D119+HAKI!D119+Riziki!D119+KISEP!D119</f>
        <v>10</v>
      </c>
      <c r="E119" s="91">
        <f>YADEN!E119+'k join VICOCAP'!E119+'U-Tena'!E119+'The Youth Congress '!E119+'MOCS 2017'!E119+LRF!E119+KAWE!E119+'Miss Koch'!E119+HAKI!E119+Riziki!E119+KISEP!E119</f>
        <v>17</v>
      </c>
      <c r="F119" s="91">
        <f>YADEN!F119+'k join VICOCAP'!F119+'U-Tena'!F119+'The Youth Congress '!F119+'MOCS 2017'!F119+LRF!F119+KAWE!F119+'Miss Koch'!F119+HAKI!F119+Riziki!F119+KISEP!F119</f>
        <v>1</v>
      </c>
      <c r="G119" s="91">
        <f t="shared" ref="G119" si="20">G120</f>
        <v>0</v>
      </c>
      <c r="H119" s="91">
        <f t="shared" si="8"/>
        <v>28</v>
      </c>
      <c r="I119" s="91">
        <f t="shared" si="9"/>
        <v>-42</v>
      </c>
    </row>
    <row r="120" spans="1:9" ht="30" customHeight="1" x14ac:dyDescent="0.25">
      <c r="A120" s="85" t="s">
        <v>108</v>
      </c>
      <c r="B120" s="85"/>
      <c r="C120" s="85"/>
      <c r="D120" s="91">
        <f>YADEN!D120+'k join VICOCAP'!D120+'U-Tena'!D120+'The Youth Congress '!D120+'MOCS 2017'!D120+LRF!D120+KAWE!D120+'Miss Koch'!D120+HAKI!D120+Riziki!D120+KISEP!D120</f>
        <v>10</v>
      </c>
      <c r="E120" s="91">
        <f>YADEN!E120+'k join VICOCAP'!E120+'U-Tena'!E120+'The Youth Congress '!E120+'MOCS 2017'!E120+LRF!E120+KAWE!E120+'Miss Koch'!E120+HAKI!E120+Riziki!E120+KISEP!E120</f>
        <v>17</v>
      </c>
      <c r="F120" s="91">
        <f>YADEN!F120+'k join VICOCAP'!F120+'U-Tena'!F120+'The Youth Congress '!F120+'MOCS 2017'!F120+LRF!F120+KAWE!F120+'Miss Koch'!F120+HAKI!F120+Riziki!F120+KISEP!F120</f>
        <v>1</v>
      </c>
      <c r="G120" s="90"/>
      <c r="H120" s="96">
        <f t="shared" si="8"/>
        <v>28</v>
      </c>
      <c r="I120" s="96">
        <f t="shared" si="9"/>
        <v>28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v>35</v>
      </c>
      <c r="D121" s="91">
        <f>YADEN!D121+'k join VICOCAP'!D121+'U-Tena'!D121+'The Youth Congress '!D121+'MOCS 2017'!D121+LRF!D121+KAWE!D121+'Miss Koch'!D121+HAKI!D121+Riziki!D121+KISEP!D121</f>
        <v>23</v>
      </c>
      <c r="E121" s="91">
        <f>YADEN!E121+'k join VICOCAP'!E121+'U-Tena'!E121+'The Youth Congress '!E121+'MOCS 2017'!E121+LRF!E121+KAWE!E121+'Miss Koch'!E121+HAKI!E121+Riziki!E121+KISEP!E121</f>
        <v>7</v>
      </c>
      <c r="F121" s="91">
        <f>YADEN!F121+'k join VICOCAP'!F121+'U-Tena'!F121+'The Youth Congress '!F121+'MOCS 2017'!F121+LRF!F121+KAWE!F121+'Miss Koch'!F121+HAKI!F121+Riziki!F121+KISEP!F121</f>
        <v>2</v>
      </c>
      <c r="G121" s="91">
        <f t="shared" ref="G121" si="21">G122</f>
        <v>0</v>
      </c>
      <c r="H121" s="91">
        <f t="shared" si="8"/>
        <v>32</v>
      </c>
      <c r="I121" s="91">
        <f t="shared" si="9"/>
        <v>-3</v>
      </c>
    </row>
    <row r="122" spans="1:9" ht="26.25" customHeight="1" x14ac:dyDescent="0.25">
      <c r="A122" s="85" t="s">
        <v>111</v>
      </c>
      <c r="B122" s="85"/>
      <c r="C122" s="85"/>
      <c r="D122" s="91">
        <f>YADEN!D122+'k join VICOCAP'!D122+'U-Tena'!D122+'The Youth Congress '!D122+'MOCS 2017'!D122+LRF!D122+KAWE!D122+'Miss Koch'!D122+HAKI!D122+Riziki!D122+KISEP!D122</f>
        <v>23</v>
      </c>
      <c r="E122" s="91">
        <f>YADEN!E122+'k join VICOCAP'!E122+'U-Tena'!E122+'The Youth Congress '!E122+'MOCS 2017'!E122+LRF!E122+KAWE!E122+'Miss Koch'!E122+HAKI!E122+Riziki!E122+KISEP!E122</f>
        <v>7</v>
      </c>
      <c r="F122" s="91">
        <f>YADEN!F122+'k join VICOCAP'!F122+'U-Tena'!F122+'The Youth Congress '!F122+'MOCS 2017'!F122+LRF!F122+KAWE!F122+'Miss Koch'!F122+HAKI!F122+Riziki!F122+KISEP!F122</f>
        <v>1</v>
      </c>
      <c r="G122" s="90"/>
      <c r="H122" s="96">
        <f t="shared" si="8"/>
        <v>31</v>
      </c>
      <c r="I122" s="96">
        <f t="shared" si="9"/>
        <v>31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</f>
        <v>1050</v>
      </c>
      <c r="D123" s="91">
        <f>YADEN!D123+'k join VICOCAP'!D123+'U-Tena'!D123+'The Youth Congress '!D123+'MOCS 2017'!D123+LRF!D123+KAWE!D123+'Miss Koch'!D123+HAKI!D123+Riziki!D123+KISEP!D123</f>
        <v>1194</v>
      </c>
      <c r="E123" s="91">
        <f>YADEN!E123+'k join VICOCAP'!E123+'U-Tena'!E123+'The Youth Congress '!E123+'MOCS 2017'!E123+LRF!E123+KAWE!E123+'Miss Koch'!E123+HAKI!E123+Riziki!E123+KISEP!E123</f>
        <v>538</v>
      </c>
      <c r="F123" s="91">
        <f>YADEN!F123+'k join VICOCAP'!F123+'U-Tena'!F123+'The Youth Congress '!F123+'MOCS 2017'!F123+LRF!F123+KAWE!F123+'Miss Koch'!F123+HAKI!F123+Riziki!F123+KISEP!F123</f>
        <v>302</v>
      </c>
      <c r="G123" s="91">
        <f>G124+G125+G126+G127+G128</f>
        <v>0</v>
      </c>
      <c r="H123" s="89">
        <f t="shared" si="8"/>
        <v>2034</v>
      </c>
      <c r="I123" s="91">
        <f t="shared" si="9"/>
        <v>984</v>
      </c>
    </row>
    <row r="124" spans="1:9" ht="30.75" customHeight="1" x14ac:dyDescent="0.25">
      <c r="A124" s="85" t="s">
        <v>114</v>
      </c>
      <c r="B124" s="107" t="s">
        <v>260</v>
      </c>
      <c r="C124" s="85">
        <v>275</v>
      </c>
      <c r="D124" s="91">
        <f>YADEN!D124+'k join VICOCAP'!D124+'U-Tena'!D124+'The Youth Congress '!D124+'MOCS 2017'!D124+LRF!D124+KAWE!D124+'Miss Koch'!D124+HAKI!D124+Riziki!D124+KISEP!D124</f>
        <v>302</v>
      </c>
      <c r="E124" s="91">
        <f>YADEN!E124+'k join VICOCAP'!E124+'U-Tena'!E124+'The Youth Congress '!E124+'MOCS 2017'!E124+LRF!E124+KAWE!E124+'Miss Koch'!E124+HAKI!E124+Riziki!E124+KISEP!E124</f>
        <v>51</v>
      </c>
      <c r="F124" s="91">
        <f>YADEN!F124+'k join VICOCAP'!F124+'U-Tena'!F124+'The Youth Congress '!F124+'MOCS 2017'!F124+LRF!F124+KAWE!F124+'Miss Koch'!F124+HAKI!F124+Riziki!F124+KISEP!F124</f>
        <v>36</v>
      </c>
      <c r="G124" s="90"/>
      <c r="H124" s="96">
        <f t="shared" si="8"/>
        <v>389</v>
      </c>
      <c r="I124" s="96">
        <f t="shared" si="9"/>
        <v>114</v>
      </c>
    </row>
    <row r="125" spans="1:9" ht="23.25" customHeight="1" x14ac:dyDescent="0.25">
      <c r="A125" s="85" t="s">
        <v>115</v>
      </c>
      <c r="B125" s="107" t="s">
        <v>261</v>
      </c>
      <c r="C125" s="85">
        <v>275</v>
      </c>
      <c r="D125" s="91">
        <f>YADEN!D125+'k join VICOCAP'!D125+'U-Tena'!D125+'The Youth Congress '!D125+'MOCS 2017'!D125+LRF!D125+KAWE!D125+'Miss Koch'!D125+HAKI!D125+Riziki!D125+KISEP!D125</f>
        <v>728</v>
      </c>
      <c r="E125" s="91">
        <f>YADEN!E125+'k join VICOCAP'!E125+'U-Tena'!E125+'The Youth Congress '!E125+'MOCS 2017'!E125+LRF!E125+KAWE!E125+'Miss Koch'!E125+HAKI!E125+Riziki!E125+KISEP!E125</f>
        <v>209</v>
      </c>
      <c r="F125" s="91">
        <f>YADEN!F125+'k join VICOCAP'!F125+'U-Tena'!F125+'The Youth Congress '!F125+'MOCS 2017'!F125+LRF!F125+KAWE!F125+'Miss Koch'!F125+HAKI!F125+Riziki!F125+KISEP!F125</f>
        <v>87</v>
      </c>
      <c r="G125" s="90"/>
      <c r="H125" s="96">
        <f t="shared" si="8"/>
        <v>1024</v>
      </c>
      <c r="I125" s="96">
        <f t="shared" si="9"/>
        <v>749</v>
      </c>
    </row>
    <row r="126" spans="1:9" ht="23.25" customHeight="1" x14ac:dyDescent="0.25">
      <c r="A126" s="85" t="s">
        <v>116</v>
      </c>
      <c r="B126" s="107" t="s">
        <v>262</v>
      </c>
      <c r="C126" s="85">
        <v>250</v>
      </c>
      <c r="D126" s="91">
        <f>YADEN!D126+'k join VICOCAP'!D126+'U-Tena'!D126+'The Youth Congress '!D126+'MOCS 2017'!D126+LRF!D126+KAWE!D126+'Miss Koch'!D126+HAKI!D126+Riziki!D126+KISEP!D126</f>
        <v>110</v>
      </c>
      <c r="E126" s="91">
        <f>YADEN!E126+'k join VICOCAP'!E126+'U-Tena'!E126+'The Youth Congress '!E126+'MOCS 2017'!E126+LRF!E126+KAWE!E126+'Miss Koch'!E126+HAKI!E126+Riziki!E126+KISEP!E126</f>
        <v>173</v>
      </c>
      <c r="F126" s="91">
        <f>YADEN!F126+'k join VICOCAP'!F126+'U-Tena'!F126+'The Youth Congress '!F126+'MOCS 2017'!F126+LRF!F126+KAWE!F126+'Miss Koch'!F126+HAKI!F126+Riziki!F126+KISEP!F126</f>
        <v>86</v>
      </c>
      <c r="G126" s="90"/>
      <c r="H126" s="96">
        <f t="shared" si="8"/>
        <v>369</v>
      </c>
      <c r="I126" s="96">
        <f t="shared" si="9"/>
        <v>119</v>
      </c>
    </row>
    <row r="127" spans="1:9" ht="23.25" customHeight="1" x14ac:dyDescent="0.25">
      <c r="A127" s="85" t="s">
        <v>117</v>
      </c>
      <c r="B127" s="107" t="s">
        <v>263</v>
      </c>
      <c r="C127" s="85">
        <v>250</v>
      </c>
      <c r="D127" s="91">
        <f>YADEN!D127+'k join VICOCAP'!D127+'U-Tena'!D127+'The Youth Congress '!D127+'MOCS 2017'!D127+LRF!D127+KAWE!D127+'Miss Koch'!D127+HAKI!D127+Riziki!D127+KISEP!D127</f>
        <v>54</v>
      </c>
      <c r="E127" s="91">
        <f>YADEN!E127+'k join VICOCAP'!E127+'U-Tena'!E127+'The Youth Congress '!E127+'MOCS 2017'!E127+LRF!E127+KAWE!E127+'Miss Koch'!E127+HAKI!E127+Riziki!E127+KISEP!E127</f>
        <v>105</v>
      </c>
      <c r="F127" s="91">
        <f>YADEN!F127+'k join VICOCAP'!F127+'U-Tena'!F127+'The Youth Congress '!F127+'MOCS 2017'!F127+LRF!F127+KAWE!F127+'Miss Koch'!F127+HAKI!F127+Riziki!F127+KISEP!F127</f>
        <v>93</v>
      </c>
      <c r="G127" s="90"/>
      <c r="H127" s="96">
        <f t="shared" si="8"/>
        <v>252</v>
      </c>
      <c r="I127" s="96">
        <f t="shared" si="9"/>
        <v>2</v>
      </c>
    </row>
    <row r="128" spans="1:9" ht="23.25" customHeight="1" x14ac:dyDescent="0.25">
      <c r="A128" s="85"/>
      <c r="B128" s="85"/>
      <c r="C128" s="85"/>
      <c r="D128" s="91">
        <f>YADEN!D128+'k join VICOCAP'!D128+'U-Tena'!D128+'The Youth Congress '!D128+'MOCS 2017'!D128+LRF!D128+KAWE!D128+'Miss Koch'!D128+HAKI!D128+Riziki!D128+KISEP!D128</f>
        <v>0</v>
      </c>
      <c r="E128" s="91">
        <f>YADEN!E128+'k join VICOCAP'!E128+'U-Tena'!E128+'The Youth Congress '!E128+'MOCS 2017'!E128+LRF!E128+KAWE!E128+'Miss Koch'!E128+HAKI!E128+Riziki!E128+KISEP!E128</f>
        <v>0</v>
      </c>
      <c r="F128" s="91">
        <f>YADEN!F128+'k join VICOCAP'!F128+'U-Tena'!F128+'The Youth Congress '!F128+'MOCS 2017'!F128+LRF!F128+KAWE!F128+'Miss Koch'!F128+HAKI!F128+Riziki!F128+KISEP!F128</f>
        <v>0</v>
      </c>
      <c r="G128" s="96"/>
      <c r="H128" s="96"/>
      <c r="I128" s="96"/>
    </row>
    <row r="129" spans="1:9" s="93" customFormat="1" ht="45" x14ac:dyDescent="0.25">
      <c r="A129" s="91"/>
      <c r="B129" s="104" t="s">
        <v>118</v>
      </c>
      <c r="C129" s="91">
        <f>C130+C131+C132+C133</f>
        <v>1050</v>
      </c>
      <c r="D129" s="91">
        <f>YADEN!D129+'k join VICOCAP'!D129+'U-Tena'!D129+'The Youth Congress '!D129+'MOCS 2017'!D129+LRF!D129+KAWE!D129+'Miss Koch'!D129+HAKI!D129+Riziki!D129+KISEP!D129</f>
        <v>418</v>
      </c>
      <c r="E129" s="91">
        <f>YADEN!E129+'k join VICOCAP'!E129+'U-Tena'!E129+'The Youth Congress '!E129+'MOCS 2017'!E129+LRF!E129+KAWE!E129+'Miss Koch'!E129+HAKI!E129+Riziki!E129+KISEP!E129</f>
        <v>234</v>
      </c>
      <c r="F129" s="91">
        <f>YADEN!F129+'k join VICOCAP'!F129+'U-Tena'!F129+'The Youth Congress '!F129+'MOCS 2017'!F129+LRF!F129+KAWE!F129+'Miss Koch'!F129+HAKI!F129+Riziki!F129+KISEP!F129</f>
        <v>362</v>
      </c>
      <c r="G129" s="91">
        <f t="shared" ref="G129" si="22">G130+G131+G132+G133</f>
        <v>0</v>
      </c>
      <c r="H129" s="91">
        <f t="shared" si="8"/>
        <v>1014</v>
      </c>
      <c r="I129" s="91">
        <f t="shared" si="9"/>
        <v>-36</v>
      </c>
    </row>
    <row r="130" spans="1:9" ht="23.25" customHeight="1" x14ac:dyDescent="0.25">
      <c r="A130" s="85" t="s">
        <v>119</v>
      </c>
      <c r="B130" s="107" t="s">
        <v>260</v>
      </c>
      <c r="C130" s="85">
        <v>275</v>
      </c>
      <c r="D130" s="91">
        <f>YADEN!D130+'k join VICOCAP'!D130+'U-Tena'!D130+'The Youth Congress '!D130+'MOCS 2017'!D130+LRF!D130+KAWE!D130+'Miss Koch'!D130+HAKI!D130+Riziki!D130+KISEP!D130</f>
        <v>55</v>
      </c>
      <c r="E130" s="91">
        <f>YADEN!E130+'k join VICOCAP'!E130+'U-Tena'!E130+'The Youth Congress '!E130+'MOCS 2017'!E130+LRF!E130+KAWE!E130+'Miss Koch'!E130+HAKI!E130+Riziki!E130+KISEP!E130</f>
        <v>46</v>
      </c>
      <c r="F130" s="91">
        <f>YADEN!F130+'k join VICOCAP'!F130+'U-Tena'!F130+'The Youth Congress '!F130+'MOCS 2017'!F130+LRF!F130+KAWE!F130+'Miss Koch'!F130+HAKI!F130+Riziki!F130+KISEP!F130</f>
        <v>4</v>
      </c>
      <c r="G130" s="90"/>
      <c r="H130" s="96">
        <f t="shared" si="8"/>
        <v>105</v>
      </c>
      <c r="I130" s="96">
        <f t="shared" si="9"/>
        <v>-170</v>
      </c>
    </row>
    <row r="131" spans="1:9" ht="23.25" customHeight="1" x14ac:dyDescent="0.25">
      <c r="A131" s="85" t="s">
        <v>120</v>
      </c>
      <c r="B131" s="107" t="s">
        <v>261</v>
      </c>
      <c r="C131" s="85">
        <v>275</v>
      </c>
      <c r="D131" s="91">
        <f>YADEN!D131+'k join VICOCAP'!D131+'U-Tena'!D131+'The Youth Congress '!D131+'MOCS 2017'!D131+LRF!D131+KAWE!D131+'Miss Koch'!D131+HAKI!D131+Riziki!D131+KISEP!D131</f>
        <v>211</v>
      </c>
      <c r="E131" s="91">
        <f>YADEN!E131+'k join VICOCAP'!E131+'U-Tena'!E131+'The Youth Congress '!E131+'MOCS 2017'!E131+LRF!E131+KAWE!E131+'Miss Koch'!E131+HAKI!E131+Riziki!E131+KISEP!E131</f>
        <v>54</v>
      </c>
      <c r="F131" s="91">
        <f>YADEN!F131+'k join VICOCAP'!F131+'U-Tena'!F131+'The Youth Congress '!F131+'MOCS 2017'!F131+LRF!F131+KAWE!F131+'Miss Koch'!F131+HAKI!F131+Riziki!F131+KISEP!F131</f>
        <v>81</v>
      </c>
      <c r="G131" s="90"/>
      <c r="H131" s="96">
        <f t="shared" si="8"/>
        <v>346</v>
      </c>
      <c r="I131" s="96">
        <f t="shared" si="9"/>
        <v>71</v>
      </c>
    </row>
    <row r="132" spans="1:9" ht="23.25" customHeight="1" x14ac:dyDescent="0.25">
      <c r="A132" s="85" t="s">
        <v>121</v>
      </c>
      <c r="B132" s="107" t="s">
        <v>262</v>
      </c>
      <c r="C132" s="85">
        <v>250</v>
      </c>
      <c r="D132" s="91">
        <f>YADEN!D132+'k join VICOCAP'!D132+'U-Tena'!D132+'The Youth Congress '!D132+'MOCS 2017'!D132+LRF!D132+KAWE!D132+'Miss Koch'!D132+HAKI!D132+Riziki!D132+KISEP!D132</f>
        <v>66</v>
      </c>
      <c r="E132" s="91">
        <f>YADEN!E132+'k join VICOCAP'!E132+'U-Tena'!E132+'The Youth Congress '!E132+'MOCS 2017'!E132+LRF!E132+KAWE!E132+'Miss Koch'!E132+HAKI!E132+Riziki!E132+KISEP!E132</f>
        <v>94</v>
      </c>
      <c r="F132" s="91">
        <f>YADEN!F132+'k join VICOCAP'!F132+'U-Tena'!F132+'The Youth Congress '!F132+'MOCS 2017'!F132+LRF!F132+KAWE!F132+'Miss Koch'!F132+HAKI!F132+Riziki!F132+KISEP!F132</f>
        <v>137</v>
      </c>
      <c r="G132" s="90"/>
      <c r="H132" s="96">
        <f t="shared" si="8"/>
        <v>297</v>
      </c>
      <c r="I132" s="96">
        <f t="shared" si="9"/>
        <v>47</v>
      </c>
    </row>
    <row r="133" spans="1:9" ht="23.25" customHeight="1" x14ac:dyDescent="0.25">
      <c r="A133" s="85" t="s">
        <v>122</v>
      </c>
      <c r="B133" s="107" t="s">
        <v>263</v>
      </c>
      <c r="C133" s="85">
        <v>250</v>
      </c>
      <c r="D133" s="91">
        <f>YADEN!D133+'k join VICOCAP'!D133+'U-Tena'!D133+'The Youth Congress '!D133+'MOCS 2017'!D133+LRF!D133+KAWE!D133+'Miss Koch'!D133+HAKI!D133+Riziki!D133+KISEP!D133</f>
        <v>86</v>
      </c>
      <c r="E133" s="91">
        <f>YADEN!E133+'k join VICOCAP'!E133+'U-Tena'!E133+'The Youth Congress '!E133+'MOCS 2017'!E133+LRF!E133+KAWE!E133+'Miss Koch'!E133+HAKI!E133+Riziki!E133+KISEP!E133</f>
        <v>40</v>
      </c>
      <c r="F133" s="91">
        <f>YADEN!F133+'k join VICOCAP'!F133+'U-Tena'!F133+'The Youth Congress '!F133+'MOCS 2017'!F133+LRF!F133+KAWE!F133+'Miss Koch'!F133+HAKI!F133+Riziki!F133+KISEP!F133</f>
        <v>140</v>
      </c>
      <c r="G133" s="90"/>
      <c r="H133" s="96">
        <f t="shared" si="8"/>
        <v>266</v>
      </c>
      <c r="I133" s="96">
        <f t="shared" si="9"/>
        <v>16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>C135+C136+C137+C138</f>
        <v>1050</v>
      </c>
      <c r="D134" s="91">
        <f>YADEN!D134+'k join VICOCAP'!D134+'U-Tena'!D134+'The Youth Congress '!D134+'MOCS 2017'!D134+LRF!D134+KAWE!D134+'Miss Koch'!D134+HAKI!D134+Riziki!D134+KISEP!D134</f>
        <v>569</v>
      </c>
      <c r="E134" s="91">
        <f>YADEN!E134+'k join VICOCAP'!E134+'U-Tena'!E134+'The Youth Congress '!E134+'MOCS 2017'!E134+LRF!E134+KAWE!E134+'Miss Koch'!E134+HAKI!E134+Riziki!E134+KISEP!E134</f>
        <v>91</v>
      </c>
      <c r="F134" s="91">
        <f>YADEN!F134+'k join VICOCAP'!F134+'U-Tena'!F134+'The Youth Congress '!F134+'MOCS 2017'!F134+LRF!F134+KAWE!F134+'Miss Koch'!F134+HAKI!F134+Riziki!F134+KISEP!F134</f>
        <v>191</v>
      </c>
      <c r="G134" s="91">
        <f t="shared" ref="G134" si="23">G135+G136+G137+G138</f>
        <v>0</v>
      </c>
      <c r="H134" s="91">
        <f t="shared" si="8"/>
        <v>851</v>
      </c>
      <c r="I134" s="91">
        <f t="shared" si="9"/>
        <v>-199</v>
      </c>
    </row>
    <row r="135" spans="1:9" ht="22.5" customHeight="1" x14ac:dyDescent="0.25">
      <c r="A135" s="85" t="s">
        <v>125</v>
      </c>
      <c r="B135" s="107" t="s">
        <v>260</v>
      </c>
      <c r="C135" s="85">
        <v>275</v>
      </c>
      <c r="D135" s="91">
        <f>YADEN!D135+'k join VICOCAP'!D135+'U-Tena'!D135+'The Youth Congress '!D135+'MOCS 2017'!D135+LRF!D135+KAWE!D135+'Miss Koch'!D135+HAKI!D135+Riziki!D135+KISEP!D135</f>
        <v>74</v>
      </c>
      <c r="E135" s="91">
        <f>YADEN!E135+'k join VICOCAP'!E135+'U-Tena'!E135+'The Youth Congress '!E135+'MOCS 2017'!E135+LRF!E135+KAWE!E135+'Miss Koch'!E135+HAKI!E135+Riziki!E135+KISEP!E135</f>
        <v>8</v>
      </c>
      <c r="F135" s="91">
        <f>YADEN!F135+'k join VICOCAP'!F135+'U-Tena'!F135+'The Youth Congress '!F135+'MOCS 2017'!F135+LRF!F135+KAWE!F135+'Miss Koch'!F135+HAKI!F135+Riziki!F135+KISEP!F135</f>
        <v>4</v>
      </c>
      <c r="G135" s="90"/>
      <c r="H135" s="96">
        <f t="shared" si="8"/>
        <v>86</v>
      </c>
      <c r="I135" s="96">
        <f t="shared" si="9"/>
        <v>-189</v>
      </c>
    </row>
    <row r="136" spans="1:9" ht="22.5" customHeight="1" x14ac:dyDescent="0.25">
      <c r="A136" s="85" t="s">
        <v>126</v>
      </c>
      <c r="B136" s="107" t="s">
        <v>261</v>
      </c>
      <c r="C136" s="85">
        <v>275</v>
      </c>
      <c r="D136" s="91">
        <f>YADEN!D136+'k join VICOCAP'!D136+'U-Tena'!D136+'The Youth Congress '!D136+'MOCS 2017'!D136+LRF!D136+KAWE!D136+'Miss Koch'!D136+HAKI!D136+Riziki!D136+KISEP!D136</f>
        <v>384</v>
      </c>
      <c r="E136" s="91">
        <f>YADEN!E136+'k join VICOCAP'!E136+'U-Tena'!E136+'The Youth Congress '!E136+'MOCS 2017'!E136+LRF!E136+KAWE!E136+'Miss Koch'!E136+HAKI!E136+Riziki!E136+KISEP!E136</f>
        <v>48</v>
      </c>
      <c r="F136" s="91">
        <f>YADEN!F136+'k join VICOCAP'!F136+'U-Tena'!F136+'The Youth Congress '!F136+'MOCS 2017'!F136+LRF!F136+KAWE!F136+'Miss Koch'!F136+HAKI!F136+Riziki!F136+KISEP!F136</f>
        <v>46</v>
      </c>
      <c r="G136" s="90"/>
      <c r="H136" s="96">
        <f t="shared" si="8"/>
        <v>478</v>
      </c>
      <c r="I136" s="96">
        <f t="shared" si="9"/>
        <v>203</v>
      </c>
    </row>
    <row r="137" spans="1:9" ht="22.5" customHeight="1" x14ac:dyDescent="0.25">
      <c r="A137" s="85" t="s">
        <v>127</v>
      </c>
      <c r="B137" s="107" t="s">
        <v>262</v>
      </c>
      <c r="C137" s="85">
        <v>250</v>
      </c>
      <c r="D137" s="91">
        <f>YADEN!D137+'k join VICOCAP'!D137+'U-Tena'!D137+'The Youth Congress '!D137+'MOCS 2017'!D137+LRF!D137+KAWE!D137+'Miss Koch'!D137+HAKI!D137+Riziki!D137+KISEP!D137</f>
        <v>101</v>
      </c>
      <c r="E137" s="91">
        <f>YADEN!E137+'k join VICOCAP'!E137+'U-Tena'!E137+'The Youth Congress '!E137+'MOCS 2017'!E137+LRF!E137+KAWE!E137+'Miss Koch'!E137+HAKI!E137+Riziki!E137+KISEP!E137</f>
        <v>7</v>
      </c>
      <c r="F137" s="91">
        <f>YADEN!F137+'k join VICOCAP'!F137+'U-Tena'!F137+'The Youth Congress '!F137+'MOCS 2017'!F137+LRF!F137+KAWE!F137+'Miss Koch'!F137+HAKI!F137+Riziki!F137+KISEP!F137</f>
        <v>66</v>
      </c>
      <c r="G137" s="90"/>
      <c r="H137" s="96">
        <f t="shared" si="8"/>
        <v>174</v>
      </c>
      <c r="I137" s="96">
        <f t="shared" si="9"/>
        <v>-76</v>
      </c>
    </row>
    <row r="138" spans="1:9" ht="22.5" customHeight="1" x14ac:dyDescent="0.25">
      <c r="A138" s="85" t="s">
        <v>128</v>
      </c>
      <c r="B138" s="107" t="s">
        <v>263</v>
      </c>
      <c r="C138" s="85">
        <v>250</v>
      </c>
      <c r="D138" s="91">
        <f>YADEN!D138+'k join VICOCAP'!D138+'U-Tena'!D138+'The Youth Congress '!D138+'MOCS 2017'!D138+LRF!D138+KAWE!D138+'Miss Koch'!D138+HAKI!D138+Riziki!D138+KISEP!D138</f>
        <v>10</v>
      </c>
      <c r="E138" s="91">
        <f>YADEN!E138+'k join VICOCAP'!E138+'U-Tena'!E138+'The Youth Congress '!E138+'MOCS 2017'!E138+LRF!E138+KAWE!E138+'Miss Koch'!E138+HAKI!E138+Riziki!E138+KISEP!E138</f>
        <v>28</v>
      </c>
      <c r="F138" s="91">
        <f>YADEN!F138+'k join VICOCAP'!F138+'U-Tena'!F138+'The Youth Congress '!F138+'MOCS 2017'!F138+LRF!F138+KAWE!F138+'Miss Koch'!F138+HAKI!F138+Riziki!F138+KISEP!F138</f>
        <v>75</v>
      </c>
      <c r="G138" s="90"/>
      <c r="H138" s="96">
        <f t="shared" si="8"/>
        <v>113</v>
      </c>
      <c r="I138" s="96">
        <f t="shared" si="9"/>
        <v>-137</v>
      </c>
    </row>
    <row r="139" spans="1:9" s="93" customFormat="1" ht="30" customHeight="1" x14ac:dyDescent="0.25">
      <c r="A139" s="91"/>
      <c r="B139" s="104" t="s">
        <v>129</v>
      </c>
      <c r="C139" s="91">
        <v>200</v>
      </c>
      <c r="D139" s="91">
        <f>YADEN!D139+'k join VICOCAP'!D139+'U-Tena'!D139+'The Youth Congress '!D139+'MOCS 2017'!D139+LRF!D139+KAWE!D139+'Miss Koch'!D139+HAKI!D139+Riziki!D139+KISEP!D139</f>
        <v>76</v>
      </c>
      <c r="E139" s="91">
        <f>YADEN!E139+'k join VICOCAP'!E139+'U-Tena'!E139+'The Youth Congress '!E139+'MOCS 2017'!E139+LRF!E139+KAWE!E139+'Miss Koch'!E139+HAKI!E139+Riziki!E139+KISEP!E139</f>
        <v>45</v>
      </c>
      <c r="F139" s="91">
        <f>YADEN!F139+'k join VICOCAP'!F139+'U-Tena'!F139+'The Youth Congress '!F139+'MOCS 2017'!F139+LRF!F139+KAWE!F139+'Miss Koch'!F139+HAKI!F139+Riziki!F139+KISEP!F139</f>
        <v>70</v>
      </c>
      <c r="G139" s="91">
        <f t="shared" ref="G139" si="24">G140+G143</f>
        <v>0</v>
      </c>
      <c r="H139" s="91">
        <f t="shared" si="8"/>
        <v>191</v>
      </c>
      <c r="I139" s="91">
        <f t="shared" si="9"/>
        <v>-9</v>
      </c>
    </row>
    <row r="140" spans="1:9" ht="22.5" customHeight="1" x14ac:dyDescent="0.25">
      <c r="A140" s="85" t="s">
        <v>130</v>
      </c>
      <c r="B140" s="107" t="s">
        <v>260</v>
      </c>
      <c r="C140" s="85">
        <v>50</v>
      </c>
      <c r="D140" s="91">
        <f>YADEN!D140+'k join VICOCAP'!D140+'U-Tena'!D140+'The Youth Congress '!D140+'MOCS 2017'!D140+LRF!D140+KAWE!D140+'Miss Koch'!D140+HAKI!D140+Riziki!D140+KISEP!D140</f>
        <v>38</v>
      </c>
      <c r="E140" s="91">
        <f>YADEN!E140+'k join VICOCAP'!E140+'U-Tena'!E140+'The Youth Congress '!E140+'MOCS 2017'!E140+LRF!E140+KAWE!E140+'Miss Koch'!E140+HAKI!E140+Riziki!E140+KISEP!E140</f>
        <v>8</v>
      </c>
      <c r="F140" s="91">
        <f>YADEN!F140+'k join VICOCAP'!F140+'U-Tena'!F140+'The Youth Congress '!F140+'MOCS 2017'!F140+LRF!F140+KAWE!F140+'Miss Koch'!F140+HAKI!F140+Riziki!F140+KISEP!F140</f>
        <v>0</v>
      </c>
      <c r="G140" s="90"/>
      <c r="H140" s="96">
        <f t="shared" si="8"/>
        <v>46</v>
      </c>
      <c r="I140" s="96">
        <f t="shared" si="9"/>
        <v>-4</v>
      </c>
    </row>
    <row r="141" spans="1:9" ht="22.5" customHeight="1" x14ac:dyDescent="0.25">
      <c r="A141" s="85"/>
      <c r="B141" s="107" t="s">
        <v>261</v>
      </c>
      <c r="C141" s="85">
        <v>50</v>
      </c>
      <c r="D141" s="91">
        <f>YADEN!D141+'k join VICOCAP'!D141+'U-Tena'!D141+'The Youth Congress '!D141+'MOCS 2017'!D141+LRF!D141+KAWE!D141+'Miss Koch'!D141+HAKI!D141+Riziki!D141+KISEP!D141</f>
        <v>38</v>
      </c>
      <c r="E141" s="91">
        <f>YADEN!E141+'k join VICOCAP'!E141+'U-Tena'!E141+'The Youth Congress '!E141+'MOCS 2017'!E141+LRF!E141+KAWE!E141+'Miss Koch'!E141+HAKI!E141+Riziki!E141+KISEP!E141</f>
        <v>37</v>
      </c>
      <c r="F141" s="91">
        <f>YADEN!F141+'k join VICOCAP'!F141+'U-Tena'!F141+'The Youth Congress '!F141+'MOCS 2017'!F141+LRF!F141+KAWE!F141+'Miss Koch'!F141+HAKI!F141+Riziki!F141+KISEP!F141</f>
        <v>31</v>
      </c>
      <c r="G141" s="90"/>
      <c r="H141" s="96">
        <f t="shared" ref="H141:H149" si="25">D141+E141+F141</f>
        <v>106</v>
      </c>
      <c r="I141" s="96">
        <f t="shared" ref="I141:I164" si="26">H141-C141</f>
        <v>56</v>
      </c>
    </row>
    <row r="142" spans="1:9" ht="22.5" customHeight="1" x14ac:dyDescent="0.25">
      <c r="A142" s="85"/>
      <c r="B142" s="107" t="s">
        <v>262</v>
      </c>
      <c r="C142" s="85">
        <v>50</v>
      </c>
      <c r="D142" s="91">
        <f>YADEN!D142+'k join VICOCAP'!D142+'U-Tena'!D142+'The Youth Congress '!D142+'MOCS 2017'!D142+LRF!D142+KAWE!D142+'Miss Koch'!D142+HAKI!D142+Riziki!D142+KISEP!D142</f>
        <v>0</v>
      </c>
      <c r="E142" s="91">
        <f>YADEN!E142+'k join VICOCAP'!E142+'U-Tena'!E142+'The Youth Congress '!E142+'MOCS 2017'!E142+LRF!E142+KAWE!E142+'Miss Koch'!E142+HAKI!E142+Riziki!E142+KISEP!E142</f>
        <v>26</v>
      </c>
      <c r="F142" s="91">
        <f>YADEN!F142+'k join VICOCAP'!F142+'U-Tena'!F142+'The Youth Congress '!F142+'MOCS 2017'!F142+LRF!F142+KAWE!F142+'Miss Koch'!F142+HAKI!F142+Riziki!F142+KISEP!F142</f>
        <v>42</v>
      </c>
      <c r="G142" s="90"/>
      <c r="H142" s="96">
        <f t="shared" si="25"/>
        <v>68</v>
      </c>
      <c r="I142" s="96">
        <f t="shared" si="26"/>
        <v>18</v>
      </c>
    </row>
    <row r="143" spans="1:9" ht="22.5" customHeight="1" x14ac:dyDescent="0.25">
      <c r="A143" s="85" t="s">
        <v>131</v>
      </c>
      <c r="B143" s="107" t="s">
        <v>263</v>
      </c>
      <c r="C143" s="85">
        <v>50</v>
      </c>
      <c r="D143" s="91">
        <f>YADEN!D143+'k join VICOCAP'!D143+'U-Tena'!D143+'The Youth Congress '!D143+'MOCS 2017'!D143+LRF!D143+KAWE!D143+'Miss Koch'!D143+HAKI!D143+Riziki!D143+KISEP!D143</f>
        <v>0</v>
      </c>
      <c r="E143" s="91">
        <f>YADEN!E143+'k join VICOCAP'!E143+'U-Tena'!E143+'The Youth Congress '!E143+'MOCS 2017'!E143+LRF!E143+KAWE!E143+'Miss Koch'!E143+HAKI!E143+Riziki!E143+KISEP!E143</f>
        <v>34</v>
      </c>
      <c r="F143" s="91">
        <f>YADEN!F143+'k join VICOCAP'!F143+'U-Tena'!F143+'The Youth Congress '!F143+'MOCS 2017'!F143+LRF!F143+KAWE!F143+'Miss Koch'!F143+HAKI!F143+Riziki!F143+KISEP!F143</f>
        <v>58</v>
      </c>
      <c r="G143" s="90"/>
      <c r="H143" s="96">
        <f t="shared" si="25"/>
        <v>92</v>
      </c>
      <c r="I143" s="96">
        <f t="shared" si="26"/>
        <v>42</v>
      </c>
    </row>
    <row r="144" spans="1:9" s="93" customFormat="1" ht="42.75" customHeight="1" x14ac:dyDescent="0.25">
      <c r="A144" s="91" t="s">
        <v>132</v>
      </c>
      <c r="B144" s="104" t="s">
        <v>133</v>
      </c>
      <c r="C144" s="91">
        <v>1000</v>
      </c>
      <c r="D144" s="91">
        <f>YADEN!D144+'k join VICOCAP'!D144+'U-Tena'!D144+'The Youth Congress '!D144+'MOCS 2017'!D144+LRF!D144+KAWE!D144+'Miss Koch'!D144+HAKI!D144+Riziki!D144+KISEP!D144</f>
        <v>95</v>
      </c>
      <c r="E144" s="91">
        <f>YADEN!E144+'k join VICOCAP'!E144+'U-Tena'!E144+'The Youth Congress '!E144+'MOCS 2017'!E144+LRF!E144+KAWE!E144+'Miss Koch'!E144+HAKI!E144+Riziki!E144+KISEP!E144</f>
        <v>147</v>
      </c>
      <c r="F144" s="91">
        <f>YADEN!F144+'k join VICOCAP'!F144+'U-Tena'!F144+'The Youth Congress '!F144+'MOCS 2017'!F144+LRF!F144+KAWE!F144+'Miss Koch'!F144+HAKI!F144+Riziki!F144+KISEP!F144</f>
        <v>121</v>
      </c>
      <c r="G144" s="91">
        <f t="shared" ref="G144" si="27">G145+G146+G147+G148</f>
        <v>0</v>
      </c>
      <c r="H144" s="91">
        <f t="shared" si="25"/>
        <v>363</v>
      </c>
      <c r="I144" s="91">
        <f t="shared" si="26"/>
        <v>-637</v>
      </c>
    </row>
    <row r="145" spans="1:9" ht="21.75" customHeight="1" x14ac:dyDescent="0.25">
      <c r="A145" s="85" t="s">
        <v>134</v>
      </c>
      <c r="B145" s="107" t="s">
        <v>260</v>
      </c>
      <c r="C145" s="85">
        <v>250</v>
      </c>
      <c r="D145" s="91">
        <f>YADEN!D145+'k join VICOCAP'!D145+'U-Tena'!D145+'The Youth Congress '!D145+'MOCS 2017'!D145+LRF!D145+KAWE!D145+'Miss Koch'!D145+HAKI!D145+Riziki!D145+KISEP!D145</f>
        <v>35</v>
      </c>
      <c r="E145" s="91">
        <f>YADEN!E145+'k join VICOCAP'!E145+'U-Tena'!E145+'The Youth Congress '!E145+'MOCS 2017'!E145+LRF!E145+KAWE!E145+'Miss Koch'!E145+HAKI!E145+Riziki!E145+KISEP!E145</f>
        <v>47</v>
      </c>
      <c r="F145" s="91">
        <f>YADEN!F145+'k join VICOCAP'!F145+'U-Tena'!F145+'The Youth Congress '!F145+'MOCS 2017'!F145+LRF!F145+KAWE!F145+'Miss Koch'!F145+HAKI!F145+Riziki!F145+KISEP!F145</f>
        <v>30</v>
      </c>
      <c r="G145" s="90"/>
      <c r="H145" s="96">
        <f t="shared" si="25"/>
        <v>112</v>
      </c>
      <c r="I145" s="96">
        <f t="shared" si="26"/>
        <v>-138</v>
      </c>
    </row>
    <row r="146" spans="1:9" ht="21.75" customHeight="1" x14ac:dyDescent="0.25">
      <c r="A146" s="85" t="s">
        <v>135</v>
      </c>
      <c r="B146" s="107" t="s">
        <v>261</v>
      </c>
      <c r="C146" s="85">
        <v>250</v>
      </c>
      <c r="D146" s="91">
        <f>YADEN!D146+'k join VICOCAP'!D146+'U-Tena'!D146+'The Youth Congress '!D146+'MOCS 2017'!D146+LRF!D146+KAWE!D146+'Miss Koch'!D146+HAKI!D146+Riziki!D146+KISEP!D146</f>
        <v>42</v>
      </c>
      <c r="E146" s="91">
        <f>YADEN!E146+'k join VICOCAP'!E146+'U-Tena'!E146+'The Youth Congress '!E146+'MOCS 2017'!E146+LRF!E146+KAWE!E146+'Miss Koch'!E146+HAKI!E146+Riziki!E146+KISEP!E146</f>
        <v>58</v>
      </c>
      <c r="F146" s="91">
        <f>YADEN!F146+'k join VICOCAP'!F146+'U-Tena'!F146+'The Youth Congress '!F146+'MOCS 2017'!F146+LRF!F146+KAWE!F146+'Miss Koch'!F146+HAKI!F146+Riziki!F146+KISEP!F146</f>
        <v>30</v>
      </c>
      <c r="G146" s="90"/>
      <c r="H146" s="96">
        <f t="shared" si="25"/>
        <v>130</v>
      </c>
      <c r="I146" s="96">
        <f t="shared" si="26"/>
        <v>-120</v>
      </c>
    </row>
    <row r="147" spans="1:9" ht="21.75" customHeight="1" x14ac:dyDescent="0.25">
      <c r="A147" s="85" t="s">
        <v>136</v>
      </c>
      <c r="B147" s="107" t="s">
        <v>262</v>
      </c>
      <c r="C147" s="85">
        <v>250</v>
      </c>
      <c r="D147" s="91">
        <f>YADEN!D147+'k join VICOCAP'!D147+'U-Tena'!D147+'The Youth Congress '!D147+'MOCS 2017'!D147+LRF!D147+KAWE!D147+'Miss Koch'!D147+HAKI!D147+Riziki!D147+KISEP!D147</f>
        <v>10</v>
      </c>
      <c r="E147" s="91">
        <f>YADEN!E147+'k join VICOCAP'!E147+'U-Tena'!E147+'The Youth Congress '!E147+'MOCS 2017'!E147+LRF!E147+KAWE!E147+'Miss Koch'!E147+HAKI!E147+Riziki!E147+KISEP!E147</f>
        <v>20</v>
      </c>
      <c r="F147" s="91">
        <f>YADEN!F147+'k join VICOCAP'!F147+'U-Tena'!F147+'The Youth Congress '!F147+'MOCS 2017'!F147+LRF!F147+KAWE!F147+'Miss Koch'!F147+HAKI!F147+Riziki!F147+KISEP!F147</f>
        <v>30</v>
      </c>
      <c r="G147" s="90"/>
      <c r="H147" s="96">
        <f t="shared" si="25"/>
        <v>60</v>
      </c>
      <c r="I147" s="96">
        <f t="shared" si="26"/>
        <v>-190</v>
      </c>
    </row>
    <row r="148" spans="1:9" ht="21.75" customHeight="1" x14ac:dyDescent="0.25">
      <c r="A148" s="85" t="s">
        <v>137</v>
      </c>
      <c r="B148" s="107" t="s">
        <v>263</v>
      </c>
      <c r="C148" s="85">
        <v>250</v>
      </c>
      <c r="D148" s="91">
        <f>YADEN!D148+'k join VICOCAP'!D148+'U-Tena'!D148+'The Youth Congress '!D148+'MOCS 2017'!D148+LRF!D148+KAWE!D148+'Miss Koch'!D148+HAKI!D148+Riziki!D148+KISEP!D148</f>
        <v>8</v>
      </c>
      <c r="E148" s="91">
        <f>YADEN!E148+'k join VICOCAP'!E148+'U-Tena'!E148+'The Youth Congress '!E148+'MOCS 2017'!E148+LRF!E148+KAWE!E148+'Miss Koch'!E148+HAKI!E148+Riziki!E148+KISEP!E148</f>
        <v>22</v>
      </c>
      <c r="F148" s="91">
        <f>YADEN!F148+'k join VICOCAP'!F148+'U-Tena'!F148+'The Youth Congress '!F148+'MOCS 2017'!F148+LRF!F148+KAWE!F148+'Miss Koch'!F148+HAKI!F148+Riziki!F148+KISEP!F148</f>
        <v>31</v>
      </c>
      <c r="G148" s="90"/>
      <c r="H148" s="96">
        <f t="shared" si="25"/>
        <v>61</v>
      </c>
      <c r="I148" s="96">
        <f t="shared" si="26"/>
        <v>-189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v>5</v>
      </c>
      <c r="D149" s="91">
        <f>YADEN!D149+'k join VICOCAP'!D149+'U-Tena'!D149+'The Youth Congress '!D149+'MOCS 2017'!D149+LRF!D149+KAWE!D149+'Miss Koch'!D149+HAKI!D149+Riziki!D149+KISEP!D149</f>
        <v>4</v>
      </c>
      <c r="E149" s="91">
        <f>YADEN!E149+'k join VICOCAP'!E149+'U-Tena'!E149+'The Youth Congress '!E149+'MOCS 2017'!E149+LRF!E149+KAWE!E149+'Miss Koch'!E149+HAKI!E149+Riziki!E149+KISEP!E149</f>
        <v>1</v>
      </c>
      <c r="F149" s="91">
        <f>YADEN!F149+'k join VICOCAP'!F149+'U-Tena'!F149+'The Youth Congress '!F149+'MOCS 2017'!F149+LRF!F149+KAWE!F149+'Miss Koch'!F149+HAKI!F149+Riziki!F149+KISEP!F149</f>
        <v>1</v>
      </c>
      <c r="G149" s="91">
        <f t="shared" ref="G149" si="28">G150+G151</f>
        <v>0</v>
      </c>
      <c r="H149" s="89">
        <f t="shared" si="25"/>
        <v>6</v>
      </c>
      <c r="I149" s="91">
        <f t="shared" si="26"/>
        <v>1</v>
      </c>
    </row>
    <row r="150" spans="1:9" ht="21.75" customHeight="1" x14ac:dyDescent="0.25">
      <c r="A150" s="85" t="s">
        <v>140</v>
      </c>
      <c r="B150" s="85"/>
      <c r="C150" s="85"/>
      <c r="D150" s="91">
        <f>YADEN!D150+'k join VICOCAP'!D150+'U-Tena'!D150+'The Youth Congress '!D150+'MOCS 2017'!D150+LRF!D150+KAWE!D150+'Miss Koch'!D150+HAKI!D150+Riziki!D150+KISEP!D150</f>
        <v>4</v>
      </c>
      <c r="E150" s="91">
        <f>YADEN!E150+'k join VICOCAP'!E150+'U-Tena'!E150+'The Youth Congress '!E150+'MOCS 2017'!E150+LRF!E150+KAWE!E150+'Miss Koch'!E150+HAKI!E150+Riziki!E150+KISEP!E150</f>
        <v>1</v>
      </c>
      <c r="F150" s="91">
        <f>YADEN!F150+'k join VICOCAP'!F150+'U-Tena'!F150+'The Youth Congress '!F150+'MOCS 2017'!F150+LRF!F150+KAWE!F150+'Miss Koch'!F150+HAKI!F150+Riziki!F150+KISEP!F150</f>
        <v>1</v>
      </c>
      <c r="G150" s="90"/>
      <c r="H150" s="96"/>
      <c r="I150" s="96"/>
    </row>
    <row r="151" spans="1:9" ht="21.75" customHeight="1" x14ac:dyDescent="0.25">
      <c r="A151" s="85" t="s">
        <v>141</v>
      </c>
      <c r="B151" s="85"/>
      <c r="C151" s="85"/>
      <c r="D151" s="91">
        <f>YADEN!D151+'k join VICOCAP'!D151+'U-Tena'!D151+'The Youth Congress '!D151+'MOCS 2017'!D151+LRF!D151+KAWE!D151+'Miss Koch'!D151+HAKI!D151+Riziki!D151+KISEP!D151</f>
        <v>0</v>
      </c>
      <c r="E151" s="91">
        <f>YADEN!E151+'k join VICOCAP'!E151+'U-Tena'!E151+'The Youth Congress '!E151+'MOCS 2017'!E151+LRF!E151+KAWE!E151+'Miss Koch'!E151+HAKI!E151+Riziki!E151+KISEP!E151</f>
        <v>0</v>
      </c>
      <c r="F151" s="91">
        <f>YADEN!F151+'k join VICOCAP'!F151+'U-Tena'!F151+'The Youth Congress '!F151+'MOCS 2017'!F151+LRF!F151+KAWE!F151+'Miss Koch'!F151+HAKI!F151+Riziki!F151+KISEP!F151</f>
        <v>0</v>
      </c>
      <c r="G151" s="90"/>
      <c r="H151" s="96"/>
      <c r="I151" s="96"/>
    </row>
    <row r="152" spans="1:9" s="93" customFormat="1" ht="30" x14ac:dyDescent="0.25">
      <c r="A152" s="91"/>
      <c r="B152" s="91" t="s">
        <v>142</v>
      </c>
      <c r="C152" s="91">
        <v>250</v>
      </c>
      <c r="D152" s="91">
        <f>YADEN!D152+'k join VICOCAP'!D152+'U-Tena'!D152+'The Youth Congress '!D152+'MOCS 2017'!D152+LRF!D152+KAWE!D152+'Miss Koch'!D152+HAKI!D152+Riziki!D152+KISEP!D152</f>
        <v>318</v>
      </c>
      <c r="E152" s="91">
        <f>YADEN!E152+'k join VICOCAP'!E152+'U-Tena'!E152+'The Youth Congress '!E152+'MOCS 2017'!E152+LRF!E152+KAWE!E152+'Miss Koch'!E152+HAKI!E152+Riziki!E152+KISEP!E152</f>
        <v>160</v>
      </c>
      <c r="F152" s="91">
        <f>YADEN!F152+'k join VICOCAP'!F152+'U-Tena'!F152+'The Youth Congress '!F152+'MOCS 2017'!F152+LRF!F152+KAWE!F152+'Miss Koch'!F152+HAKI!F152+Riziki!F152+KISEP!F152</f>
        <v>114</v>
      </c>
      <c r="G152" s="91">
        <f t="shared" ref="G152" si="29">G153+G154+G155</f>
        <v>0</v>
      </c>
      <c r="H152" s="89">
        <f t="shared" ref="H152:H164" si="30">D152+E152+F152</f>
        <v>592</v>
      </c>
      <c r="I152" s="91">
        <f t="shared" si="26"/>
        <v>342</v>
      </c>
    </row>
    <row r="153" spans="1:9" ht="21.75" customHeight="1" x14ac:dyDescent="0.25">
      <c r="A153" s="88" t="s">
        <v>143</v>
      </c>
      <c r="B153" s="88"/>
      <c r="C153" s="85"/>
      <c r="D153" s="91">
        <f>YADEN!D153+'k join VICOCAP'!D153+'U-Tena'!D153+'The Youth Congress '!D153+'MOCS 2017'!D153+LRF!D153+KAWE!D153+'Miss Koch'!D153+HAKI!D153+Riziki!D153+KISEP!D153</f>
        <v>160</v>
      </c>
      <c r="E153" s="91">
        <f>YADEN!E153+'k join VICOCAP'!E153+'U-Tena'!E153+'The Youth Congress '!E153+'MOCS 2017'!E153+LRF!E153+KAWE!E153+'Miss Koch'!E153+HAKI!E153+Riziki!E153+KISEP!E153</f>
        <v>75</v>
      </c>
      <c r="F153" s="91">
        <f>YADEN!F153+'k join VICOCAP'!F153+'U-Tena'!F153+'The Youth Congress '!F153+'MOCS 2017'!F153+LRF!F153+KAWE!F153+'Miss Koch'!F153+HAKI!F153+Riziki!F153+KISEP!F153</f>
        <v>55</v>
      </c>
      <c r="G153" s="96"/>
      <c r="H153" s="96"/>
      <c r="I153" s="96"/>
    </row>
    <row r="154" spans="1:9" ht="21.75" customHeight="1" x14ac:dyDescent="0.25">
      <c r="A154" s="88" t="s">
        <v>144</v>
      </c>
      <c r="B154" s="88"/>
      <c r="C154" s="85"/>
      <c r="D154" s="91">
        <f>YADEN!D154+'k join VICOCAP'!D154+'U-Tena'!D154+'The Youth Congress '!D154+'MOCS 2017'!D154+LRF!D154+KAWE!D154+'Miss Koch'!D154+HAKI!D154+Riziki!D154+KISEP!D154</f>
        <v>50</v>
      </c>
      <c r="E154" s="91">
        <f>YADEN!E154+'k join VICOCAP'!E154+'U-Tena'!E154+'The Youth Congress '!E154+'MOCS 2017'!E154+LRF!E154+KAWE!E154+'Miss Koch'!E154+HAKI!E154+Riziki!E154+KISEP!E154</f>
        <v>50</v>
      </c>
      <c r="F154" s="91">
        <f>YADEN!F154+'k join VICOCAP'!F154+'U-Tena'!F154+'The Youth Congress '!F154+'MOCS 2017'!F154+LRF!F154+KAWE!F154+'Miss Koch'!F154+HAKI!F154+Riziki!F154+KISEP!F154</f>
        <v>31</v>
      </c>
      <c r="G154" s="96"/>
      <c r="H154" s="96"/>
      <c r="I154" s="96"/>
    </row>
    <row r="155" spans="1:9" ht="21.75" customHeight="1" x14ac:dyDescent="0.25">
      <c r="A155" s="88" t="s">
        <v>145</v>
      </c>
      <c r="B155" s="88"/>
      <c r="C155" s="85"/>
      <c r="D155" s="91">
        <f>YADEN!D155+'k join VICOCAP'!D155+'U-Tena'!D155+'The Youth Congress '!D155+'MOCS 2017'!D155+LRF!D155+KAWE!D155+'Miss Koch'!D155+HAKI!D155+Riziki!D155+KISEP!D155</f>
        <v>108</v>
      </c>
      <c r="E155" s="91">
        <f>YADEN!E155+'k join VICOCAP'!E155+'U-Tena'!E155+'The Youth Congress '!E155+'MOCS 2017'!E155+LRF!E155+KAWE!E155+'Miss Koch'!E155+HAKI!E155+Riziki!E155+KISEP!E155</f>
        <v>35</v>
      </c>
      <c r="F155" s="91">
        <f>YADEN!F155+'k join VICOCAP'!F155+'U-Tena'!F155+'The Youth Congress '!F155+'MOCS 2017'!F155+LRF!F155+KAWE!F155+'Miss Koch'!F155+HAKI!F155+Riziki!F155+KISEP!F155</f>
        <v>28</v>
      </c>
      <c r="G155" s="96"/>
      <c r="H155" s="96"/>
      <c r="I155" s="96"/>
    </row>
    <row r="156" spans="1:9" s="93" customFormat="1" ht="42.75" customHeight="1" x14ac:dyDescent="0.25">
      <c r="A156" s="91" t="s">
        <v>146</v>
      </c>
      <c r="B156" s="91" t="s">
        <v>147</v>
      </c>
      <c r="C156" s="91">
        <v>15</v>
      </c>
      <c r="D156" s="91">
        <f>YADEN!D156+'k join VICOCAP'!D156+'U-Tena'!D156+'The Youth Congress '!D156+'MOCS 2017'!D156+LRF!D156+KAWE!D156+'Miss Koch'!D156+HAKI!D156+Riziki!D156+KISEP!D156</f>
        <v>10</v>
      </c>
      <c r="E156" s="91">
        <f>YADEN!E156+'k join VICOCAP'!E156+'U-Tena'!E156+'The Youth Congress '!E156+'MOCS 2017'!E156+LRF!E156+KAWE!E156+'Miss Koch'!E156+HAKI!E156+Riziki!E156+KISEP!E156</f>
        <v>8</v>
      </c>
      <c r="F156" s="91">
        <f>YADEN!F156+'k join VICOCAP'!F156+'U-Tena'!F156+'The Youth Congress '!F156+'MOCS 2017'!F156+LRF!F156+KAWE!F156+'Miss Koch'!F156+HAKI!F156+Riziki!F156+KISEP!F156</f>
        <v>9</v>
      </c>
      <c r="G156" s="91">
        <f t="shared" ref="G156" si="31">G157</f>
        <v>0</v>
      </c>
      <c r="H156" s="89">
        <f t="shared" si="30"/>
        <v>27</v>
      </c>
      <c r="I156" s="91">
        <f t="shared" si="26"/>
        <v>12</v>
      </c>
    </row>
    <row r="157" spans="1:9" ht="20.25" customHeight="1" x14ac:dyDescent="0.25">
      <c r="A157" s="85" t="s">
        <v>148</v>
      </c>
      <c r="B157" s="85"/>
      <c r="C157" s="85"/>
      <c r="D157" s="91">
        <f>YADEN!D157+'k join VICOCAP'!D157+'U-Tena'!D157+'The Youth Congress '!D157+'MOCS 2017'!D157+LRF!D157+KAWE!D157+'Miss Koch'!D157+HAKI!D157+Riziki!D157+KISEP!D157</f>
        <v>10</v>
      </c>
      <c r="E157" s="91">
        <f>YADEN!E157+'k join VICOCAP'!E157+'U-Tena'!E157+'The Youth Congress '!E157+'MOCS 2017'!E157+LRF!E157+KAWE!E157+'Miss Koch'!E157+HAKI!E157+Riziki!E157+KISEP!E157</f>
        <v>4</v>
      </c>
      <c r="F157" s="91">
        <f>YADEN!F157+'k join VICOCAP'!F157+'U-Tena'!F157+'The Youth Congress '!F157+'MOCS 2017'!F157+LRF!F157+KAWE!F157+'Miss Koch'!F157+HAKI!F157+Riziki!F157+KISEP!F157</f>
        <v>4</v>
      </c>
      <c r="G157" s="90"/>
      <c r="H157" s="96"/>
      <c r="I157" s="96"/>
    </row>
    <row r="158" spans="1:9" ht="20.25" customHeight="1" x14ac:dyDescent="0.25">
      <c r="A158" s="85"/>
      <c r="B158" s="85"/>
      <c r="C158" s="85"/>
      <c r="D158" s="91">
        <f>YADEN!D158+'k join VICOCAP'!D158+'U-Tena'!D158+'The Youth Congress '!D158+'MOCS 2017'!D158+LRF!D158+KAWE!D158+'Miss Koch'!D158+HAKI!D158+Riziki!D158+KISEP!D158</f>
        <v>0</v>
      </c>
      <c r="E158" s="91">
        <f>YADEN!E158+'k join VICOCAP'!E158+'U-Tena'!E158+'The Youth Congress '!E158+'MOCS 2017'!E158+LRF!E158+KAWE!E158+'Miss Koch'!E158+HAKI!E158+Riziki!E158+KISEP!E158</f>
        <v>2</v>
      </c>
      <c r="F158" s="91">
        <f>YADEN!F158+'k join VICOCAP'!F158+'U-Tena'!F158+'The Youth Congress '!F158+'MOCS 2017'!F158+LRF!F158+KAWE!F158+'Miss Koch'!F158+HAKI!F158+Riziki!F158+KISEP!F158</f>
        <v>2</v>
      </c>
      <c r="G158" s="90"/>
      <c r="H158" s="96"/>
      <c r="I158" s="96"/>
    </row>
    <row r="159" spans="1:9" ht="20.25" customHeight="1" x14ac:dyDescent="0.25">
      <c r="A159" s="85"/>
      <c r="B159" s="85"/>
      <c r="C159" s="85"/>
      <c r="D159" s="91">
        <f>YADEN!D159+'k join VICOCAP'!D159+'U-Tena'!D159+'The Youth Congress '!D159+'MOCS 2017'!D159+LRF!D159+KAWE!D159+'Miss Koch'!D159+HAKI!D159+Riziki!D159+KISEP!D159</f>
        <v>0</v>
      </c>
      <c r="E159" s="91">
        <f>YADEN!E159+'k join VICOCAP'!E159+'U-Tena'!E159+'The Youth Congress '!E159+'MOCS 2017'!E159+LRF!E159+KAWE!E159+'Miss Koch'!E159+HAKI!E159+Riziki!E159+KISEP!E159</f>
        <v>0</v>
      </c>
      <c r="F159" s="91">
        <f>YADEN!F159+'k join VICOCAP'!F159+'U-Tena'!F159+'The Youth Congress '!F159+'MOCS 2017'!F159+LRF!F159+KAWE!F159+'Miss Koch'!F159+HAKI!F159+Riziki!F159+KISEP!F159</f>
        <v>1</v>
      </c>
      <c r="G159" s="90"/>
      <c r="H159" s="96"/>
      <c r="I159" s="96"/>
    </row>
    <row r="160" spans="1:9" s="93" customFormat="1" ht="45" x14ac:dyDescent="0.25">
      <c r="A160" s="91"/>
      <c r="B160" s="102" t="s">
        <v>149</v>
      </c>
      <c r="C160" s="91">
        <v>5</v>
      </c>
      <c r="D160" s="91">
        <f>YADEN!D160+'k join VICOCAP'!D160+'U-Tena'!D160+'The Youth Congress '!D160+'MOCS 2017'!D160+LRF!D160+KAWE!D160+'Miss Koch'!D160+HAKI!D160+Riziki!D160+KISEP!D160</f>
        <v>14</v>
      </c>
      <c r="E160" s="91">
        <f>YADEN!E160+'k join VICOCAP'!E160+'U-Tena'!E160+'The Youth Congress '!E160+'MOCS 2017'!E160+LRF!E160+KAWE!E160+'Miss Koch'!E160+HAKI!E160+Riziki!E160+KISEP!E160</f>
        <v>4</v>
      </c>
      <c r="F160" s="91">
        <f>YADEN!F160+'k join VICOCAP'!F160+'U-Tena'!F160+'The Youth Congress '!F160+'MOCS 2017'!F160+LRF!F160+KAWE!F160+'Miss Koch'!F160+HAKI!F160+Riziki!F160+KISEP!F160</f>
        <v>2</v>
      </c>
      <c r="G160" s="91">
        <f t="shared" ref="G160" si="32">G161+G162+G163</f>
        <v>0</v>
      </c>
      <c r="H160" s="89">
        <f t="shared" si="30"/>
        <v>20</v>
      </c>
      <c r="I160" s="91">
        <f t="shared" si="26"/>
        <v>15</v>
      </c>
    </row>
    <row r="161" spans="1:12" ht="39.75" customHeight="1" x14ac:dyDescent="0.25">
      <c r="A161" s="85" t="s">
        <v>150</v>
      </c>
      <c r="B161" s="85"/>
      <c r="C161" s="85"/>
      <c r="D161" s="91">
        <f>YADEN!D161+'k join VICOCAP'!D161+'U-Tena'!D161+'The Youth Congress '!D161+'MOCS 2017'!D161+LRF!D161+KAWE!D161+'Miss Koch'!D161+HAKI!D161+Riziki!D161+KISEP!D161</f>
        <v>5</v>
      </c>
      <c r="E161" s="91">
        <f>YADEN!E161+'k join VICOCAP'!E161+'U-Tena'!E161+'The Youth Congress '!E161+'MOCS 2017'!E161+LRF!E161+KAWE!E161+'Miss Koch'!E161+HAKI!E161+Riziki!E161+KISEP!E161</f>
        <v>2</v>
      </c>
      <c r="F161" s="91">
        <f>YADEN!F161+'k join VICOCAP'!F161+'U-Tena'!F161+'The Youth Congress '!F161+'MOCS 2017'!F161+LRF!F161+KAWE!F161+'Miss Koch'!F161+HAKI!F161+Riziki!F161+KISEP!F161</f>
        <v>1</v>
      </c>
      <c r="G161" s="90"/>
      <c r="H161" s="96"/>
      <c r="I161" s="96">
        <f t="shared" si="26"/>
        <v>0</v>
      </c>
    </row>
    <row r="162" spans="1:12" ht="33" customHeight="1" x14ac:dyDescent="0.25">
      <c r="A162" s="85" t="s">
        <v>151</v>
      </c>
      <c r="B162" s="85"/>
      <c r="C162" s="85"/>
      <c r="D162" s="91">
        <f>YADEN!D162+'k join VICOCAP'!D162+'U-Tena'!D162+'The Youth Congress '!D162+'MOCS 2017'!D162+LRF!D162+KAWE!D162+'Miss Koch'!D162+HAKI!D162+Riziki!D162+KISEP!D162</f>
        <v>9</v>
      </c>
      <c r="E162" s="91">
        <f>YADEN!E162+'k join VICOCAP'!E162+'U-Tena'!E162+'The Youth Congress '!E162+'MOCS 2017'!E162+LRF!E162+KAWE!E162+'Miss Koch'!E162+HAKI!E162+Riziki!E162+KISEP!E162</f>
        <v>0</v>
      </c>
      <c r="F162" s="91">
        <f>YADEN!F162+'k join VICOCAP'!F162+'U-Tena'!F162+'The Youth Congress '!F162+'MOCS 2017'!F162+LRF!F162+KAWE!F162+'Miss Koch'!F162+HAKI!F162+Riziki!F162+KISEP!F162</f>
        <v>0</v>
      </c>
      <c r="G162" s="90"/>
      <c r="H162" s="96"/>
      <c r="I162" s="96">
        <f t="shared" si="26"/>
        <v>0</v>
      </c>
    </row>
    <row r="163" spans="1:12" ht="24.75" customHeight="1" x14ac:dyDescent="0.25">
      <c r="A163" s="85" t="s">
        <v>152</v>
      </c>
      <c r="B163" s="85"/>
      <c r="C163" s="85"/>
      <c r="D163" s="91">
        <f>YADEN!D163+'k join VICOCAP'!D163+'U-Tena'!D163+'The Youth Congress '!D163+'MOCS 2017'!D163+LRF!D163+KAWE!D163+'Miss Koch'!D163+HAKI!D163+Riziki!D163+KISEP!D163</f>
        <v>0</v>
      </c>
      <c r="E163" s="91">
        <f>YADEN!E163+'k join VICOCAP'!E163+'U-Tena'!E163+'The Youth Congress '!E163+'MOCS 2017'!E163+LRF!E163+KAWE!E163+'Miss Koch'!E163+HAKI!E163+Riziki!E163+KISEP!E163</f>
        <v>0</v>
      </c>
      <c r="F163" s="91">
        <f>YADEN!F163+'k join VICOCAP'!F163+'U-Tena'!F163+'The Youth Congress '!F163+'MOCS 2017'!F163+LRF!F163+KAWE!F163+'Miss Koch'!F163+HAKI!F163+Riziki!F163+KISEP!F163</f>
        <v>0</v>
      </c>
      <c r="G163" s="90"/>
      <c r="H163" s="96"/>
      <c r="I163" s="96">
        <f t="shared" si="26"/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283</v>
      </c>
      <c r="C164" s="91">
        <v>5</v>
      </c>
      <c r="D164" s="91">
        <f>YADEN!D164+'k join VICOCAP'!D164+'U-Tena'!D164+'The Youth Congress '!D164+'MOCS 2017'!D164+LRF!D164+KAWE!D164+'Miss Koch'!D164+HAKI!D164+Riziki!D164+KISEP!D164</f>
        <v>20</v>
      </c>
      <c r="E164" s="91">
        <f>YADEN!E164+'k join VICOCAP'!E164+'U-Tena'!E164+'The Youth Congress '!E164+'MOCS 2017'!E164+LRF!E164+KAWE!E164+'Miss Koch'!E164+HAKI!E164+Riziki!E164+KISEP!E164</f>
        <v>6</v>
      </c>
      <c r="F164" s="91">
        <f>YADEN!F164+'k join VICOCAP'!F164+'U-Tena'!F164+'The Youth Congress '!F164+'MOCS 2017'!F164+LRF!F164+KAWE!F164+'Miss Koch'!F164+HAKI!F164+Riziki!F164+KISEP!F164</f>
        <v>8</v>
      </c>
      <c r="G164" s="91">
        <f t="shared" ref="G164" si="33">G165+G166+G167</f>
        <v>0</v>
      </c>
      <c r="H164" s="89">
        <f t="shared" si="30"/>
        <v>34</v>
      </c>
      <c r="I164" s="91">
        <f t="shared" si="26"/>
        <v>29</v>
      </c>
    </row>
    <row r="165" spans="1:12" ht="33.75" customHeight="1" x14ac:dyDescent="0.25">
      <c r="A165" s="85" t="s">
        <v>154</v>
      </c>
      <c r="B165" s="85"/>
      <c r="C165" s="85"/>
      <c r="D165" s="91">
        <f>YADEN!D165+'k join VICOCAP'!D165+'U-Tena'!D165+'The Youth Congress '!D165+'MOCS 2017'!D165+LRF!D165+KAWE!D165+'Miss Koch'!D165+HAKI!D165+Riziki!D165+KISEP!D165</f>
        <v>12</v>
      </c>
      <c r="E165" s="91">
        <f>YADEN!E165+'k join VICOCAP'!E165+'U-Tena'!E165+'The Youth Congress '!E165+'MOCS 2017'!E165+LRF!E165+KAWE!E165+'Miss Koch'!E165+HAKI!E165+Riziki!E165+KISEP!E165</f>
        <v>6</v>
      </c>
      <c r="F165" s="91">
        <f>YADEN!F165+'k join VICOCAP'!F165+'U-Tena'!F165+'The Youth Congress '!F165+'MOCS 2017'!F165+LRF!F165+KAWE!F165+'Miss Koch'!F165+HAKI!F165+Riziki!F165+KISEP!F165</f>
        <v>6</v>
      </c>
      <c r="G165" s="90"/>
      <c r="H165" s="96"/>
      <c r="I165" s="96"/>
    </row>
    <row r="166" spans="1:12" ht="28.5" customHeight="1" x14ac:dyDescent="0.25">
      <c r="A166" s="85" t="s">
        <v>155</v>
      </c>
      <c r="B166" s="85"/>
      <c r="C166" s="85"/>
      <c r="D166" s="91">
        <f>YADEN!D166+'k join VICOCAP'!D166+'U-Tena'!D166+'The Youth Congress '!D166+'MOCS 2017'!D166+LRF!D166+KAWE!D166+'Miss Koch'!D166+HAKI!D166+Riziki!D166+KISEP!D166</f>
        <v>8</v>
      </c>
      <c r="E166" s="91">
        <f>YADEN!E166+'k join VICOCAP'!E166+'U-Tena'!E166+'The Youth Congress '!E166+'MOCS 2017'!E166+LRF!E166+KAWE!E166+'Miss Koch'!E166+HAKI!E166+Riziki!E166+KISEP!E166</f>
        <v>0</v>
      </c>
      <c r="F166" s="91">
        <f>YADEN!F166+'k join VICOCAP'!F166+'U-Tena'!F166+'The Youth Congress '!F166+'MOCS 2017'!F166+LRF!F166+KAWE!F166+'Miss Koch'!F166+HAKI!F166+Riziki!F166+KISEP!F166</f>
        <v>0</v>
      </c>
      <c r="G166" s="90"/>
      <c r="H166" s="96"/>
      <c r="I166" s="96"/>
    </row>
    <row r="167" spans="1:12" ht="24" customHeight="1" x14ac:dyDescent="0.25">
      <c r="A167" s="85" t="s">
        <v>156</v>
      </c>
      <c r="B167" s="85"/>
      <c r="C167" s="85"/>
      <c r="D167" s="91">
        <f>YADEN!D167+'k join VICOCAP'!D167+'U-Tena'!D167+'The Youth Congress '!D167+'MOCS 2017'!D167+LRF!D167+KAWE!D167+'Miss Koch'!D167+HAKI!D167+Riziki!D167+KISEP!D167</f>
        <v>0</v>
      </c>
      <c r="E167" s="91">
        <f>YADEN!E167+'k join VICOCAP'!E167+'U-Tena'!E167+'The Youth Congress '!E167+'MOCS 2017'!E167+LRF!E167+KAWE!E167+'Miss Koch'!E167+HAKI!E167+Riziki!E167+KISEP!E167</f>
        <v>0</v>
      </c>
      <c r="F167" s="91">
        <f>YADEN!F167+'k join VICOCAP'!F167+'U-Tena'!F167+'The Youth Congress '!F167+'MOCS 2017'!F167+LRF!F167+KAWE!F167+'Miss Koch'!F167+HAKI!F167+Riziki!F167+KISEP!F167</f>
        <v>1</v>
      </c>
      <c r="G167" s="90"/>
      <c r="H167" s="96"/>
      <c r="I167" s="9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E52" sqref="E52"/>
    </sheetView>
  </sheetViews>
  <sheetFormatPr defaultRowHeight="15" x14ac:dyDescent="0.25"/>
  <cols>
    <col min="1" max="1" width="3" customWidth="1"/>
    <col min="2" max="2" width="37" customWidth="1"/>
    <col min="3" max="3" width="29" customWidth="1"/>
    <col min="4" max="4" width="26.28515625" customWidth="1"/>
    <col min="7" max="7" width="11.28515625" bestFit="1" customWidth="1"/>
    <col min="8" max="8" width="9.7109375" bestFit="1" customWidth="1"/>
    <col min="9" max="9" width="12.28515625" customWidth="1"/>
    <col min="10" max="10" width="22.5703125" customWidth="1"/>
    <col min="11" max="11" width="13.5703125" customWidth="1"/>
  </cols>
  <sheetData>
    <row r="1" spans="1:11" x14ac:dyDescent="0.25">
      <c r="A1" s="18"/>
    </row>
    <row r="2" spans="1:11" x14ac:dyDescent="0.25">
      <c r="A2" s="18"/>
      <c r="B2" s="25" t="s">
        <v>160</v>
      </c>
      <c r="C2" s="196" t="s">
        <v>177</v>
      </c>
      <c r="D2" s="197"/>
      <c r="E2" s="197"/>
      <c r="F2" s="197"/>
    </row>
    <row r="3" spans="1:11" x14ac:dyDescent="0.25">
      <c r="A3" s="18"/>
      <c r="B3" s="25" t="s">
        <v>161</v>
      </c>
      <c r="C3" s="198" t="s">
        <v>183</v>
      </c>
      <c r="D3" s="199"/>
      <c r="E3" s="199"/>
      <c r="F3" s="199"/>
    </row>
    <row r="4" spans="1:11" x14ac:dyDescent="0.25">
      <c r="A4" s="18"/>
      <c r="B4" s="25" t="s">
        <v>162</v>
      </c>
      <c r="C4" s="196" t="s">
        <v>184</v>
      </c>
      <c r="D4" s="197"/>
      <c r="E4" s="197"/>
      <c r="F4" s="197"/>
    </row>
    <row r="5" spans="1:11" ht="15.75" thickBot="1" x14ac:dyDescent="0.3">
      <c r="A5" s="18"/>
      <c r="B5" s="19"/>
      <c r="C5" s="20" t="s">
        <v>158</v>
      </c>
    </row>
    <row r="6" spans="1:11" ht="64.5" thickBot="1" x14ac:dyDescent="0.3">
      <c r="A6" s="18"/>
      <c r="B6" s="17" t="s">
        <v>163</v>
      </c>
      <c r="C6" s="16" t="s">
        <v>164</v>
      </c>
      <c r="D6" s="26" t="s">
        <v>157</v>
      </c>
      <c r="E6" s="26" t="s">
        <v>165</v>
      </c>
      <c r="F6" s="26" t="s">
        <v>166</v>
      </c>
      <c r="G6" s="26" t="s">
        <v>167</v>
      </c>
      <c r="H6" s="26" t="s">
        <v>168</v>
      </c>
      <c r="I6" s="26" t="s">
        <v>169</v>
      </c>
      <c r="J6" s="27" t="s">
        <v>170</v>
      </c>
      <c r="K6" s="28" t="s">
        <v>171</v>
      </c>
    </row>
    <row r="7" spans="1:11" x14ac:dyDescent="0.25">
      <c r="A7" s="18"/>
      <c r="B7" s="200" t="s">
        <v>185</v>
      </c>
      <c r="C7" s="203" t="s">
        <v>186</v>
      </c>
      <c r="D7" s="23" t="s">
        <v>187</v>
      </c>
      <c r="E7" s="23" t="s">
        <v>188</v>
      </c>
      <c r="F7" s="23">
        <v>2</v>
      </c>
      <c r="G7" s="23">
        <v>5</v>
      </c>
      <c r="H7" s="23">
        <v>500</v>
      </c>
      <c r="I7" s="29">
        <f t="shared" ref="I7:I11" si="0">SUM(F7*G7*H7)</f>
        <v>5000</v>
      </c>
      <c r="J7" s="30"/>
      <c r="K7" s="31">
        <f t="shared" ref="K7:K10" si="1">SUM(I7-J7)</f>
        <v>5000</v>
      </c>
    </row>
    <row r="8" spans="1:11" x14ac:dyDescent="0.25">
      <c r="A8" s="18"/>
      <c r="B8" s="201"/>
      <c r="C8" s="204"/>
      <c r="D8" s="22" t="s">
        <v>189</v>
      </c>
      <c r="E8" s="22" t="s">
        <v>190</v>
      </c>
      <c r="F8" s="22">
        <v>2</v>
      </c>
      <c r="G8" s="22">
        <v>2</v>
      </c>
      <c r="H8" s="22">
        <v>5000</v>
      </c>
      <c r="I8" s="32">
        <f t="shared" si="0"/>
        <v>20000</v>
      </c>
      <c r="J8" s="33"/>
      <c r="K8" s="34">
        <f t="shared" si="1"/>
        <v>20000</v>
      </c>
    </row>
    <row r="9" spans="1:11" ht="15.75" thickBot="1" x14ac:dyDescent="0.3">
      <c r="A9" s="18"/>
      <c r="B9" s="201"/>
      <c r="C9" s="205"/>
      <c r="D9" s="35" t="s">
        <v>191</v>
      </c>
      <c r="E9" s="35" t="s">
        <v>192</v>
      </c>
      <c r="F9" s="35">
        <v>2</v>
      </c>
      <c r="G9" s="35">
        <v>1</v>
      </c>
      <c r="H9" s="35">
        <v>5000</v>
      </c>
      <c r="I9" s="36">
        <f t="shared" si="0"/>
        <v>10000</v>
      </c>
      <c r="J9" s="37"/>
      <c r="K9" s="38">
        <f t="shared" si="1"/>
        <v>10000</v>
      </c>
    </row>
    <row r="10" spans="1:11" x14ac:dyDescent="0.25">
      <c r="A10" s="18"/>
      <c r="B10" s="201"/>
      <c r="C10" s="206" t="s">
        <v>193</v>
      </c>
      <c r="D10" s="23" t="s">
        <v>194</v>
      </c>
      <c r="E10" s="23" t="s">
        <v>195</v>
      </c>
      <c r="F10" s="23">
        <v>2</v>
      </c>
      <c r="G10" s="23">
        <v>1</v>
      </c>
      <c r="H10" s="23">
        <v>3000</v>
      </c>
      <c r="I10" s="29">
        <f t="shared" si="0"/>
        <v>6000</v>
      </c>
      <c r="J10" s="30"/>
      <c r="K10" s="34">
        <f t="shared" si="1"/>
        <v>6000</v>
      </c>
    </row>
    <row r="11" spans="1:11" x14ac:dyDescent="0.25">
      <c r="A11" s="18"/>
      <c r="B11" s="201"/>
      <c r="C11" s="207"/>
      <c r="D11" s="22" t="s">
        <v>196</v>
      </c>
      <c r="E11" s="22" t="s">
        <v>195</v>
      </c>
      <c r="F11" s="22">
        <v>2</v>
      </c>
      <c r="G11" s="22">
        <v>1</v>
      </c>
      <c r="H11" s="22">
        <v>1500</v>
      </c>
      <c r="I11" s="32">
        <f t="shared" si="0"/>
        <v>3000</v>
      </c>
      <c r="J11" s="33"/>
      <c r="K11" s="34">
        <f>SUM(I11-J11)</f>
        <v>3000</v>
      </c>
    </row>
    <row r="12" spans="1:11" ht="15.75" thickBot="1" x14ac:dyDescent="0.3">
      <c r="A12" s="18"/>
      <c r="B12" s="202"/>
      <c r="C12" s="208" t="s">
        <v>197</v>
      </c>
      <c r="D12" s="209"/>
      <c r="E12" s="209"/>
      <c r="F12" s="209"/>
      <c r="G12" s="209"/>
      <c r="H12" s="210"/>
      <c r="I12" s="39">
        <f>SUM(I7:I11)</f>
        <v>44000</v>
      </c>
      <c r="J12" s="39">
        <f>SUM(J7:J11)</f>
        <v>0</v>
      </c>
      <c r="K12" s="39">
        <f>SUM(K7:K11)</f>
        <v>44000</v>
      </c>
    </row>
    <row r="13" spans="1:11" ht="30" x14ac:dyDescent="0.25">
      <c r="A13" s="18"/>
      <c r="B13" s="200" t="s">
        <v>182</v>
      </c>
      <c r="C13" s="211" t="s">
        <v>198</v>
      </c>
      <c r="D13" s="40" t="s">
        <v>199</v>
      </c>
      <c r="E13" s="21" t="s">
        <v>200</v>
      </c>
      <c r="F13" s="21">
        <v>12</v>
      </c>
      <c r="G13" s="21">
        <v>1</v>
      </c>
      <c r="H13" s="21">
        <v>10000</v>
      </c>
      <c r="I13" s="41">
        <f t="shared" ref="I13:I22" si="2">SUM(F13*G13*H13)</f>
        <v>120000</v>
      </c>
      <c r="J13" s="42"/>
      <c r="K13" s="34">
        <f>SUM(I13-J13)</f>
        <v>120000</v>
      </c>
    </row>
    <row r="14" spans="1:11" x14ac:dyDescent="0.25">
      <c r="A14" s="18"/>
      <c r="B14" s="201"/>
      <c r="C14" s="212"/>
      <c r="D14" s="22" t="s">
        <v>201</v>
      </c>
      <c r="E14" s="22" t="s">
        <v>202</v>
      </c>
      <c r="F14" s="22">
        <v>12</v>
      </c>
      <c r="G14" s="22">
        <v>1</v>
      </c>
      <c r="H14" s="22">
        <v>10000</v>
      </c>
      <c r="I14" s="32">
        <f t="shared" si="2"/>
        <v>120000</v>
      </c>
      <c r="J14" s="33"/>
      <c r="K14" s="34">
        <f>SUM(I14-J14)</f>
        <v>120000</v>
      </c>
    </row>
    <row r="15" spans="1:11" x14ac:dyDescent="0.25">
      <c r="A15" s="18"/>
      <c r="B15" s="201"/>
      <c r="C15" s="212"/>
      <c r="D15" s="22" t="s">
        <v>203</v>
      </c>
      <c r="E15" s="22" t="s">
        <v>192</v>
      </c>
      <c r="F15" s="22">
        <v>12</v>
      </c>
      <c r="G15" s="22">
        <v>1</v>
      </c>
      <c r="H15" s="22">
        <v>10000</v>
      </c>
      <c r="I15" s="32">
        <f t="shared" si="2"/>
        <v>120000</v>
      </c>
      <c r="J15" s="33"/>
      <c r="K15" s="34">
        <f t="shared" ref="K15:K18" si="3">SUM(I15-J15)</f>
        <v>120000</v>
      </c>
    </row>
    <row r="16" spans="1:11" ht="30" x14ac:dyDescent="0.25">
      <c r="A16" s="18"/>
      <c r="B16" s="201"/>
      <c r="C16" s="212"/>
      <c r="D16" s="15" t="s">
        <v>204</v>
      </c>
      <c r="E16" s="22" t="s">
        <v>192</v>
      </c>
      <c r="F16" s="22">
        <v>6</v>
      </c>
      <c r="G16" s="22">
        <v>1</v>
      </c>
      <c r="H16" s="22">
        <v>15000</v>
      </c>
      <c r="I16" s="32">
        <f t="shared" si="2"/>
        <v>90000</v>
      </c>
      <c r="J16" s="33"/>
      <c r="K16" s="34">
        <f>SUM(I16-J16)</f>
        <v>90000</v>
      </c>
    </row>
    <row r="17" spans="1:11" ht="30" x14ac:dyDescent="0.25">
      <c r="A17" s="18"/>
      <c r="B17" s="201"/>
      <c r="C17" s="212"/>
      <c r="D17" s="15" t="s">
        <v>205</v>
      </c>
      <c r="E17" s="22" t="s">
        <v>190</v>
      </c>
      <c r="F17" s="22">
        <v>6</v>
      </c>
      <c r="G17" s="22">
        <v>1</v>
      </c>
      <c r="H17" s="22">
        <v>5000</v>
      </c>
      <c r="I17" s="32">
        <f t="shared" si="2"/>
        <v>30000</v>
      </c>
      <c r="J17" s="33"/>
      <c r="K17" s="34">
        <f>SUM(I17-J17)</f>
        <v>30000</v>
      </c>
    </row>
    <row r="18" spans="1:11" ht="30.75" thickBot="1" x14ac:dyDescent="0.3">
      <c r="A18" s="18"/>
      <c r="B18" s="201"/>
      <c r="C18" s="213"/>
      <c r="D18" s="15" t="s">
        <v>206</v>
      </c>
      <c r="E18" s="22" t="s">
        <v>190</v>
      </c>
      <c r="F18" s="22">
        <v>6</v>
      </c>
      <c r="G18" s="22">
        <v>12</v>
      </c>
      <c r="H18" s="22">
        <v>5000</v>
      </c>
      <c r="I18" s="32">
        <f t="shared" si="2"/>
        <v>360000</v>
      </c>
      <c r="J18" s="33"/>
      <c r="K18" s="34">
        <f t="shared" si="3"/>
        <v>360000</v>
      </c>
    </row>
    <row r="19" spans="1:11" x14ac:dyDescent="0.25">
      <c r="A19" s="18"/>
      <c r="B19" s="201"/>
      <c r="C19" s="214" t="s">
        <v>207</v>
      </c>
      <c r="D19" s="21" t="s">
        <v>208</v>
      </c>
      <c r="E19" s="21" t="s">
        <v>200</v>
      </c>
      <c r="F19" s="21">
        <v>3</v>
      </c>
      <c r="G19" s="21">
        <v>1</v>
      </c>
      <c r="H19" s="21">
        <v>5000</v>
      </c>
      <c r="I19" s="41">
        <f t="shared" si="2"/>
        <v>15000</v>
      </c>
      <c r="J19" s="42"/>
      <c r="K19" s="43">
        <f>SUM(I19-J19)</f>
        <v>15000</v>
      </c>
    </row>
    <row r="20" spans="1:11" x14ac:dyDescent="0.25">
      <c r="A20" s="18"/>
      <c r="B20" s="201"/>
      <c r="C20" s="215"/>
      <c r="D20" s="22" t="s">
        <v>209</v>
      </c>
      <c r="E20" s="22" t="s">
        <v>195</v>
      </c>
      <c r="F20" s="22">
        <v>3</v>
      </c>
      <c r="G20" s="22">
        <v>1</v>
      </c>
      <c r="H20" s="22">
        <v>5000</v>
      </c>
      <c r="I20" s="32">
        <f t="shared" si="2"/>
        <v>15000</v>
      </c>
      <c r="J20" s="33"/>
      <c r="K20" s="34">
        <f>SUM(I20-J20)</f>
        <v>15000</v>
      </c>
    </row>
    <row r="21" spans="1:11" x14ac:dyDescent="0.25">
      <c r="A21" s="18"/>
      <c r="B21" s="201"/>
      <c r="C21" s="215"/>
      <c r="D21" s="22" t="s">
        <v>191</v>
      </c>
      <c r="E21" s="22" t="s">
        <v>210</v>
      </c>
      <c r="F21" s="22">
        <v>1</v>
      </c>
      <c r="G21" s="22">
        <v>15</v>
      </c>
      <c r="H21" s="22">
        <v>200</v>
      </c>
      <c r="I21" s="32">
        <f t="shared" si="2"/>
        <v>3000</v>
      </c>
      <c r="J21" s="33"/>
      <c r="K21" s="34">
        <f t="shared" ref="K21:K22" si="4">SUM(I21-J21)</f>
        <v>3000</v>
      </c>
    </row>
    <row r="22" spans="1:11" x14ac:dyDescent="0.25">
      <c r="A22" s="18"/>
      <c r="B22" s="201"/>
      <c r="C22" s="215"/>
      <c r="D22" s="22" t="s">
        <v>187</v>
      </c>
      <c r="E22" s="22" t="s">
        <v>211</v>
      </c>
      <c r="F22" s="22">
        <v>3</v>
      </c>
      <c r="G22" s="22">
        <v>15</v>
      </c>
      <c r="H22" s="22">
        <v>400</v>
      </c>
      <c r="I22" s="32">
        <f t="shared" si="2"/>
        <v>18000</v>
      </c>
      <c r="J22" s="33"/>
      <c r="K22" s="34">
        <f t="shared" si="4"/>
        <v>18000</v>
      </c>
    </row>
    <row r="23" spans="1:11" ht="15.75" thickBot="1" x14ac:dyDescent="0.3">
      <c r="A23" s="18"/>
      <c r="B23" s="202"/>
      <c r="C23" s="208" t="s">
        <v>212</v>
      </c>
      <c r="D23" s="209"/>
      <c r="E23" s="209"/>
      <c r="F23" s="209"/>
      <c r="G23" s="209"/>
      <c r="H23" s="210"/>
      <c r="I23" s="39">
        <f>SUM(I13:I22)</f>
        <v>891000</v>
      </c>
      <c r="J23" s="39">
        <f>SUM(J13:J22)</f>
        <v>0</v>
      </c>
      <c r="K23" s="39">
        <f>SUM(K13:K22)</f>
        <v>891000</v>
      </c>
    </row>
    <row r="24" spans="1:11" x14ac:dyDescent="0.25">
      <c r="A24" s="18"/>
      <c r="B24" s="216" t="s">
        <v>213</v>
      </c>
      <c r="C24" s="218" t="s">
        <v>214</v>
      </c>
      <c r="D24" s="23" t="s">
        <v>208</v>
      </c>
      <c r="E24" s="23" t="s">
        <v>200</v>
      </c>
      <c r="F24" s="23">
        <v>4</v>
      </c>
      <c r="G24" s="23">
        <v>1</v>
      </c>
      <c r="H24" s="23">
        <v>10000</v>
      </c>
      <c r="I24" s="41">
        <f>SUM(F24*G24*H24)</f>
        <v>40000</v>
      </c>
      <c r="J24" s="42"/>
      <c r="K24" s="43">
        <f>SUM(I24-J24)</f>
        <v>40000</v>
      </c>
    </row>
    <row r="25" spans="1:11" x14ac:dyDescent="0.25">
      <c r="A25" s="18"/>
      <c r="B25" s="217"/>
      <c r="C25" s="218"/>
      <c r="D25" s="22" t="s">
        <v>215</v>
      </c>
      <c r="E25" s="22" t="s">
        <v>216</v>
      </c>
      <c r="F25" s="22">
        <v>4</v>
      </c>
      <c r="G25" s="22">
        <v>1</v>
      </c>
      <c r="H25" s="22">
        <v>30000</v>
      </c>
      <c r="I25" s="29">
        <f>SUM(F25*G25*H25)</f>
        <v>120000</v>
      </c>
      <c r="J25" s="33"/>
      <c r="K25" s="31">
        <f>SUM(I25-J25)</f>
        <v>120000</v>
      </c>
    </row>
    <row r="26" spans="1:11" x14ac:dyDescent="0.25">
      <c r="A26" s="18"/>
      <c r="B26" s="217"/>
      <c r="C26" s="218"/>
      <c r="D26" s="23" t="s">
        <v>217</v>
      </c>
      <c r="E26" s="22" t="s">
        <v>216</v>
      </c>
      <c r="F26" s="23">
        <v>4</v>
      </c>
      <c r="G26" s="23">
        <v>1</v>
      </c>
      <c r="H26" s="23">
        <v>2500</v>
      </c>
      <c r="I26" s="29">
        <f>SUM(F26*G26*H26)</f>
        <v>10000</v>
      </c>
      <c r="J26" s="30"/>
      <c r="K26" s="31">
        <f t="shared" ref="K26:K33" si="5">SUM(I26-J26)</f>
        <v>10000</v>
      </c>
    </row>
    <row r="27" spans="1:11" x14ac:dyDescent="0.25">
      <c r="A27" s="18"/>
      <c r="B27" s="217"/>
      <c r="C27" s="218"/>
      <c r="D27" s="22" t="s">
        <v>218</v>
      </c>
      <c r="E27" s="23" t="s">
        <v>210</v>
      </c>
      <c r="F27" s="23">
        <v>4</v>
      </c>
      <c r="G27" s="23">
        <v>1</v>
      </c>
      <c r="H27" s="23">
        <v>30000</v>
      </c>
      <c r="I27" s="29">
        <f t="shared" ref="I27:I38" si="6">SUM(F27*G27*H27)</f>
        <v>120000</v>
      </c>
      <c r="J27" s="30"/>
      <c r="K27" s="31">
        <f t="shared" si="5"/>
        <v>120000</v>
      </c>
    </row>
    <row r="28" spans="1:11" x14ac:dyDescent="0.25">
      <c r="A28" s="18"/>
      <c r="B28" s="217"/>
      <c r="C28" s="218"/>
      <c r="D28" s="23" t="s">
        <v>219</v>
      </c>
      <c r="E28" s="23" t="s">
        <v>190</v>
      </c>
      <c r="F28" s="23">
        <v>4</v>
      </c>
      <c r="G28" s="23">
        <v>2</v>
      </c>
      <c r="H28" s="23">
        <v>3000</v>
      </c>
      <c r="I28" s="29">
        <f t="shared" si="6"/>
        <v>24000</v>
      </c>
      <c r="J28" s="30"/>
      <c r="K28" s="31">
        <f t="shared" si="5"/>
        <v>24000</v>
      </c>
    </row>
    <row r="29" spans="1:11" ht="30" x14ac:dyDescent="0.25">
      <c r="A29" s="18"/>
      <c r="B29" s="217"/>
      <c r="C29" s="218"/>
      <c r="D29" s="44" t="s">
        <v>220</v>
      </c>
      <c r="E29" s="23" t="s">
        <v>190</v>
      </c>
      <c r="F29" s="23">
        <v>4</v>
      </c>
      <c r="G29" s="23">
        <v>1</v>
      </c>
      <c r="H29" s="23">
        <v>5000</v>
      </c>
      <c r="I29" s="29">
        <f t="shared" si="6"/>
        <v>20000</v>
      </c>
      <c r="J29" s="30"/>
      <c r="K29" s="31">
        <f t="shared" si="5"/>
        <v>20000</v>
      </c>
    </row>
    <row r="30" spans="1:11" x14ac:dyDescent="0.25">
      <c r="A30" s="18"/>
      <c r="B30" s="217"/>
      <c r="C30" s="218"/>
      <c r="D30" s="23" t="s">
        <v>221</v>
      </c>
      <c r="E30" s="23" t="s">
        <v>192</v>
      </c>
      <c r="F30" s="23">
        <v>4</v>
      </c>
      <c r="G30" s="23">
        <v>1</v>
      </c>
      <c r="H30" s="23">
        <v>15000</v>
      </c>
      <c r="I30" s="29">
        <f t="shared" si="6"/>
        <v>60000</v>
      </c>
      <c r="J30" s="30"/>
      <c r="K30" s="31">
        <f t="shared" si="5"/>
        <v>60000</v>
      </c>
    </row>
    <row r="31" spans="1:11" x14ac:dyDescent="0.25">
      <c r="A31" s="18"/>
      <c r="B31" s="217"/>
      <c r="C31" s="218"/>
      <c r="D31" s="23" t="s">
        <v>222</v>
      </c>
      <c r="E31" s="23" t="s">
        <v>216</v>
      </c>
      <c r="F31" s="23">
        <v>4</v>
      </c>
      <c r="G31" s="23">
        <v>1</v>
      </c>
      <c r="H31" s="23">
        <v>10000</v>
      </c>
      <c r="I31" s="29">
        <f t="shared" si="6"/>
        <v>40000</v>
      </c>
      <c r="J31" s="30"/>
      <c r="K31" s="31">
        <f>SUM(I31-J31)</f>
        <v>40000</v>
      </c>
    </row>
    <row r="32" spans="1:11" x14ac:dyDescent="0.25">
      <c r="A32" s="18"/>
      <c r="B32" s="217"/>
      <c r="C32" s="218"/>
      <c r="D32" s="23" t="s">
        <v>223</v>
      </c>
      <c r="E32" s="23" t="s">
        <v>190</v>
      </c>
      <c r="F32" s="23">
        <v>4</v>
      </c>
      <c r="G32" s="23">
        <v>100</v>
      </c>
      <c r="H32" s="23">
        <v>100</v>
      </c>
      <c r="I32" s="29">
        <f t="shared" si="6"/>
        <v>40000</v>
      </c>
      <c r="J32" s="30"/>
      <c r="K32" s="31">
        <f t="shared" si="5"/>
        <v>40000</v>
      </c>
    </row>
    <row r="33" spans="1:11" ht="15.75" thickBot="1" x14ac:dyDescent="0.3">
      <c r="A33" s="18"/>
      <c r="B33" s="217"/>
      <c r="C33" s="213"/>
      <c r="D33" s="22" t="s">
        <v>224</v>
      </c>
      <c r="E33" s="23" t="s">
        <v>190</v>
      </c>
      <c r="F33" s="22">
        <v>4</v>
      </c>
      <c r="G33" s="22">
        <v>5</v>
      </c>
      <c r="H33" s="22">
        <v>500</v>
      </c>
      <c r="I33" s="29">
        <f t="shared" si="6"/>
        <v>10000</v>
      </c>
      <c r="J33" s="33"/>
      <c r="K33" s="38">
        <f t="shared" si="5"/>
        <v>10000</v>
      </c>
    </row>
    <row r="34" spans="1:11" ht="15.75" thickBot="1" x14ac:dyDescent="0.3">
      <c r="A34" s="18"/>
      <c r="B34" s="217"/>
      <c r="C34" s="45" t="s">
        <v>225</v>
      </c>
      <c r="D34" s="46" t="s">
        <v>226</v>
      </c>
      <c r="E34" s="46" t="s">
        <v>192</v>
      </c>
      <c r="F34" s="46">
        <v>4</v>
      </c>
      <c r="G34" s="46">
        <v>1</v>
      </c>
      <c r="H34" s="46">
        <v>20000</v>
      </c>
      <c r="I34" s="47">
        <f t="shared" si="6"/>
        <v>80000</v>
      </c>
      <c r="J34" s="48"/>
      <c r="K34" s="49">
        <f>SUM(I34-J34)</f>
        <v>80000</v>
      </c>
    </row>
    <row r="35" spans="1:11" x14ac:dyDescent="0.25">
      <c r="A35" s="18"/>
      <c r="B35" s="217"/>
      <c r="C35" s="219" t="s">
        <v>227</v>
      </c>
      <c r="D35" s="23" t="s">
        <v>228</v>
      </c>
      <c r="E35" s="23" t="s">
        <v>190</v>
      </c>
      <c r="F35" s="23">
        <v>12</v>
      </c>
      <c r="G35" s="23">
        <v>2</v>
      </c>
      <c r="H35" s="23">
        <v>5000</v>
      </c>
      <c r="I35" s="29">
        <f t="shared" si="6"/>
        <v>120000</v>
      </c>
      <c r="J35" s="30"/>
      <c r="K35" s="31">
        <f>SUM(I35-J35)</f>
        <v>120000</v>
      </c>
    </row>
    <row r="36" spans="1:11" x14ac:dyDescent="0.25">
      <c r="A36" s="18"/>
      <c r="B36" s="217"/>
      <c r="C36" s="220"/>
      <c r="D36" s="22" t="s">
        <v>229</v>
      </c>
      <c r="E36" s="22" t="s">
        <v>190</v>
      </c>
      <c r="F36" s="22">
        <v>12</v>
      </c>
      <c r="G36" s="22">
        <v>1</v>
      </c>
      <c r="H36" s="22">
        <v>5000</v>
      </c>
      <c r="I36" s="32">
        <f t="shared" si="6"/>
        <v>60000</v>
      </c>
      <c r="J36" s="33"/>
      <c r="K36" s="34">
        <f t="shared" ref="K36:K38" si="7">SUM(I36-J36)</f>
        <v>60000</v>
      </c>
    </row>
    <row r="37" spans="1:11" x14ac:dyDescent="0.25">
      <c r="A37" s="18"/>
      <c r="B37" s="217"/>
      <c r="C37" s="220"/>
      <c r="D37" s="22" t="s">
        <v>230</v>
      </c>
      <c r="E37" s="22" t="s">
        <v>190</v>
      </c>
      <c r="F37" s="22">
        <v>12</v>
      </c>
      <c r="G37" s="22">
        <v>1</v>
      </c>
      <c r="H37" s="22">
        <v>5000</v>
      </c>
      <c r="I37" s="32">
        <f t="shared" si="6"/>
        <v>60000</v>
      </c>
      <c r="J37" s="33"/>
      <c r="K37" s="34">
        <f t="shared" si="7"/>
        <v>60000</v>
      </c>
    </row>
    <row r="38" spans="1:11" ht="15.75" thickBot="1" x14ac:dyDescent="0.3">
      <c r="A38" s="18"/>
      <c r="B38" s="217"/>
      <c r="C38" s="221"/>
      <c r="D38" s="35" t="s">
        <v>231</v>
      </c>
      <c r="E38" s="35" t="s">
        <v>232</v>
      </c>
      <c r="F38" s="35">
        <v>12</v>
      </c>
      <c r="G38" s="35">
        <v>1</v>
      </c>
      <c r="H38" s="35">
        <v>2000</v>
      </c>
      <c r="I38" s="36">
        <f t="shared" si="6"/>
        <v>24000</v>
      </c>
      <c r="J38" s="37"/>
      <c r="K38" s="38">
        <f t="shared" si="7"/>
        <v>24000</v>
      </c>
    </row>
    <row r="39" spans="1:11" ht="15.75" thickBot="1" x14ac:dyDescent="0.3">
      <c r="A39" s="18"/>
      <c r="B39" s="217"/>
      <c r="C39" s="208" t="s">
        <v>233</v>
      </c>
      <c r="D39" s="209"/>
      <c r="E39" s="209"/>
      <c r="F39" s="209"/>
      <c r="G39" s="209"/>
      <c r="H39" s="210"/>
      <c r="I39" s="50">
        <f>SUM(I24:I38)</f>
        <v>828000</v>
      </c>
      <c r="J39" s="39">
        <f>SUM(J24:J38)</f>
        <v>0</v>
      </c>
      <c r="K39" s="39">
        <f>SUM(K24:K38)</f>
        <v>828000</v>
      </c>
    </row>
    <row r="40" spans="1:11" x14ac:dyDescent="0.25">
      <c r="A40" s="18"/>
      <c r="B40" s="200" t="s">
        <v>234</v>
      </c>
      <c r="C40" s="211" t="s">
        <v>235</v>
      </c>
      <c r="D40" s="21" t="s">
        <v>208</v>
      </c>
      <c r="E40" s="21" t="s">
        <v>200</v>
      </c>
      <c r="F40" s="21">
        <v>8</v>
      </c>
      <c r="G40" s="21">
        <v>1</v>
      </c>
      <c r="H40" s="21">
        <v>5000</v>
      </c>
      <c r="I40" s="29">
        <f t="shared" ref="I40:I44" si="8">SUM(F40*G40*H40)</f>
        <v>40000</v>
      </c>
      <c r="J40" s="42"/>
      <c r="K40" s="43">
        <f>SUM(I40-J40)</f>
        <v>40000</v>
      </c>
    </row>
    <row r="41" spans="1:11" x14ac:dyDescent="0.25">
      <c r="A41" s="18"/>
      <c r="B41" s="201"/>
      <c r="C41" s="218"/>
      <c r="D41" s="22" t="s">
        <v>209</v>
      </c>
      <c r="E41" s="22" t="s">
        <v>195</v>
      </c>
      <c r="F41" s="22">
        <v>8</v>
      </c>
      <c r="G41" s="22">
        <v>1</v>
      </c>
      <c r="H41" s="22">
        <v>5000</v>
      </c>
      <c r="I41" s="32">
        <f t="shared" si="8"/>
        <v>40000</v>
      </c>
      <c r="J41" s="33"/>
      <c r="K41" s="34">
        <f>SUM(I41-J41)</f>
        <v>40000</v>
      </c>
    </row>
    <row r="42" spans="1:11" x14ac:dyDescent="0.25">
      <c r="A42" s="18"/>
      <c r="B42" s="201"/>
      <c r="C42" s="218"/>
      <c r="D42" s="22" t="s">
        <v>191</v>
      </c>
      <c r="E42" s="22" t="s">
        <v>210</v>
      </c>
      <c r="F42" s="22">
        <v>8</v>
      </c>
      <c r="G42" s="22">
        <v>25</v>
      </c>
      <c r="H42" s="22">
        <v>200</v>
      </c>
      <c r="I42" s="32">
        <f t="shared" si="8"/>
        <v>40000</v>
      </c>
      <c r="J42" s="33"/>
      <c r="K42" s="34">
        <f t="shared" ref="K42:K43" si="9">SUM(I42-J42)</f>
        <v>40000</v>
      </c>
    </row>
    <row r="43" spans="1:11" x14ac:dyDescent="0.25">
      <c r="A43" s="18"/>
      <c r="B43" s="201"/>
      <c r="C43" s="218"/>
      <c r="D43" s="22" t="s">
        <v>187</v>
      </c>
      <c r="E43" s="22" t="s">
        <v>211</v>
      </c>
      <c r="F43" s="22">
        <v>8</v>
      </c>
      <c r="G43" s="22">
        <v>25</v>
      </c>
      <c r="H43" s="22">
        <v>500</v>
      </c>
      <c r="I43" s="32">
        <f t="shared" si="8"/>
        <v>100000</v>
      </c>
      <c r="J43" s="33"/>
      <c r="K43" s="34">
        <f t="shared" si="9"/>
        <v>100000</v>
      </c>
    </row>
    <row r="44" spans="1:11" ht="15.75" thickBot="1" x14ac:dyDescent="0.3">
      <c r="A44" s="18"/>
      <c r="B44" s="201"/>
      <c r="C44" s="234"/>
      <c r="D44" s="22" t="s">
        <v>236</v>
      </c>
      <c r="E44" s="22" t="s">
        <v>195</v>
      </c>
      <c r="F44" s="22">
        <v>8</v>
      </c>
      <c r="G44" s="22">
        <v>1</v>
      </c>
      <c r="H44" s="22">
        <v>5000</v>
      </c>
      <c r="I44" s="32">
        <f t="shared" si="8"/>
        <v>40000</v>
      </c>
      <c r="J44" s="33"/>
      <c r="K44" s="34">
        <f>SUM(I44-J44)</f>
        <v>40000</v>
      </c>
    </row>
    <row r="45" spans="1:11" ht="15.75" thickBot="1" x14ac:dyDescent="0.3">
      <c r="A45" s="18"/>
      <c r="B45" s="202"/>
      <c r="C45" s="208" t="s">
        <v>237</v>
      </c>
      <c r="D45" s="209"/>
      <c r="E45" s="209"/>
      <c r="F45" s="209"/>
      <c r="G45" s="209"/>
      <c r="H45" s="210"/>
      <c r="I45" s="50">
        <f>SUM(I40:I44)</f>
        <v>260000</v>
      </c>
      <c r="J45" s="50">
        <f>SUM(J40:J44)</f>
        <v>0</v>
      </c>
      <c r="K45" s="50">
        <f>SUM(K40:K44)</f>
        <v>260000</v>
      </c>
    </row>
    <row r="46" spans="1:11" ht="45" x14ac:dyDescent="0.25">
      <c r="A46" s="18"/>
      <c r="B46" s="200" t="s">
        <v>238</v>
      </c>
      <c r="C46" s="211" t="s">
        <v>238</v>
      </c>
      <c r="D46" s="40" t="s">
        <v>239</v>
      </c>
      <c r="E46" s="21" t="s">
        <v>192</v>
      </c>
      <c r="F46" s="21">
        <v>1</v>
      </c>
      <c r="G46" s="21">
        <v>1</v>
      </c>
      <c r="H46" s="21">
        <v>10000</v>
      </c>
      <c r="I46" s="29">
        <f t="shared" ref="I46:I48" si="10">SUM(F46*G46*H46)</f>
        <v>10000</v>
      </c>
      <c r="J46" s="42"/>
      <c r="K46" s="43">
        <f>SUM(I46-J46)</f>
        <v>10000</v>
      </c>
    </row>
    <row r="47" spans="1:11" ht="45" x14ac:dyDescent="0.25">
      <c r="A47" s="18"/>
      <c r="B47" s="201"/>
      <c r="C47" s="218"/>
      <c r="D47" s="15" t="s">
        <v>240</v>
      </c>
      <c r="E47" s="22" t="s">
        <v>210</v>
      </c>
      <c r="F47" s="22">
        <v>14</v>
      </c>
      <c r="G47" s="22">
        <v>2</v>
      </c>
      <c r="H47" s="22">
        <v>1000</v>
      </c>
      <c r="I47" s="32">
        <f t="shared" si="10"/>
        <v>28000</v>
      </c>
      <c r="J47" s="33"/>
      <c r="K47" s="34">
        <f t="shared" ref="K47:K48" si="11">SUM(I47-J47)</f>
        <v>28000</v>
      </c>
    </row>
    <row r="48" spans="1:11" ht="30" x14ac:dyDescent="0.25">
      <c r="A48" s="18"/>
      <c r="B48" s="201"/>
      <c r="C48" s="218"/>
      <c r="D48" s="15" t="s">
        <v>241</v>
      </c>
      <c r="E48" s="22" t="s">
        <v>211</v>
      </c>
      <c r="F48" s="22">
        <v>14</v>
      </c>
      <c r="G48" s="22">
        <v>10</v>
      </c>
      <c r="H48" s="22">
        <v>500</v>
      </c>
      <c r="I48" s="32">
        <f t="shared" si="10"/>
        <v>70000</v>
      </c>
      <c r="J48" s="33"/>
      <c r="K48" s="34">
        <f t="shared" si="11"/>
        <v>70000</v>
      </c>
    </row>
    <row r="49" spans="1:11" ht="15.75" thickBot="1" x14ac:dyDescent="0.3">
      <c r="A49" s="18"/>
      <c r="B49" s="202"/>
      <c r="C49" s="208" t="s">
        <v>237</v>
      </c>
      <c r="D49" s="209"/>
      <c r="E49" s="209"/>
      <c r="F49" s="209"/>
      <c r="G49" s="209"/>
      <c r="H49" s="210"/>
      <c r="I49" s="50">
        <f>SUM(I46:I48)</f>
        <v>108000</v>
      </c>
      <c r="J49" s="50">
        <f>SUM(J46:J48)</f>
        <v>0</v>
      </c>
      <c r="K49" s="50">
        <f>SUM(K46:K48)</f>
        <v>108000</v>
      </c>
    </row>
    <row r="50" spans="1:11" ht="15.75" thickBot="1" x14ac:dyDescent="0.3">
      <c r="A50" s="18"/>
      <c r="B50" s="51"/>
      <c r="C50" s="52"/>
      <c r="D50" s="52"/>
      <c r="E50" s="52"/>
      <c r="F50" s="52"/>
      <c r="G50" s="52"/>
      <c r="H50" s="53"/>
      <c r="I50" s="54"/>
      <c r="J50" s="54"/>
      <c r="K50" s="54"/>
    </row>
    <row r="51" spans="1:11" x14ac:dyDescent="0.25">
      <c r="A51" s="18"/>
      <c r="B51" s="222" t="s">
        <v>242</v>
      </c>
      <c r="C51" s="223"/>
      <c r="D51" s="223"/>
      <c r="E51" s="223"/>
      <c r="F51" s="223"/>
      <c r="G51" s="223"/>
      <c r="H51" s="224"/>
      <c r="I51" s="55">
        <f>I12+I23+I39+I45+I49</f>
        <v>2131000</v>
      </c>
      <c r="J51" s="55"/>
      <c r="K51" s="55">
        <f>K12+K23+K39+K45</f>
        <v>2023000</v>
      </c>
    </row>
    <row r="52" spans="1:11" x14ac:dyDescent="0.25">
      <c r="A52" s="18"/>
      <c r="B52" s="225" t="s">
        <v>159</v>
      </c>
      <c r="C52" s="228" t="s">
        <v>159</v>
      </c>
      <c r="D52" s="22" t="s">
        <v>243</v>
      </c>
      <c r="E52" s="22" t="s">
        <v>190</v>
      </c>
      <c r="F52" s="22">
        <v>14</v>
      </c>
      <c r="G52" s="22">
        <v>1</v>
      </c>
      <c r="H52" s="22">
        <v>5000</v>
      </c>
      <c r="I52" s="32">
        <f t="shared" ref="I52:I55" si="12">SUM(F52*G52*H52)</f>
        <v>70000</v>
      </c>
      <c r="J52" s="22"/>
      <c r="K52" s="34">
        <f>SUM(I52-J52)</f>
        <v>70000</v>
      </c>
    </row>
    <row r="53" spans="1:11" x14ac:dyDescent="0.25">
      <c r="A53" s="18"/>
      <c r="B53" s="226"/>
      <c r="C53" s="229"/>
      <c r="D53" s="22" t="s">
        <v>244</v>
      </c>
      <c r="E53" s="22" t="s">
        <v>190</v>
      </c>
      <c r="F53" s="22">
        <v>14</v>
      </c>
      <c r="G53" s="22">
        <v>1</v>
      </c>
      <c r="H53" s="22">
        <v>5000</v>
      </c>
      <c r="I53" s="32">
        <f t="shared" si="12"/>
        <v>70000</v>
      </c>
      <c r="J53" s="22"/>
      <c r="K53" s="34">
        <f t="shared" ref="K53:K55" si="13">SUM(I53-J53)</f>
        <v>70000</v>
      </c>
    </row>
    <row r="54" spans="1:11" x14ac:dyDescent="0.25">
      <c r="A54" s="18"/>
      <c r="B54" s="226"/>
      <c r="C54" s="229"/>
      <c r="D54" s="22" t="s">
        <v>245</v>
      </c>
      <c r="E54" s="22" t="s">
        <v>232</v>
      </c>
      <c r="F54" s="22">
        <v>14</v>
      </c>
      <c r="G54" s="22">
        <v>1</v>
      </c>
      <c r="H54" s="22">
        <v>8000</v>
      </c>
      <c r="I54" s="32">
        <f t="shared" si="12"/>
        <v>112000</v>
      </c>
      <c r="J54" s="22"/>
      <c r="K54" s="34">
        <f t="shared" si="13"/>
        <v>112000</v>
      </c>
    </row>
    <row r="55" spans="1:11" ht="15.75" thickBot="1" x14ac:dyDescent="0.3">
      <c r="A55" s="18"/>
      <c r="B55" s="227"/>
      <c r="C55" s="230"/>
      <c r="D55" s="35" t="s">
        <v>196</v>
      </c>
      <c r="E55" s="35" t="s">
        <v>232</v>
      </c>
      <c r="F55" s="35">
        <v>14</v>
      </c>
      <c r="G55" s="35">
        <v>1</v>
      </c>
      <c r="H55" s="35">
        <v>5000</v>
      </c>
      <c r="I55" s="36">
        <f t="shared" si="12"/>
        <v>70000</v>
      </c>
      <c r="J55" s="56"/>
      <c r="K55" s="38">
        <f t="shared" si="13"/>
        <v>70000</v>
      </c>
    </row>
    <row r="56" spans="1:11" ht="15.75" thickBot="1" x14ac:dyDescent="0.3">
      <c r="A56" s="18"/>
      <c r="B56" s="57">
        <f>I56/I51</f>
        <v>0.15110276865321445</v>
      </c>
      <c r="C56" s="58"/>
      <c r="D56" s="58"/>
      <c r="E56" s="58"/>
      <c r="F56" s="58"/>
      <c r="G56" s="58"/>
      <c r="H56" s="58"/>
      <c r="I56" s="59">
        <f>SUM(I52:I55)</f>
        <v>322000</v>
      </c>
      <c r="J56" s="50">
        <f>SUM(J52:J55)</f>
        <v>0</v>
      </c>
      <c r="K56" s="59"/>
    </row>
    <row r="57" spans="1:11" ht="15.75" thickBot="1" x14ac:dyDescent="0.3">
      <c r="A57" s="60"/>
      <c r="B57" s="61"/>
      <c r="C57" s="62"/>
      <c r="D57" s="62"/>
      <c r="E57" s="62"/>
      <c r="F57" s="62"/>
      <c r="G57" s="62"/>
      <c r="H57" s="63"/>
      <c r="I57" s="54"/>
      <c r="J57" s="54"/>
      <c r="K57" s="54"/>
    </row>
    <row r="58" spans="1:11" ht="15.75" thickBot="1" x14ac:dyDescent="0.3">
      <c r="A58" s="18"/>
      <c r="B58" s="231" t="s">
        <v>172</v>
      </c>
      <c r="C58" s="232"/>
      <c r="D58" s="232"/>
      <c r="E58" s="232"/>
      <c r="F58" s="232"/>
      <c r="G58" s="232"/>
      <c r="H58" s="233"/>
      <c r="I58" s="64">
        <f>I51+I56</f>
        <v>2453000</v>
      </c>
      <c r="J58" s="64">
        <f>0.2*I58</f>
        <v>490600</v>
      </c>
      <c r="K58" s="64">
        <f>I58-J58</f>
        <v>1962400</v>
      </c>
    </row>
  </sheetData>
  <mergeCells count="25">
    <mergeCell ref="B51:H51"/>
    <mergeCell ref="B52:B55"/>
    <mergeCell ref="C52:C55"/>
    <mergeCell ref="B58:H58"/>
    <mergeCell ref="B40:B45"/>
    <mergeCell ref="C40:C44"/>
    <mergeCell ref="C45:H45"/>
    <mergeCell ref="B46:B49"/>
    <mergeCell ref="C46:C48"/>
    <mergeCell ref="C49:H49"/>
    <mergeCell ref="B13:B23"/>
    <mergeCell ref="C13:C18"/>
    <mergeCell ref="C19:C22"/>
    <mergeCell ref="C23:H23"/>
    <mergeCell ref="B24:B39"/>
    <mergeCell ref="C24:C33"/>
    <mergeCell ref="C35:C38"/>
    <mergeCell ref="C39:H39"/>
    <mergeCell ref="C2:F2"/>
    <mergeCell ref="C3:F3"/>
    <mergeCell ref="C4:F4"/>
    <mergeCell ref="B7:B12"/>
    <mergeCell ref="C7:C9"/>
    <mergeCell ref="C10:C11"/>
    <mergeCell ref="C12:H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67"/>
  <sheetViews>
    <sheetView view="pageBreakPreview" topLeftCell="A9" zoomScaleNormal="70" zoomScaleSheetLayoutView="100" workbookViewId="0">
      <pane ySplit="1" topLeftCell="A49" activePane="bottomLeft" state="frozen"/>
      <selection activeCell="A9" sqref="A9"/>
      <selection pane="bottomLeft" activeCell="E57" sqref="E57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286</v>
      </c>
      <c r="E9" s="99" t="s">
        <v>253</v>
      </c>
      <c r="F9" s="99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" si="0">C13</f>
        <v>1</v>
      </c>
      <c r="D12" s="91">
        <f>D13</f>
        <v>1</v>
      </c>
      <c r="E12" s="91">
        <f t="shared" ref="E12:I12" si="1">E13</f>
        <v>0</v>
      </c>
      <c r="F12" s="91">
        <f t="shared" si="1"/>
        <v>0</v>
      </c>
      <c r="G12" s="91">
        <f t="shared" si="1"/>
        <v>0</v>
      </c>
      <c r="H12" s="91">
        <f t="shared" si="1"/>
        <v>1</v>
      </c>
      <c r="I12" s="91">
        <f t="shared" si="1"/>
        <v>0</v>
      </c>
    </row>
    <row r="13" spans="1:9" ht="36" customHeight="1" x14ac:dyDescent="0.25">
      <c r="A13" s="85" t="s">
        <v>13</v>
      </c>
      <c r="B13" s="85" t="s">
        <v>256</v>
      </c>
      <c r="C13" s="85">
        <v>1</v>
      </c>
      <c r="D13" s="97">
        <v>1</v>
      </c>
      <c r="E13" s="90"/>
      <c r="F13" s="90"/>
      <c r="G13" s="90"/>
      <c r="H13" s="90">
        <f t="shared" ref="H13:H97" si="2">D13+E13+F13+G13</f>
        <v>1</v>
      </c>
      <c r="I13" s="90">
        <f>H13-C13</f>
        <v>0</v>
      </c>
    </row>
    <row r="14" spans="1:9" s="93" customFormat="1" ht="60" x14ac:dyDescent="0.25">
      <c r="A14" s="91" t="s">
        <v>14</v>
      </c>
      <c r="B14" s="91" t="s">
        <v>15</v>
      </c>
      <c r="C14" s="91">
        <f t="shared" ref="C14" si="3">C15</f>
        <v>1</v>
      </c>
      <c r="D14" s="91">
        <f>D15</f>
        <v>1</v>
      </c>
      <c r="E14" s="91">
        <f t="shared" ref="E14:I14" si="4">E15</f>
        <v>0</v>
      </c>
      <c r="F14" s="91">
        <f t="shared" si="4"/>
        <v>0</v>
      </c>
      <c r="G14" s="91">
        <f t="shared" si="4"/>
        <v>0</v>
      </c>
      <c r="H14" s="91">
        <f t="shared" si="2"/>
        <v>1</v>
      </c>
      <c r="I14" s="91">
        <f t="shared" si="4"/>
        <v>0</v>
      </c>
    </row>
    <row r="15" spans="1:9" ht="42.75" customHeight="1" x14ac:dyDescent="0.25">
      <c r="A15" s="85"/>
      <c r="B15" s="85" t="s">
        <v>284</v>
      </c>
      <c r="C15" s="85">
        <v>1</v>
      </c>
      <c r="D15" s="97">
        <v>1</v>
      </c>
      <c r="E15" s="90"/>
      <c r="F15" s="90"/>
      <c r="G15" s="90"/>
      <c r="H15" s="90">
        <f t="shared" si="2"/>
        <v>1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 t="shared" ref="C16" si="5">C17</f>
        <v>1</v>
      </c>
      <c r="D16" s="91">
        <f>D17</f>
        <v>1</v>
      </c>
      <c r="E16" s="91">
        <f t="shared" ref="E16:I16" si="6">E17</f>
        <v>0</v>
      </c>
      <c r="F16" s="91">
        <f t="shared" si="6"/>
        <v>0</v>
      </c>
      <c r="G16" s="91">
        <f t="shared" si="6"/>
        <v>0</v>
      </c>
      <c r="H16" s="91">
        <f t="shared" si="2"/>
        <v>1</v>
      </c>
      <c r="I16" s="91">
        <f t="shared" si="6"/>
        <v>0</v>
      </c>
    </row>
    <row r="17" spans="1:9" ht="42.75" customHeight="1" x14ac:dyDescent="0.25">
      <c r="A17" s="85" t="s">
        <v>18</v>
      </c>
      <c r="B17" s="85" t="s">
        <v>285</v>
      </c>
      <c r="C17" s="85">
        <v>1</v>
      </c>
      <c r="D17" s="97">
        <v>1</v>
      </c>
      <c r="E17" s="90"/>
      <c r="F17" s="90"/>
      <c r="G17" s="90"/>
      <c r="H17" s="90">
        <f t="shared" si="2"/>
        <v>1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 t="shared" ref="C18" si="7">C19</f>
        <v>1</v>
      </c>
      <c r="D18" s="91">
        <f>D19</f>
        <v>1</v>
      </c>
      <c r="E18" s="91">
        <f t="shared" ref="E18:I18" si="8">E19</f>
        <v>0</v>
      </c>
      <c r="F18" s="91">
        <f t="shared" si="8"/>
        <v>0</v>
      </c>
      <c r="G18" s="91">
        <f t="shared" si="8"/>
        <v>0</v>
      </c>
      <c r="H18" s="91">
        <f t="shared" si="2"/>
        <v>1</v>
      </c>
      <c r="I18" s="91">
        <f t="shared" si="8"/>
        <v>0</v>
      </c>
    </row>
    <row r="19" spans="1:9" ht="42.75" customHeight="1" x14ac:dyDescent="0.25">
      <c r="A19" s="85" t="s">
        <v>21</v>
      </c>
      <c r="B19" s="85" t="s">
        <v>257</v>
      </c>
      <c r="C19" s="85">
        <v>1</v>
      </c>
      <c r="D19" s="97">
        <v>1</v>
      </c>
      <c r="E19" s="90"/>
      <c r="F19" s="90"/>
      <c r="G19" s="90"/>
      <c r="H19" s="90">
        <f t="shared" si="2"/>
        <v>1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 t="shared" ref="C20" si="9">C21</f>
        <v>1</v>
      </c>
      <c r="D20" s="91">
        <f>D21</f>
        <v>1</v>
      </c>
      <c r="E20" s="91">
        <f t="shared" ref="E20:I20" si="10">E21</f>
        <v>0</v>
      </c>
      <c r="F20" s="91">
        <f t="shared" si="10"/>
        <v>0</v>
      </c>
      <c r="G20" s="91">
        <f t="shared" si="10"/>
        <v>0</v>
      </c>
      <c r="H20" s="91">
        <f t="shared" si="2"/>
        <v>1</v>
      </c>
      <c r="I20" s="91">
        <f t="shared" si="10"/>
        <v>0</v>
      </c>
    </row>
    <row r="21" spans="1:9" ht="42.75" customHeight="1" x14ac:dyDescent="0.25">
      <c r="A21" s="85" t="s">
        <v>24</v>
      </c>
      <c r="B21" s="85" t="s">
        <v>258</v>
      </c>
      <c r="C21" s="85">
        <v>1</v>
      </c>
      <c r="D21" s="97">
        <v>1</v>
      </c>
      <c r="E21" s="90"/>
      <c r="F21" s="90"/>
      <c r="G21" s="90"/>
      <c r="H21" s="90">
        <f t="shared" si="2"/>
        <v>1</v>
      </c>
      <c r="I21" s="90">
        <f>H21-C21</f>
        <v>0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2"/>
        <v>0</v>
      </c>
      <c r="I22" s="90"/>
    </row>
    <row r="23" spans="1:9" s="93" customFormat="1" ht="60" x14ac:dyDescent="0.25">
      <c r="A23" s="91" t="s">
        <v>26</v>
      </c>
      <c r="B23" s="91" t="s">
        <v>27</v>
      </c>
      <c r="C23" s="91">
        <f t="shared" ref="C23" si="11">C24</f>
        <v>1</v>
      </c>
      <c r="D23" s="91">
        <f>D24</f>
        <v>0</v>
      </c>
      <c r="E23" s="91">
        <f t="shared" ref="E23:I23" si="12">E24</f>
        <v>0</v>
      </c>
      <c r="F23" s="91">
        <f t="shared" si="12"/>
        <v>0</v>
      </c>
      <c r="G23" s="91">
        <f t="shared" si="12"/>
        <v>0</v>
      </c>
      <c r="H23" s="91">
        <f t="shared" si="2"/>
        <v>0</v>
      </c>
      <c r="I23" s="91">
        <f t="shared" si="12"/>
        <v>-1</v>
      </c>
    </row>
    <row r="24" spans="1:9" ht="28.5" customHeight="1" x14ac:dyDescent="0.25">
      <c r="A24" s="85" t="s">
        <v>28</v>
      </c>
      <c r="B24" s="85" t="s">
        <v>259</v>
      </c>
      <c r="C24" s="85">
        <v>1</v>
      </c>
      <c r="D24" s="97"/>
      <c r="E24" s="90"/>
      <c r="F24" s="90"/>
      <c r="G24" s="90"/>
      <c r="H24" s="90">
        <f t="shared" si="2"/>
        <v>0</v>
      </c>
      <c r="I24" s="90">
        <f>H24-C24</f>
        <v>-1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2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45" x14ac:dyDescent="0.25">
      <c r="A27" s="104" t="s">
        <v>30</v>
      </c>
      <c r="B27" s="103" t="s">
        <v>252</v>
      </c>
      <c r="C27" s="91">
        <f>C28+C29+C30+C31+C32</f>
        <v>150</v>
      </c>
      <c r="D27" s="91">
        <v>35</v>
      </c>
      <c r="E27" s="91">
        <v>80</v>
      </c>
      <c r="F27" s="91">
        <v>156</v>
      </c>
      <c r="G27" s="91">
        <f t="shared" ref="G27" si="13">G28+G29+G30+G31+G32</f>
        <v>0</v>
      </c>
      <c r="H27" s="91">
        <f t="shared" si="2"/>
        <v>271</v>
      </c>
      <c r="I27" s="91">
        <f t="shared" ref="I27:I32" si="14">I28+I29+I30+I31+I32</f>
        <v>603</v>
      </c>
    </row>
    <row r="28" spans="1:9" s="95" customFormat="1" ht="23.25" customHeight="1" x14ac:dyDescent="0.25">
      <c r="A28" s="85" t="s">
        <v>247</v>
      </c>
      <c r="B28" s="107" t="s">
        <v>260</v>
      </c>
      <c r="C28" s="92"/>
      <c r="D28" s="97"/>
      <c r="E28" s="101"/>
      <c r="F28" s="101"/>
      <c r="G28" s="101"/>
      <c r="H28" s="101">
        <f t="shared" si="2"/>
        <v>0</v>
      </c>
      <c r="I28" s="101">
        <f t="shared" si="14"/>
        <v>307</v>
      </c>
    </row>
    <row r="29" spans="1:9" s="95" customFormat="1" ht="23.25" customHeight="1" x14ac:dyDescent="0.25">
      <c r="A29" s="85" t="s">
        <v>248</v>
      </c>
      <c r="B29" s="107" t="s">
        <v>261</v>
      </c>
      <c r="C29" s="92"/>
      <c r="D29" s="97"/>
      <c r="E29" s="101"/>
      <c r="F29" s="101"/>
      <c r="G29" s="101"/>
      <c r="H29" s="101">
        <f t="shared" si="2"/>
        <v>0</v>
      </c>
      <c r="I29" s="101">
        <f t="shared" si="14"/>
        <v>154</v>
      </c>
    </row>
    <row r="30" spans="1:9" s="95" customFormat="1" ht="23.25" customHeight="1" x14ac:dyDescent="0.25">
      <c r="A30" s="85" t="s">
        <v>249</v>
      </c>
      <c r="B30" s="107" t="s">
        <v>262</v>
      </c>
      <c r="C30" s="92">
        <v>75</v>
      </c>
      <c r="D30" s="97">
        <v>13</v>
      </c>
      <c r="E30" s="101">
        <v>28</v>
      </c>
      <c r="F30" s="101">
        <v>66</v>
      </c>
      <c r="G30" s="101"/>
      <c r="H30" s="101">
        <f t="shared" si="2"/>
        <v>107</v>
      </c>
      <c r="I30" s="101">
        <f t="shared" si="14"/>
        <v>79</v>
      </c>
    </row>
    <row r="31" spans="1:9" s="95" customFormat="1" ht="23.25" customHeight="1" x14ac:dyDescent="0.25">
      <c r="A31" s="85" t="s">
        <v>250</v>
      </c>
      <c r="B31" s="107" t="s">
        <v>263</v>
      </c>
      <c r="C31" s="92">
        <v>75</v>
      </c>
      <c r="D31" s="97">
        <v>22</v>
      </c>
      <c r="E31" s="101">
        <v>52</v>
      </c>
      <c r="F31" s="101">
        <v>90</v>
      </c>
      <c r="G31" s="101"/>
      <c r="H31" s="101">
        <f t="shared" si="2"/>
        <v>164</v>
      </c>
      <c r="I31" s="101">
        <f t="shared" si="14"/>
        <v>41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2"/>
        <v>0</v>
      </c>
      <c r="I32" s="101">
        <f t="shared" si="14"/>
        <v>22</v>
      </c>
    </row>
    <row r="33" spans="1:9" s="195" customFormat="1" ht="36" customHeight="1" x14ac:dyDescent="0.25">
      <c r="A33" s="89" t="s">
        <v>36</v>
      </c>
      <c r="B33" s="89" t="s">
        <v>31</v>
      </c>
      <c r="C33" s="89">
        <v>10</v>
      </c>
      <c r="D33" s="89">
        <v>5</v>
      </c>
      <c r="E33" s="89">
        <v>3</v>
      </c>
      <c r="F33" s="89">
        <v>3</v>
      </c>
      <c r="G33" s="89">
        <f t="shared" ref="G33" si="15">G34+G35+G36+G37+G44</f>
        <v>0</v>
      </c>
      <c r="H33" s="89">
        <f t="shared" si="2"/>
        <v>11</v>
      </c>
      <c r="I33" s="89">
        <f>I34+I35+I36+I37+I44</f>
        <v>11</v>
      </c>
    </row>
    <row r="34" spans="1:9" ht="23.25" customHeight="1" x14ac:dyDescent="0.25">
      <c r="A34" s="85" t="s">
        <v>32</v>
      </c>
      <c r="B34" s="85" t="s">
        <v>264</v>
      </c>
      <c r="C34" s="85"/>
      <c r="D34" s="97">
        <v>0</v>
      </c>
      <c r="E34" s="90">
        <v>1</v>
      </c>
      <c r="F34" s="90"/>
      <c r="G34" s="90"/>
      <c r="H34" s="90">
        <f t="shared" si="2"/>
        <v>1</v>
      </c>
      <c r="I34" s="90">
        <f>H34-C34</f>
        <v>1</v>
      </c>
    </row>
    <row r="35" spans="1:9" ht="21" customHeight="1" x14ac:dyDescent="0.25">
      <c r="A35" s="85" t="s">
        <v>33</v>
      </c>
      <c r="B35" s="85" t="s">
        <v>265</v>
      </c>
      <c r="C35" s="85"/>
      <c r="D35" s="97">
        <v>2</v>
      </c>
      <c r="E35" s="90">
        <v>1</v>
      </c>
      <c r="F35" s="90">
        <v>1</v>
      </c>
      <c r="G35" s="90"/>
      <c r="H35" s="90">
        <f t="shared" si="2"/>
        <v>4</v>
      </c>
      <c r="I35" s="90">
        <f>H35-C35</f>
        <v>4</v>
      </c>
    </row>
    <row r="36" spans="1:9" ht="33" customHeight="1" x14ac:dyDescent="0.25">
      <c r="A36" s="85" t="s">
        <v>34</v>
      </c>
      <c r="B36" s="85" t="s">
        <v>282</v>
      </c>
      <c r="C36" s="85"/>
      <c r="D36" s="97">
        <v>2</v>
      </c>
      <c r="E36" s="90"/>
      <c r="F36" s="90">
        <v>1</v>
      </c>
      <c r="G36" s="90"/>
      <c r="H36" s="90">
        <f t="shared" si="2"/>
        <v>3</v>
      </c>
      <c r="I36" s="90">
        <f>H36-C36</f>
        <v>3</v>
      </c>
    </row>
    <row r="37" spans="1:9" ht="23.25" customHeight="1" x14ac:dyDescent="0.25">
      <c r="A37" s="85" t="s">
        <v>35</v>
      </c>
      <c r="B37" s="85" t="s">
        <v>269</v>
      </c>
      <c r="C37" s="85"/>
      <c r="D37" s="97">
        <v>1</v>
      </c>
      <c r="E37" s="90">
        <v>1</v>
      </c>
      <c r="F37" s="90">
        <v>1</v>
      </c>
      <c r="G37" s="90"/>
      <c r="H37" s="90">
        <f t="shared" si="2"/>
        <v>3</v>
      </c>
      <c r="I37" s="90">
        <f>H37-C37</f>
        <v>3</v>
      </c>
    </row>
    <row r="38" spans="1:9" ht="23.25" customHeight="1" x14ac:dyDescent="0.25">
      <c r="A38" s="85"/>
      <c r="B38" s="85" t="s">
        <v>266</v>
      </c>
      <c r="C38" s="85"/>
      <c r="D38" s="97"/>
      <c r="E38" s="90"/>
      <c r="F38" s="90"/>
      <c r="G38" s="90"/>
      <c r="H38" s="90"/>
      <c r="I38" s="90"/>
    </row>
    <row r="39" spans="1:9" ht="23.25" customHeight="1" x14ac:dyDescent="0.25">
      <c r="A39" s="85"/>
      <c r="B39" s="85" t="s">
        <v>267</v>
      </c>
      <c r="C39" s="85"/>
      <c r="D39" s="97"/>
      <c r="E39" s="90">
        <v>1</v>
      </c>
      <c r="F39" s="90"/>
      <c r="G39" s="90"/>
      <c r="H39" s="90"/>
      <c r="I39" s="90"/>
    </row>
    <row r="40" spans="1:9" ht="23.25" customHeight="1" x14ac:dyDescent="0.25">
      <c r="A40" s="85"/>
      <c r="B40" s="85" t="s">
        <v>268</v>
      </c>
      <c r="C40" s="85"/>
      <c r="D40" s="97">
        <v>1</v>
      </c>
      <c r="E40" s="90">
        <v>2</v>
      </c>
      <c r="F40" s="90">
        <v>2</v>
      </c>
      <c r="G40" s="90"/>
      <c r="H40" s="90"/>
      <c r="I40" s="90"/>
    </row>
    <row r="41" spans="1:9" ht="23.25" customHeight="1" x14ac:dyDescent="0.25">
      <c r="A41" s="85"/>
      <c r="B41" s="85" t="s">
        <v>272</v>
      </c>
      <c r="C41" s="85"/>
      <c r="D41" s="97">
        <v>1</v>
      </c>
      <c r="E41" s="90">
        <v>1</v>
      </c>
      <c r="F41" s="90"/>
      <c r="G41" s="90"/>
      <c r="H41" s="90"/>
      <c r="I41" s="90"/>
    </row>
    <row r="42" spans="1:9" ht="23.25" customHeight="1" x14ac:dyDescent="0.25">
      <c r="A42" s="85"/>
      <c r="B42" s="85" t="s">
        <v>270</v>
      </c>
      <c r="C42" s="85"/>
      <c r="D42" s="97"/>
      <c r="E42" s="90"/>
      <c r="F42" s="90">
        <v>1</v>
      </c>
      <c r="G42" s="90"/>
      <c r="H42" s="90"/>
      <c r="I42" s="90"/>
    </row>
    <row r="43" spans="1:9" ht="23.25" customHeight="1" x14ac:dyDescent="0.25">
      <c r="A43" s="85"/>
      <c r="B43" s="85" t="s">
        <v>274</v>
      </c>
      <c r="C43" s="85"/>
      <c r="D43" s="97"/>
      <c r="E43" s="90"/>
      <c r="F43" s="90">
        <v>1</v>
      </c>
      <c r="G43" s="90"/>
      <c r="H43" s="90"/>
      <c r="I43" s="90"/>
    </row>
    <row r="44" spans="1:9" ht="23.25" customHeight="1" x14ac:dyDescent="0.25">
      <c r="A44" s="85" t="s">
        <v>180</v>
      </c>
      <c r="B44" s="85" t="s">
        <v>273</v>
      </c>
      <c r="C44" s="85"/>
      <c r="D44" s="97"/>
      <c r="E44" s="90"/>
      <c r="F44" s="90">
        <v>1</v>
      </c>
      <c r="G44" s="90"/>
      <c r="H44" s="90"/>
      <c r="I44" s="90"/>
    </row>
    <row r="45" spans="1:9" s="93" customFormat="1" ht="30" x14ac:dyDescent="0.25">
      <c r="A45" s="91" t="s">
        <v>246</v>
      </c>
      <c r="B45" s="91" t="s">
        <v>37</v>
      </c>
      <c r="C45" s="91">
        <v>150</v>
      </c>
      <c r="D45" s="91">
        <f>D46+D47</f>
        <v>0</v>
      </c>
      <c r="E45" s="91">
        <f t="shared" ref="E45:I45" si="16">E46+E47</f>
        <v>0</v>
      </c>
      <c r="F45" s="91">
        <f t="shared" si="16"/>
        <v>0</v>
      </c>
      <c r="G45" s="91">
        <f t="shared" si="16"/>
        <v>0</v>
      </c>
      <c r="H45" s="91">
        <f t="shared" si="2"/>
        <v>0</v>
      </c>
      <c r="I45" s="91">
        <f t="shared" si="16"/>
        <v>0</v>
      </c>
    </row>
    <row r="46" spans="1:9" ht="20.25" customHeight="1" x14ac:dyDescent="0.25">
      <c r="A46" s="85" t="s">
        <v>38</v>
      </c>
      <c r="B46" s="107" t="s">
        <v>260</v>
      </c>
      <c r="C46" s="85"/>
      <c r="D46" s="97"/>
      <c r="E46" s="90"/>
      <c r="F46" s="90"/>
      <c r="G46" s="90"/>
      <c r="H46" s="90">
        <f t="shared" si="2"/>
        <v>0</v>
      </c>
      <c r="I46" s="90">
        <f>H46-C46</f>
        <v>0</v>
      </c>
    </row>
    <row r="47" spans="1:9" ht="20.25" customHeight="1" x14ac:dyDescent="0.25">
      <c r="A47" s="85" t="s">
        <v>39</v>
      </c>
      <c r="B47" s="107" t="s">
        <v>261</v>
      </c>
      <c r="C47" s="85"/>
      <c r="D47" s="97"/>
      <c r="E47" s="90"/>
      <c r="F47" s="90"/>
      <c r="G47" s="90"/>
      <c r="H47" s="90">
        <f t="shared" si="2"/>
        <v>0</v>
      </c>
      <c r="I47" s="90">
        <f>H47-C47</f>
        <v>0</v>
      </c>
    </row>
    <row r="48" spans="1:9" ht="20.25" customHeight="1" x14ac:dyDescent="0.25">
      <c r="A48" s="85"/>
      <c r="B48" s="107" t="s">
        <v>262</v>
      </c>
      <c r="C48" s="85"/>
      <c r="D48" s="97"/>
      <c r="E48" s="90">
        <v>0</v>
      </c>
      <c r="F48" s="90">
        <v>0</v>
      </c>
      <c r="G48" s="90"/>
      <c r="H48" s="90"/>
      <c r="I48" s="90"/>
    </row>
    <row r="49" spans="1:9" ht="20.25" customHeight="1" x14ac:dyDescent="0.25">
      <c r="A49" s="85"/>
      <c r="B49" s="107" t="s">
        <v>263</v>
      </c>
      <c r="C49" s="85"/>
      <c r="D49" s="97"/>
      <c r="E49" s="90">
        <v>0</v>
      </c>
      <c r="F49" s="90">
        <v>0</v>
      </c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v>150</v>
      </c>
      <c r="D50" s="91">
        <f>D51+D52+D53+D54</f>
        <v>0</v>
      </c>
      <c r="E50" s="91">
        <f t="shared" ref="E50:I50" si="17">E51+E52+E53+E54</f>
        <v>0</v>
      </c>
      <c r="F50" s="91">
        <f t="shared" si="17"/>
        <v>0</v>
      </c>
      <c r="G50" s="91">
        <f t="shared" si="17"/>
        <v>0</v>
      </c>
      <c r="H50" s="91">
        <f t="shared" si="2"/>
        <v>0</v>
      </c>
      <c r="I50" s="91">
        <f t="shared" si="17"/>
        <v>0</v>
      </c>
    </row>
    <row r="51" spans="1:9" ht="21.75" customHeight="1" x14ac:dyDescent="0.25">
      <c r="A51" s="85" t="s">
        <v>42</v>
      </c>
      <c r="B51" s="107" t="s">
        <v>260</v>
      </c>
      <c r="C51" s="85"/>
      <c r="D51" s="97"/>
      <c r="E51" s="90"/>
      <c r="F51" s="90"/>
      <c r="G51" s="90"/>
      <c r="H51" s="90">
        <f t="shared" si="2"/>
        <v>0</v>
      </c>
      <c r="I51" s="90">
        <f>H51-C51</f>
        <v>0</v>
      </c>
    </row>
    <row r="52" spans="1:9" ht="21.75" customHeight="1" x14ac:dyDescent="0.25">
      <c r="A52" s="85" t="s">
        <v>43</v>
      </c>
      <c r="B52" s="107" t="s">
        <v>261</v>
      </c>
      <c r="C52" s="85"/>
      <c r="D52" s="97"/>
      <c r="E52" s="90"/>
      <c r="F52" s="90"/>
      <c r="G52" s="90"/>
      <c r="H52" s="90">
        <f t="shared" si="2"/>
        <v>0</v>
      </c>
      <c r="I52" s="90">
        <f>H52-C52</f>
        <v>0</v>
      </c>
    </row>
    <row r="53" spans="1:9" ht="21.75" customHeight="1" x14ac:dyDescent="0.25">
      <c r="A53" s="85" t="s">
        <v>44</v>
      </c>
      <c r="B53" s="107" t="s">
        <v>262</v>
      </c>
      <c r="C53" s="85"/>
      <c r="D53" s="97">
        <v>0</v>
      </c>
      <c r="E53" s="90">
        <v>0</v>
      </c>
      <c r="F53" s="90">
        <v>0</v>
      </c>
      <c r="G53" s="90"/>
      <c r="H53" s="90">
        <f t="shared" si="2"/>
        <v>0</v>
      </c>
      <c r="I53" s="90">
        <f>H53-C53</f>
        <v>0</v>
      </c>
    </row>
    <row r="54" spans="1:9" ht="21.75" customHeight="1" x14ac:dyDescent="0.25">
      <c r="A54" s="85" t="s">
        <v>45</v>
      </c>
      <c r="B54" s="107" t="s">
        <v>263</v>
      </c>
      <c r="C54" s="85"/>
      <c r="D54" s="97">
        <v>0</v>
      </c>
      <c r="E54" s="90">
        <v>0</v>
      </c>
      <c r="F54" s="90">
        <v>0</v>
      </c>
      <c r="G54" s="90"/>
      <c r="H54" s="90">
        <f t="shared" si="2"/>
        <v>0</v>
      </c>
      <c r="I54" s="90">
        <f>H54-C54</f>
        <v>0</v>
      </c>
    </row>
    <row r="55" spans="1:9" s="195" customFormat="1" ht="42.75" customHeight="1" x14ac:dyDescent="0.25">
      <c r="A55" s="89" t="s">
        <v>46</v>
      </c>
      <c r="B55" s="126" t="s">
        <v>47</v>
      </c>
      <c r="C55" s="89">
        <v>10</v>
      </c>
      <c r="D55" s="89"/>
      <c r="E55" s="89"/>
      <c r="F55" s="89"/>
      <c r="G55" s="89">
        <f t="shared" ref="G55" si="18">G56+G57+G58+G59+G60+G61+G62+G63+G64+G65+G66+G67</f>
        <v>0</v>
      </c>
      <c r="H55" s="89">
        <f>H56+H57+H58+H59+H60+H61+H62+H63+H64+H65+H66+H67</f>
        <v>31</v>
      </c>
      <c r="I55" s="89">
        <f>I56+I57+I58+I59+I60+I61+I62+I63+I64+I65+I66+I67</f>
        <v>31</v>
      </c>
    </row>
    <row r="56" spans="1:9" ht="19.5" customHeight="1" x14ac:dyDescent="0.25">
      <c r="A56" s="85" t="s">
        <v>48</v>
      </c>
      <c r="B56" s="85" t="s">
        <v>264</v>
      </c>
      <c r="C56" s="85"/>
      <c r="D56" s="97">
        <v>1</v>
      </c>
      <c r="E56" s="90">
        <v>2</v>
      </c>
      <c r="F56" s="90">
        <v>2</v>
      </c>
      <c r="G56" s="90"/>
      <c r="H56" s="90">
        <f>D56+E56+F56+G56</f>
        <v>5</v>
      </c>
      <c r="I56" s="90">
        <f>H56-C56</f>
        <v>5</v>
      </c>
    </row>
    <row r="57" spans="1:9" ht="19.5" customHeight="1" x14ac:dyDescent="0.25">
      <c r="A57" s="85" t="s">
        <v>49</v>
      </c>
      <c r="B57" s="85" t="s">
        <v>265</v>
      </c>
      <c r="C57" s="85"/>
      <c r="D57" s="97">
        <v>1</v>
      </c>
      <c r="E57" s="90">
        <v>2</v>
      </c>
      <c r="F57" s="90">
        <v>2</v>
      </c>
      <c r="G57" s="90"/>
      <c r="H57" s="90">
        <f>D57+E57+F57+G57</f>
        <v>5</v>
      </c>
      <c r="I57" s="90">
        <f>H57-C57</f>
        <v>5</v>
      </c>
    </row>
    <row r="58" spans="1:9" ht="19.5" customHeight="1" x14ac:dyDescent="0.25">
      <c r="A58" s="85" t="s">
        <v>50</v>
      </c>
      <c r="B58" s="85" t="s">
        <v>271</v>
      </c>
      <c r="C58" s="85"/>
      <c r="D58" s="97">
        <v>3</v>
      </c>
      <c r="E58" s="90">
        <v>6</v>
      </c>
      <c r="F58" s="90">
        <v>2</v>
      </c>
      <c r="G58" s="90"/>
      <c r="H58" s="90">
        <f t="shared" si="2"/>
        <v>11</v>
      </c>
      <c r="I58" s="90">
        <f>H58-C58</f>
        <v>11</v>
      </c>
    </row>
    <row r="59" spans="1:9" ht="19.5" customHeight="1" x14ac:dyDescent="0.25">
      <c r="A59" s="85" t="s">
        <v>51</v>
      </c>
      <c r="B59" s="85" t="s">
        <v>269</v>
      </c>
      <c r="C59" s="85"/>
      <c r="D59" s="97">
        <v>2</v>
      </c>
      <c r="E59" s="90">
        <v>4</v>
      </c>
      <c r="F59" s="90">
        <v>4</v>
      </c>
      <c r="G59" s="90"/>
      <c r="H59" s="90">
        <f t="shared" si="2"/>
        <v>10</v>
      </c>
      <c r="I59" s="90">
        <f>H59-C59</f>
        <v>10</v>
      </c>
    </row>
    <row r="60" spans="1:9" ht="19.5" customHeight="1" x14ac:dyDescent="0.25">
      <c r="A60" s="85" t="s">
        <v>181</v>
      </c>
      <c r="B60" s="85" t="s">
        <v>266</v>
      </c>
      <c r="C60" s="85"/>
      <c r="D60" s="97"/>
      <c r="E60" s="90"/>
      <c r="F60" s="90"/>
      <c r="G60" s="90"/>
      <c r="H60" s="90"/>
      <c r="I60" s="90"/>
    </row>
    <row r="61" spans="1:9" ht="19.5" customHeight="1" x14ac:dyDescent="0.25">
      <c r="A61" s="85" t="s">
        <v>275</v>
      </c>
      <c r="B61" s="85" t="s">
        <v>267</v>
      </c>
      <c r="C61" s="85"/>
      <c r="D61" s="97">
        <v>1</v>
      </c>
      <c r="E61" s="90"/>
      <c r="F61" s="90">
        <v>1</v>
      </c>
      <c r="G61" s="90"/>
      <c r="H61" s="90"/>
      <c r="I61" s="90"/>
    </row>
    <row r="62" spans="1:9" ht="19.5" customHeight="1" x14ac:dyDescent="0.25">
      <c r="A62" s="85" t="s">
        <v>276</v>
      </c>
      <c r="B62" s="85" t="s">
        <v>268</v>
      </c>
      <c r="C62" s="85"/>
      <c r="D62" s="97">
        <v>3</v>
      </c>
      <c r="E62" s="90"/>
      <c r="F62" s="90">
        <v>3</v>
      </c>
      <c r="G62" s="90"/>
      <c r="H62" s="90"/>
      <c r="I62" s="90"/>
    </row>
    <row r="63" spans="1:9" ht="19.5" customHeight="1" x14ac:dyDescent="0.25">
      <c r="A63" s="85" t="s">
        <v>277</v>
      </c>
      <c r="B63" s="85" t="s">
        <v>272</v>
      </c>
      <c r="C63" s="85"/>
      <c r="D63" s="97">
        <v>2</v>
      </c>
      <c r="E63" s="90"/>
      <c r="F63" s="90"/>
      <c r="G63" s="90"/>
      <c r="H63" s="90"/>
      <c r="I63" s="90"/>
    </row>
    <row r="64" spans="1:9" ht="19.5" customHeight="1" x14ac:dyDescent="0.25">
      <c r="A64" s="85" t="s">
        <v>278</v>
      </c>
      <c r="B64" s="85" t="s">
        <v>270</v>
      </c>
      <c r="C64" s="85"/>
      <c r="D64" s="97"/>
      <c r="E64" s="90"/>
      <c r="F64" s="90"/>
      <c r="G64" s="90"/>
      <c r="H64" s="90"/>
      <c r="I64" s="90"/>
    </row>
    <row r="65" spans="1:9" ht="19.5" customHeight="1" x14ac:dyDescent="0.25">
      <c r="A65" s="85" t="s">
        <v>279</v>
      </c>
      <c r="B65" s="85" t="s">
        <v>274</v>
      </c>
      <c r="C65" s="85"/>
      <c r="D65" s="97"/>
      <c r="E65" s="90"/>
      <c r="F65" s="90"/>
      <c r="G65" s="90"/>
      <c r="H65" s="90"/>
      <c r="I65" s="90"/>
    </row>
    <row r="66" spans="1:9" ht="19.5" customHeight="1" x14ac:dyDescent="0.25">
      <c r="A66" s="85" t="s">
        <v>280</v>
      </c>
      <c r="B66" s="85" t="s">
        <v>273</v>
      </c>
      <c r="C66" s="85"/>
      <c r="D66" s="97"/>
      <c r="E66" s="90"/>
      <c r="F66" s="90">
        <v>1</v>
      </c>
      <c r="G66" s="90"/>
      <c r="H66" s="90"/>
      <c r="I66" s="90"/>
    </row>
    <row r="67" spans="1:9" ht="19.5" customHeight="1" x14ac:dyDescent="0.25">
      <c r="A67" s="85" t="s">
        <v>281</v>
      </c>
      <c r="B67" s="85"/>
      <c r="C67" s="85"/>
      <c r="D67" s="97"/>
      <c r="E67" s="90"/>
      <c r="F67" s="90"/>
      <c r="G67" s="90"/>
      <c r="H67" s="90">
        <f t="shared" si="2"/>
        <v>0</v>
      </c>
      <c r="I67" s="90">
        <f>H67-C67</f>
        <v>0</v>
      </c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si="2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>
        <v>150</v>
      </c>
      <c r="D69" s="87">
        <v>0</v>
      </c>
      <c r="E69" s="91"/>
      <c r="F69" s="91"/>
      <c r="G69" s="91"/>
      <c r="H69" s="91">
        <f t="shared" si="2"/>
        <v>0</v>
      </c>
      <c r="I69" s="91"/>
    </row>
    <row r="70" spans="1:9" ht="27" customHeight="1" x14ac:dyDescent="0.25">
      <c r="A70" s="85" t="s">
        <v>54</v>
      </c>
      <c r="B70" s="85" t="s">
        <v>259</v>
      </c>
      <c r="C70" s="85">
        <v>0</v>
      </c>
      <c r="D70" s="97"/>
      <c r="E70" s="90"/>
      <c r="F70" s="90"/>
      <c r="G70" s="90"/>
      <c r="H70" s="90">
        <f t="shared" si="2"/>
        <v>0</v>
      </c>
      <c r="I70" s="90">
        <f>H70-C70</f>
        <v>0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2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2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 t="shared" ref="C73" si="19">C74+C75+C76+C77</f>
        <v>0</v>
      </c>
      <c r="D73" s="91">
        <f>D74+D75+D76+D77</f>
        <v>0</v>
      </c>
      <c r="E73" s="91">
        <f t="shared" ref="E73:I73" si="20">E74+E75+E76+E77</f>
        <v>0</v>
      </c>
      <c r="F73" s="91">
        <f t="shared" si="20"/>
        <v>0</v>
      </c>
      <c r="G73" s="91">
        <f t="shared" si="20"/>
        <v>0</v>
      </c>
      <c r="H73" s="91">
        <f t="shared" si="2"/>
        <v>0</v>
      </c>
      <c r="I73" s="91">
        <f t="shared" si="20"/>
        <v>0</v>
      </c>
    </row>
    <row r="74" spans="1:9" ht="18" customHeight="1" x14ac:dyDescent="0.25">
      <c r="A74" s="85" t="s">
        <v>58</v>
      </c>
      <c r="B74" s="107"/>
      <c r="C74" s="85"/>
      <c r="D74" s="97"/>
      <c r="E74" s="90"/>
      <c r="F74" s="90"/>
      <c r="G74" s="90"/>
      <c r="H74" s="90">
        <f t="shared" si="2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/>
      <c r="C75" s="85"/>
      <c r="D75" s="97"/>
      <c r="E75" s="90"/>
      <c r="F75" s="90"/>
      <c r="G75" s="90"/>
      <c r="H75" s="90">
        <f t="shared" si="2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/>
      <c r="C76" s="85"/>
      <c r="D76" s="97"/>
      <c r="E76" s="90"/>
      <c r="F76" s="90"/>
      <c r="G76" s="90"/>
      <c r="H76" s="90">
        <f t="shared" si="2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/>
      <c r="C77" s="85"/>
      <c r="D77" s="97"/>
      <c r="E77" s="90"/>
      <c r="F77" s="90"/>
      <c r="G77" s="90"/>
      <c r="H77" s="90">
        <f t="shared" si="2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 t="shared" ref="C78" si="21">C79+C80</f>
        <v>0</v>
      </c>
      <c r="D78" s="91">
        <f>D79+D80</f>
        <v>0</v>
      </c>
      <c r="E78" s="91">
        <f t="shared" ref="E78:I78" si="22">E79+E80</f>
        <v>0</v>
      </c>
      <c r="F78" s="91">
        <f t="shared" si="22"/>
        <v>0</v>
      </c>
      <c r="G78" s="91">
        <f t="shared" si="22"/>
        <v>0</v>
      </c>
      <c r="H78" s="91">
        <f t="shared" si="2"/>
        <v>0</v>
      </c>
      <c r="I78" s="91">
        <f t="shared" si="22"/>
        <v>0</v>
      </c>
    </row>
    <row r="79" spans="1:9" ht="23.25" customHeight="1" x14ac:dyDescent="0.25">
      <c r="A79" s="85" t="s">
        <v>64</v>
      </c>
      <c r="B79" s="85"/>
      <c r="C79" s="85"/>
      <c r="D79" s="97"/>
      <c r="E79" s="90"/>
      <c r="F79" s="90"/>
      <c r="G79" s="90"/>
      <c r="H79" s="90">
        <f t="shared" si="2"/>
        <v>0</v>
      </c>
      <c r="I79" s="90">
        <f>H79-C79</f>
        <v>0</v>
      </c>
    </row>
    <row r="80" spans="1:9" ht="23.25" customHeight="1" x14ac:dyDescent="0.25">
      <c r="A80" s="85" t="s">
        <v>65</v>
      </c>
      <c r="B80" s="85"/>
      <c r="C80" s="85"/>
      <c r="D80" s="97"/>
      <c r="E80" s="90"/>
      <c r="F80" s="90"/>
      <c r="G80" s="90"/>
      <c r="H80" s="90">
        <f t="shared" si="2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 t="shared" ref="C81" si="23">C82+C83+C84+C85</f>
        <v>0</v>
      </c>
      <c r="D81" s="91">
        <f>D82+D83+D84+D85</f>
        <v>0</v>
      </c>
      <c r="E81" s="91">
        <f t="shared" ref="E81:I81" si="24">E82+E83+E84+E85</f>
        <v>0</v>
      </c>
      <c r="F81" s="91">
        <f t="shared" si="24"/>
        <v>0</v>
      </c>
      <c r="G81" s="91">
        <f t="shared" si="24"/>
        <v>0</v>
      </c>
      <c r="H81" s="91">
        <f t="shared" si="2"/>
        <v>0</v>
      </c>
      <c r="I81" s="91">
        <f t="shared" si="24"/>
        <v>0</v>
      </c>
    </row>
    <row r="82" spans="1:9" ht="17.25" customHeight="1" x14ac:dyDescent="0.25">
      <c r="A82" s="85" t="s">
        <v>58</v>
      </c>
      <c r="B82" s="85"/>
      <c r="C82" s="85"/>
      <c r="D82" s="97"/>
      <c r="E82" s="90"/>
      <c r="F82" s="90"/>
      <c r="G82" s="90"/>
      <c r="H82" s="90">
        <f t="shared" si="2"/>
        <v>0</v>
      </c>
      <c r="I82" s="90">
        <f>H82-C82</f>
        <v>0</v>
      </c>
    </row>
    <row r="83" spans="1:9" ht="17.25" customHeight="1" x14ac:dyDescent="0.25">
      <c r="A83" s="85" t="s">
        <v>59</v>
      </c>
      <c r="B83" s="85"/>
      <c r="C83" s="85"/>
      <c r="D83" s="97"/>
      <c r="E83" s="90"/>
      <c r="F83" s="90"/>
      <c r="G83" s="90"/>
      <c r="H83" s="90">
        <f t="shared" si="2"/>
        <v>0</v>
      </c>
      <c r="I83" s="90">
        <f>H83-C83</f>
        <v>0</v>
      </c>
    </row>
    <row r="84" spans="1:9" ht="17.25" customHeight="1" x14ac:dyDescent="0.25">
      <c r="A84" s="85" t="s">
        <v>60</v>
      </c>
      <c r="B84" s="85"/>
      <c r="C84" s="85"/>
      <c r="D84" s="97"/>
      <c r="E84" s="90"/>
      <c r="F84" s="90"/>
      <c r="G84" s="90"/>
      <c r="H84" s="90">
        <f t="shared" si="2"/>
        <v>0</v>
      </c>
      <c r="I84" s="90">
        <f>H84-C84</f>
        <v>0</v>
      </c>
    </row>
    <row r="85" spans="1:9" ht="17.25" customHeight="1" x14ac:dyDescent="0.25">
      <c r="A85" s="85" t="s">
        <v>61</v>
      </c>
      <c r="B85" s="85"/>
      <c r="C85" s="85"/>
      <c r="D85" s="97"/>
      <c r="E85" s="90"/>
      <c r="F85" s="90"/>
      <c r="G85" s="90"/>
      <c r="H85" s="90">
        <f t="shared" si="2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 t="shared" ref="C86" si="25">C87+C88+C89+C90</f>
        <v>0</v>
      </c>
      <c r="D86" s="91">
        <f>D87+D88+D89+D90</f>
        <v>0</v>
      </c>
      <c r="E86" s="91">
        <f t="shared" ref="E86:I86" si="26">E87+E88+E89+E90</f>
        <v>0</v>
      </c>
      <c r="F86" s="91">
        <f t="shared" si="26"/>
        <v>0</v>
      </c>
      <c r="G86" s="91">
        <f t="shared" si="26"/>
        <v>0</v>
      </c>
      <c r="H86" s="91">
        <f t="shared" si="2"/>
        <v>0</v>
      </c>
      <c r="I86" s="91">
        <f t="shared" si="26"/>
        <v>0</v>
      </c>
    </row>
    <row r="87" spans="1:9" ht="19.5" customHeight="1" x14ac:dyDescent="0.25">
      <c r="A87" s="85" t="s">
        <v>70</v>
      </c>
      <c r="B87" s="85"/>
      <c r="C87" s="85"/>
      <c r="D87" s="97"/>
      <c r="E87" s="90"/>
      <c r="F87" s="90"/>
      <c r="G87" s="90"/>
      <c r="H87" s="90">
        <f t="shared" si="2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/>
      <c r="C88" s="85"/>
      <c r="D88" s="97"/>
      <c r="E88" s="90"/>
      <c r="F88" s="90"/>
      <c r="G88" s="90"/>
      <c r="H88" s="90">
        <f t="shared" si="2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/>
      <c r="C89" s="85"/>
      <c r="D89" s="97"/>
      <c r="E89" s="90"/>
      <c r="F89" s="90"/>
      <c r="G89" s="90"/>
      <c r="H89" s="90">
        <f t="shared" si="2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/>
      <c r="C90" s="85"/>
      <c r="D90" s="97"/>
      <c r="E90" s="90"/>
      <c r="F90" s="90"/>
      <c r="G90" s="90"/>
      <c r="H90" s="90">
        <f t="shared" si="2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2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2"/>
        <v>0</v>
      </c>
      <c r="I92" s="91"/>
    </row>
    <row r="93" spans="1:9" ht="28.5" customHeight="1" x14ac:dyDescent="0.25">
      <c r="A93" s="85" t="s">
        <v>76</v>
      </c>
      <c r="B93" s="85"/>
      <c r="C93" s="85"/>
      <c r="D93" s="97"/>
      <c r="E93" s="90"/>
      <c r="F93" s="90"/>
      <c r="G93" s="90"/>
      <c r="H93" s="90">
        <f t="shared" si="2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2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2"/>
        <v>0</v>
      </c>
      <c r="I95" s="90"/>
    </row>
    <row r="96" spans="1:9" s="93" customFormat="1" ht="45" x14ac:dyDescent="0.25">
      <c r="A96" s="91" t="s">
        <v>78</v>
      </c>
      <c r="B96" s="91" t="s">
        <v>79</v>
      </c>
      <c r="C96" s="91">
        <f t="shared" ref="C96" si="27">C97+C98+C99+C100</f>
        <v>0</v>
      </c>
      <c r="D96" s="91"/>
      <c r="E96" s="91">
        <f t="shared" ref="E96:I96" si="28">E97+E98+E99+E100</f>
        <v>0</v>
      </c>
      <c r="F96" s="91">
        <f t="shared" si="28"/>
        <v>0</v>
      </c>
      <c r="G96" s="91">
        <f t="shared" si="28"/>
        <v>0</v>
      </c>
      <c r="H96" s="91">
        <f t="shared" si="2"/>
        <v>0</v>
      </c>
      <c r="I96" s="91">
        <f t="shared" si="28"/>
        <v>0</v>
      </c>
    </row>
    <row r="97" spans="1:9" ht="16.5" customHeight="1" x14ac:dyDescent="0.25">
      <c r="A97" s="85" t="s">
        <v>80</v>
      </c>
      <c r="B97" s="107" t="s">
        <v>260</v>
      </c>
      <c r="C97" s="85"/>
      <c r="D97" s="97"/>
      <c r="E97" s="90"/>
      <c r="F97" s="90"/>
      <c r="G97" s="90"/>
      <c r="H97" s="90">
        <f t="shared" si="2"/>
        <v>0</v>
      </c>
      <c r="I97" s="90">
        <f>H97-C97</f>
        <v>0</v>
      </c>
    </row>
    <row r="98" spans="1:9" ht="16.5" customHeight="1" x14ac:dyDescent="0.25">
      <c r="A98" s="85" t="s">
        <v>81</v>
      </c>
      <c r="B98" s="107" t="s">
        <v>261</v>
      </c>
      <c r="C98" s="85"/>
      <c r="D98" s="97"/>
      <c r="E98" s="90"/>
      <c r="F98" s="90"/>
      <c r="G98" s="90"/>
      <c r="H98" s="90">
        <f t="shared" ref="H98:H165" si="29">D98+E98+F98+G98</f>
        <v>0</v>
      </c>
      <c r="I98" s="90">
        <f>H98-C98</f>
        <v>0</v>
      </c>
    </row>
    <row r="99" spans="1:9" ht="16.5" customHeight="1" x14ac:dyDescent="0.25">
      <c r="A99" s="85" t="s">
        <v>82</v>
      </c>
      <c r="B99" s="107" t="s">
        <v>262</v>
      </c>
      <c r="C99" s="85"/>
      <c r="D99" s="97"/>
      <c r="E99" s="90"/>
      <c r="F99" s="90"/>
      <c r="G99" s="90"/>
      <c r="H99" s="90">
        <f t="shared" si="29"/>
        <v>0</v>
      </c>
      <c r="I99" s="90">
        <f>H99-C99</f>
        <v>0</v>
      </c>
    </row>
    <row r="100" spans="1:9" ht="16.5" customHeight="1" x14ac:dyDescent="0.25">
      <c r="A100" s="85" t="s">
        <v>83</v>
      </c>
      <c r="B100" s="107" t="s">
        <v>263</v>
      </c>
      <c r="C100" s="85"/>
      <c r="D100" s="97"/>
      <c r="E100" s="90"/>
      <c r="F100" s="90"/>
      <c r="G100" s="90"/>
      <c r="H100" s="90">
        <f t="shared" si="29"/>
        <v>0</v>
      </c>
      <c r="I100" s="90">
        <f>H100-C100</f>
        <v>0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>C102+C103+C104</f>
        <v>0</v>
      </c>
      <c r="D101" s="91">
        <f>D102+D103+D104</f>
        <v>0</v>
      </c>
      <c r="E101" s="91">
        <f>E102+E103+E104</f>
        <v>0</v>
      </c>
      <c r="F101" s="91">
        <f>F102+F103+F104</f>
        <v>0</v>
      </c>
      <c r="G101" s="91">
        <f>G102+G103+G104</f>
        <v>0</v>
      </c>
      <c r="H101" s="91">
        <f t="shared" si="29"/>
        <v>0</v>
      </c>
      <c r="I101" s="91">
        <f>I102+I103+I104</f>
        <v>0</v>
      </c>
    </row>
    <row r="102" spans="1:9" x14ac:dyDescent="0.25">
      <c r="A102" s="85" t="s">
        <v>86</v>
      </c>
      <c r="B102" s="85"/>
      <c r="C102" s="85"/>
      <c r="D102" s="97"/>
      <c r="E102" s="90"/>
      <c r="F102" s="90"/>
      <c r="G102" s="90"/>
      <c r="H102" s="90">
        <f t="shared" si="29"/>
        <v>0</v>
      </c>
      <c r="I102" s="90">
        <f>H102-C102</f>
        <v>0</v>
      </c>
    </row>
    <row r="103" spans="1:9" x14ac:dyDescent="0.25">
      <c r="A103" s="85" t="s">
        <v>87</v>
      </c>
      <c r="B103" s="85"/>
      <c r="C103" s="85"/>
      <c r="D103" s="97"/>
      <c r="E103" s="90"/>
      <c r="F103" s="90"/>
      <c r="G103" s="90"/>
      <c r="H103" s="90">
        <f t="shared" si="29"/>
        <v>0</v>
      </c>
      <c r="I103" s="90">
        <f>H103-C103</f>
        <v>0</v>
      </c>
    </row>
    <row r="104" spans="1:9" x14ac:dyDescent="0.25">
      <c r="A104" s="85" t="s">
        <v>88</v>
      </c>
      <c r="B104" s="85"/>
      <c r="C104" s="85"/>
      <c r="D104" s="97"/>
      <c r="E104" s="90"/>
      <c r="F104" s="90"/>
      <c r="G104" s="90"/>
      <c r="H104" s="90">
        <f t="shared" si="29"/>
        <v>0</v>
      </c>
      <c r="I104" s="90">
        <f>H104-C104</f>
        <v>0</v>
      </c>
    </row>
    <row r="105" spans="1:9" s="93" customFormat="1" ht="60" x14ac:dyDescent="0.25">
      <c r="A105" s="91" t="s">
        <v>89</v>
      </c>
      <c r="B105" s="104" t="s">
        <v>90</v>
      </c>
      <c r="C105" s="91">
        <f t="shared" ref="C105" si="30">C106+C107+C108</f>
        <v>0</v>
      </c>
      <c r="D105" s="91">
        <f>D106+D107+D108</f>
        <v>0</v>
      </c>
      <c r="E105" s="91">
        <f t="shared" ref="E105:I105" si="31">E106+E107+E108</f>
        <v>0</v>
      </c>
      <c r="F105" s="91">
        <f t="shared" si="31"/>
        <v>0</v>
      </c>
      <c r="G105" s="91">
        <f t="shared" si="31"/>
        <v>0</v>
      </c>
      <c r="H105" s="91">
        <f t="shared" si="29"/>
        <v>0</v>
      </c>
      <c r="I105" s="91">
        <f t="shared" si="31"/>
        <v>0</v>
      </c>
    </row>
    <row r="106" spans="1:9" ht="23.25" customHeight="1" x14ac:dyDescent="0.25">
      <c r="A106" s="85" t="s">
        <v>91</v>
      </c>
      <c r="B106" s="85"/>
      <c r="C106" s="85"/>
      <c r="D106" s="97"/>
      <c r="E106" s="90"/>
      <c r="F106" s="90"/>
      <c r="G106" s="90"/>
      <c r="H106" s="90">
        <f t="shared" si="29"/>
        <v>0</v>
      </c>
      <c r="I106" s="90">
        <f>H106-C106</f>
        <v>0</v>
      </c>
    </row>
    <row r="107" spans="1:9" ht="23.25" customHeight="1" x14ac:dyDescent="0.25">
      <c r="A107" s="85" t="s">
        <v>92</v>
      </c>
      <c r="B107" s="85"/>
      <c r="C107" s="85"/>
      <c r="D107" s="97"/>
      <c r="E107" s="90"/>
      <c r="F107" s="90"/>
      <c r="G107" s="90"/>
      <c r="H107" s="90">
        <f t="shared" si="29"/>
        <v>0</v>
      </c>
      <c r="I107" s="90">
        <f>H107-C107</f>
        <v>0</v>
      </c>
    </row>
    <row r="108" spans="1:9" ht="23.25" customHeight="1" x14ac:dyDescent="0.25">
      <c r="A108" s="85" t="s">
        <v>93</v>
      </c>
      <c r="B108" s="85"/>
      <c r="C108" s="85"/>
      <c r="D108" s="97"/>
      <c r="E108" s="90"/>
      <c r="F108" s="90"/>
      <c r="G108" s="90"/>
      <c r="H108" s="90">
        <f t="shared" si="29"/>
        <v>0</v>
      </c>
      <c r="I108" s="90">
        <f>H108-C108</f>
        <v>0</v>
      </c>
    </row>
    <row r="109" spans="1:9" s="93" customFormat="1" ht="45" x14ac:dyDescent="0.25">
      <c r="A109" s="91" t="s">
        <v>94</v>
      </c>
      <c r="B109" s="91" t="s">
        <v>95</v>
      </c>
      <c r="C109" s="91">
        <f t="shared" ref="C109" si="32">C110</f>
        <v>1</v>
      </c>
      <c r="D109" s="91">
        <f>D110</f>
        <v>0</v>
      </c>
      <c r="E109" s="91">
        <f t="shared" ref="E109:I109" si="33">E110</f>
        <v>0</v>
      </c>
      <c r="F109" s="91">
        <f t="shared" si="33"/>
        <v>0</v>
      </c>
      <c r="G109" s="91">
        <f t="shared" si="33"/>
        <v>0</v>
      </c>
      <c r="H109" s="91">
        <f t="shared" si="29"/>
        <v>0</v>
      </c>
      <c r="I109" s="91">
        <f t="shared" si="33"/>
        <v>-1</v>
      </c>
    </row>
    <row r="110" spans="1:9" ht="20.25" customHeight="1" x14ac:dyDescent="0.25">
      <c r="A110" s="85" t="s">
        <v>96</v>
      </c>
      <c r="B110" s="85"/>
      <c r="C110" s="85">
        <v>1</v>
      </c>
      <c r="D110" s="97"/>
      <c r="E110" s="90"/>
      <c r="F110" s="90"/>
      <c r="G110" s="90"/>
      <c r="H110" s="90">
        <f t="shared" si="29"/>
        <v>0</v>
      </c>
      <c r="I110" s="90">
        <f>H110-C110</f>
        <v>-1</v>
      </c>
    </row>
    <row r="111" spans="1:9" ht="42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29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 t="shared" ref="C112" si="34">C113</f>
        <v>0</v>
      </c>
      <c r="D112" s="91">
        <f>D113</f>
        <v>0</v>
      </c>
      <c r="E112" s="91">
        <f t="shared" ref="E112:I112" si="35">E113</f>
        <v>0</v>
      </c>
      <c r="F112" s="91">
        <f t="shared" si="35"/>
        <v>0</v>
      </c>
      <c r="G112" s="91">
        <f t="shared" si="35"/>
        <v>0</v>
      </c>
      <c r="H112" s="91">
        <f t="shared" si="29"/>
        <v>0</v>
      </c>
      <c r="I112" s="91">
        <f t="shared" si="35"/>
        <v>0</v>
      </c>
    </row>
    <row r="113" spans="1:9" ht="27.75" customHeight="1" x14ac:dyDescent="0.25">
      <c r="A113" s="85" t="s">
        <v>76</v>
      </c>
      <c r="B113" s="85" t="s">
        <v>259</v>
      </c>
      <c r="C113" s="85"/>
      <c r="D113" s="97"/>
      <c r="E113" s="90"/>
      <c r="F113" s="90"/>
      <c r="G113" s="90"/>
      <c r="H113" s="90">
        <f t="shared" si="29"/>
        <v>0</v>
      </c>
      <c r="I113" s="90">
        <f>H113-C113</f>
        <v>0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29"/>
        <v>0</v>
      </c>
      <c r="I114" s="94"/>
    </row>
    <row r="115" spans="1:9" s="93" customFormat="1" ht="42.75" customHeight="1" x14ac:dyDescent="0.25">
      <c r="A115" s="91" t="s">
        <v>101</v>
      </c>
      <c r="B115" s="108" t="s">
        <v>102</v>
      </c>
      <c r="C115" s="91">
        <f t="shared" ref="C115" si="36">C116</f>
        <v>0</v>
      </c>
      <c r="D115" s="91">
        <f>D116</f>
        <v>0</v>
      </c>
      <c r="E115" s="91">
        <f t="shared" ref="E115:I115" si="37">E116</f>
        <v>0</v>
      </c>
      <c r="F115" s="91">
        <f t="shared" si="37"/>
        <v>0</v>
      </c>
      <c r="G115" s="91">
        <f t="shared" si="37"/>
        <v>0</v>
      </c>
      <c r="H115" s="91">
        <f t="shared" si="29"/>
        <v>0</v>
      </c>
      <c r="I115" s="91">
        <f t="shared" si="37"/>
        <v>0</v>
      </c>
    </row>
    <row r="116" spans="1:9" ht="17.25" customHeight="1" x14ac:dyDescent="0.25">
      <c r="A116" s="85" t="s">
        <v>103</v>
      </c>
      <c r="B116" s="85"/>
      <c r="C116" s="85"/>
      <c r="D116" s="97"/>
      <c r="E116" s="90"/>
      <c r="F116" s="90"/>
      <c r="G116" s="90"/>
      <c r="H116" s="90">
        <f t="shared" si="29"/>
        <v>0</v>
      </c>
      <c r="I116" s="90">
        <f>H116-C116</f>
        <v>0</v>
      </c>
    </row>
    <row r="117" spans="1:9" s="93" customFormat="1" ht="42.75" customHeight="1" x14ac:dyDescent="0.25">
      <c r="A117" s="91" t="s">
        <v>104</v>
      </c>
      <c r="B117" s="109" t="s">
        <v>105</v>
      </c>
      <c r="C117" s="91">
        <f t="shared" ref="C117" si="38">C118</f>
        <v>0</v>
      </c>
      <c r="D117" s="91">
        <f>D118</f>
        <v>0</v>
      </c>
      <c r="E117" s="91">
        <f t="shared" ref="E117:I117" si="39">E118</f>
        <v>0</v>
      </c>
      <c r="F117" s="91">
        <f t="shared" si="39"/>
        <v>0</v>
      </c>
      <c r="G117" s="91">
        <f t="shared" si="39"/>
        <v>0</v>
      </c>
      <c r="H117" s="91">
        <f t="shared" si="29"/>
        <v>0</v>
      </c>
      <c r="I117" s="91">
        <f t="shared" si="39"/>
        <v>0</v>
      </c>
    </row>
    <row r="118" spans="1:9" ht="18" customHeight="1" x14ac:dyDescent="0.25">
      <c r="A118" s="85" t="s">
        <v>106</v>
      </c>
      <c r="B118" s="85"/>
      <c r="C118" s="85"/>
      <c r="D118" s="97"/>
      <c r="E118" s="90"/>
      <c r="F118" s="90"/>
      <c r="G118" s="90"/>
      <c r="H118" s="90">
        <f t="shared" si="29"/>
        <v>0</v>
      </c>
      <c r="I118" s="90">
        <f>H118-C118</f>
        <v>0</v>
      </c>
    </row>
    <row r="119" spans="1:9" s="93" customFormat="1" ht="60" x14ac:dyDescent="0.25">
      <c r="A119" s="91"/>
      <c r="B119" s="104" t="s">
        <v>107</v>
      </c>
      <c r="C119" s="91">
        <v>5</v>
      </c>
      <c r="D119" s="91">
        <v>2</v>
      </c>
      <c r="E119" s="91">
        <v>5</v>
      </c>
      <c r="F119" s="91"/>
      <c r="G119" s="91">
        <f t="shared" ref="G119:I119" si="40">G120</f>
        <v>0</v>
      </c>
      <c r="H119" s="91">
        <f t="shared" si="29"/>
        <v>7</v>
      </c>
      <c r="I119" s="91">
        <f t="shared" si="40"/>
        <v>7</v>
      </c>
    </row>
    <row r="120" spans="1:9" ht="30" customHeight="1" x14ac:dyDescent="0.25">
      <c r="A120" s="85" t="s">
        <v>108</v>
      </c>
      <c r="B120" s="85"/>
      <c r="C120" s="85"/>
      <c r="D120" s="97">
        <v>2</v>
      </c>
      <c r="E120" s="90">
        <v>5</v>
      </c>
      <c r="F120" s="90"/>
      <c r="G120" s="90"/>
      <c r="H120" s="90">
        <f t="shared" si="29"/>
        <v>7</v>
      </c>
      <c r="I120" s="90">
        <f>H120-C120</f>
        <v>7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 t="shared" ref="C121" si="41">C122</f>
        <v>1</v>
      </c>
      <c r="D121" s="91">
        <f>D122</f>
        <v>0</v>
      </c>
      <c r="E121" s="91">
        <f t="shared" ref="E121:I121" si="42">E122</f>
        <v>0</v>
      </c>
      <c r="F121" s="91">
        <f t="shared" si="42"/>
        <v>0</v>
      </c>
      <c r="G121" s="91">
        <f t="shared" si="42"/>
        <v>0</v>
      </c>
      <c r="H121" s="91">
        <f t="shared" si="29"/>
        <v>0</v>
      </c>
      <c r="I121" s="91">
        <f t="shared" si="42"/>
        <v>-1</v>
      </c>
    </row>
    <row r="122" spans="1:9" ht="26.25" customHeight="1" x14ac:dyDescent="0.25">
      <c r="A122" s="85" t="s">
        <v>111</v>
      </c>
      <c r="B122" s="85"/>
      <c r="C122" s="85">
        <v>1</v>
      </c>
      <c r="D122" s="97"/>
      <c r="E122" s="90"/>
      <c r="F122" s="90"/>
      <c r="G122" s="90"/>
      <c r="H122" s="90">
        <f t="shared" si="29"/>
        <v>0</v>
      </c>
      <c r="I122" s="90">
        <f>H122-C122</f>
        <v>-1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C124+C125+C126+C127+C128</f>
        <v>0</v>
      </c>
      <c r="D123" s="91">
        <f>D124+D125+D126+D127+D128</f>
        <v>0</v>
      </c>
      <c r="E123" s="91">
        <f>E124+E125+E126+E127+E128</f>
        <v>0</v>
      </c>
      <c r="F123" s="91">
        <f>F124+F125+F126+F127+F128</f>
        <v>0</v>
      </c>
      <c r="G123" s="91">
        <f>G124+G125+G126+G127+G128</f>
        <v>0</v>
      </c>
      <c r="H123" s="91">
        <f t="shared" si="29"/>
        <v>0</v>
      </c>
      <c r="I123" s="91">
        <f>I124+I125+I126+I127+I128</f>
        <v>0</v>
      </c>
    </row>
    <row r="124" spans="1:9" ht="30.75" customHeight="1" x14ac:dyDescent="0.25">
      <c r="A124" s="85" t="s">
        <v>114</v>
      </c>
      <c r="B124" s="107" t="s">
        <v>260</v>
      </c>
      <c r="C124" s="85"/>
      <c r="D124" s="97"/>
      <c r="E124" s="90"/>
      <c r="F124" s="90"/>
      <c r="G124" s="90"/>
      <c r="H124" s="90">
        <f t="shared" si="29"/>
        <v>0</v>
      </c>
      <c r="I124" s="90">
        <f>H124-C124</f>
        <v>0</v>
      </c>
    </row>
    <row r="125" spans="1:9" ht="23.25" customHeight="1" x14ac:dyDescent="0.25">
      <c r="A125" s="85" t="s">
        <v>115</v>
      </c>
      <c r="B125" s="107" t="s">
        <v>261</v>
      </c>
      <c r="C125" s="85"/>
      <c r="D125" s="97"/>
      <c r="E125" s="90"/>
      <c r="F125" s="90"/>
      <c r="G125" s="90"/>
      <c r="H125" s="90">
        <f t="shared" si="29"/>
        <v>0</v>
      </c>
      <c r="I125" s="90">
        <f>H125-C125</f>
        <v>0</v>
      </c>
    </row>
    <row r="126" spans="1:9" ht="23.25" customHeight="1" x14ac:dyDescent="0.25">
      <c r="A126" s="85" t="s">
        <v>116</v>
      </c>
      <c r="B126" s="107" t="s">
        <v>262</v>
      </c>
      <c r="C126" s="85"/>
      <c r="D126" s="97"/>
      <c r="E126" s="90"/>
      <c r="F126" s="90"/>
      <c r="G126" s="90"/>
      <c r="H126" s="90">
        <f t="shared" si="29"/>
        <v>0</v>
      </c>
      <c r="I126" s="90">
        <f>H126-C126</f>
        <v>0</v>
      </c>
    </row>
    <row r="127" spans="1:9" ht="23.25" customHeight="1" x14ac:dyDescent="0.25">
      <c r="A127" s="85" t="s">
        <v>117</v>
      </c>
      <c r="B127" s="107" t="s">
        <v>263</v>
      </c>
      <c r="C127" s="85"/>
      <c r="D127" s="97"/>
      <c r="E127" s="90"/>
      <c r="F127" s="90"/>
      <c r="G127" s="90"/>
      <c r="H127" s="90">
        <f t="shared" si="29"/>
        <v>0</v>
      </c>
      <c r="I127" s="90">
        <f>H127-C127</f>
        <v>0</v>
      </c>
    </row>
    <row r="128" spans="1:9" ht="23.25" customHeight="1" x14ac:dyDescent="0.25">
      <c r="A128" s="85"/>
      <c r="B128" s="85"/>
      <c r="C128" s="85"/>
      <c r="D128" s="97"/>
      <c r="E128" s="90"/>
      <c r="F128" s="90"/>
      <c r="G128" s="90"/>
      <c r="H128" s="90">
        <f t="shared" si="29"/>
        <v>0</v>
      </c>
      <c r="I128" s="90">
        <f>H128-C128</f>
        <v>0</v>
      </c>
    </row>
    <row r="129" spans="1:9" s="93" customFormat="1" ht="45" x14ac:dyDescent="0.25">
      <c r="A129" s="91"/>
      <c r="B129" s="104" t="s">
        <v>118</v>
      </c>
      <c r="C129" s="91">
        <v>20</v>
      </c>
      <c r="D129" s="91">
        <f>D130+D131+D132+D133</f>
        <v>0</v>
      </c>
      <c r="E129" s="91">
        <f t="shared" ref="E129:I129" si="43">E130+E131+E132+E133</f>
        <v>0</v>
      </c>
      <c r="F129" s="91">
        <f t="shared" si="43"/>
        <v>0</v>
      </c>
      <c r="G129" s="91">
        <f t="shared" si="43"/>
        <v>0</v>
      </c>
      <c r="H129" s="91">
        <f t="shared" si="29"/>
        <v>0</v>
      </c>
      <c r="I129" s="91">
        <f t="shared" si="43"/>
        <v>0</v>
      </c>
    </row>
    <row r="130" spans="1:9" ht="23.25" customHeight="1" x14ac:dyDescent="0.25">
      <c r="A130" s="85" t="s">
        <v>119</v>
      </c>
      <c r="B130" s="107" t="s">
        <v>260</v>
      </c>
      <c r="C130" s="85"/>
      <c r="D130" s="97"/>
      <c r="E130" s="90"/>
      <c r="F130" s="90"/>
      <c r="G130" s="90"/>
      <c r="H130" s="90">
        <f t="shared" si="29"/>
        <v>0</v>
      </c>
      <c r="I130" s="90">
        <f>H130-C130</f>
        <v>0</v>
      </c>
    </row>
    <row r="131" spans="1:9" ht="23.25" customHeight="1" x14ac:dyDescent="0.25">
      <c r="A131" s="85" t="s">
        <v>120</v>
      </c>
      <c r="B131" s="107" t="s">
        <v>261</v>
      </c>
      <c r="C131" s="85"/>
      <c r="D131" s="97"/>
      <c r="E131" s="90"/>
      <c r="F131" s="90"/>
      <c r="G131" s="90"/>
      <c r="H131" s="90">
        <f t="shared" si="29"/>
        <v>0</v>
      </c>
      <c r="I131" s="90">
        <f>H131-C131</f>
        <v>0</v>
      </c>
    </row>
    <row r="132" spans="1:9" ht="23.25" customHeight="1" x14ac:dyDescent="0.25">
      <c r="A132" s="85" t="s">
        <v>121</v>
      </c>
      <c r="B132" s="107" t="s">
        <v>262</v>
      </c>
      <c r="C132" s="85"/>
      <c r="D132" s="97"/>
      <c r="E132" s="90"/>
      <c r="F132" s="90"/>
      <c r="G132" s="90"/>
      <c r="H132" s="90">
        <f t="shared" si="29"/>
        <v>0</v>
      </c>
      <c r="I132" s="90">
        <f>H132-C132</f>
        <v>0</v>
      </c>
    </row>
    <row r="133" spans="1:9" ht="23.25" customHeight="1" x14ac:dyDescent="0.25">
      <c r="A133" s="85" t="s">
        <v>122</v>
      </c>
      <c r="B133" s="107" t="s">
        <v>263</v>
      </c>
      <c r="C133" s="85"/>
      <c r="D133" s="97"/>
      <c r="E133" s="90"/>
      <c r="F133" s="90"/>
      <c r="G133" s="90"/>
      <c r="H133" s="90">
        <f t="shared" si="29"/>
        <v>0</v>
      </c>
      <c r="I133" s="90">
        <f>H133-C133</f>
        <v>0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 t="shared" ref="C134" si="44">C135+C136+C137+C138</f>
        <v>0</v>
      </c>
      <c r="D134" s="91">
        <f>D135+D136+D137+D138</f>
        <v>0</v>
      </c>
      <c r="E134" s="91">
        <f t="shared" ref="E134:I134" si="45">E135+E136+E137+E138</f>
        <v>0</v>
      </c>
      <c r="F134" s="91">
        <f t="shared" si="45"/>
        <v>0</v>
      </c>
      <c r="G134" s="91">
        <f t="shared" si="45"/>
        <v>0</v>
      </c>
      <c r="H134" s="91">
        <f t="shared" si="29"/>
        <v>0</v>
      </c>
      <c r="I134" s="91">
        <f t="shared" si="45"/>
        <v>0</v>
      </c>
    </row>
    <row r="135" spans="1:9" ht="22.5" customHeight="1" x14ac:dyDescent="0.25">
      <c r="A135" s="85" t="s">
        <v>125</v>
      </c>
      <c r="B135" s="107" t="s">
        <v>260</v>
      </c>
      <c r="C135" s="85"/>
      <c r="D135" s="97"/>
      <c r="E135" s="90"/>
      <c r="F135" s="90"/>
      <c r="G135" s="90"/>
      <c r="H135" s="90">
        <f t="shared" si="29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07" t="s">
        <v>261</v>
      </c>
      <c r="C136" s="85"/>
      <c r="D136" s="97"/>
      <c r="E136" s="90"/>
      <c r="F136" s="90"/>
      <c r="G136" s="90"/>
      <c r="H136" s="90">
        <f t="shared" si="29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07" t="s">
        <v>262</v>
      </c>
      <c r="C137" s="85"/>
      <c r="D137" s="97"/>
      <c r="E137" s="90"/>
      <c r="F137" s="90"/>
      <c r="G137" s="90"/>
      <c r="H137" s="90">
        <f t="shared" si="29"/>
        <v>0</v>
      </c>
      <c r="I137" s="90">
        <f>H137-C137</f>
        <v>0</v>
      </c>
    </row>
    <row r="138" spans="1:9" ht="22.5" customHeight="1" x14ac:dyDescent="0.25">
      <c r="A138" s="85" t="s">
        <v>128</v>
      </c>
      <c r="B138" s="107" t="s">
        <v>263</v>
      </c>
      <c r="C138" s="85"/>
      <c r="D138" s="97"/>
      <c r="E138" s="90"/>
      <c r="F138" s="90"/>
      <c r="G138" s="90"/>
      <c r="H138" s="90">
        <f t="shared" si="29"/>
        <v>0</v>
      </c>
      <c r="I138" s="90">
        <f>H138-C138</f>
        <v>0</v>
      </c>
    </row>
    <row r="139" spans="1:9" s="93" customFormat="1" ht="30" customHeight="1" x14ac:dyDescent="0.25">
      <c r="A139" s="91"/>
      <c r="B139" s="104" t="s">
        <v>129</v>
      </c>
      <c r="C139" s="91">
        <f t="shared" ref="C139" si="46">C140+C143</f>
        <v>0</v>
      </c>
      <c r="D139" s="91">
        <f>D140+D143</f>
        <v>0</v>
      </c>
      <c r="E139" s="91">
        <f t="shared" ref="E139:I139" si="47">E140+E143</f>
        <v>0</v>
      </c>
      <c r="F139" s="91">
        <f t="shared" si="47"/>
        <v>0</v>
      </c>
      <c r="G139" s="91">
        <f t="shared" si="47"/>
        <v>0</v>
      </c>
      <c r="H139" s="91">
        <f t="shared" si="29"/>
        <v>0</v>
      </c>
      <c r="I139" s="91">
        <f t="shared" si="47"/>
        <v>0</v>
      </c>
    </row>
    <row r="140" spans="1:9" ht="22.5" customHeight="1" x14ac:dyDescent="0.25">
      <c r="A140" s="85" t="s">
        <v>130</v>
      </c>
      <c r="B140" s="107" t="s">
        <v>260</v>
      </c>
      <c r="C140" s="85"/>
      <c r="D140" s="97"/>
      <c r="E140" s="90"/>
      <c r="F140" s="90"/>
      <c r="G140" s="90"/>
      <c r="H140" s="90">
        <f t="shared" si="29"/>
        <v>0</v>
      </c>
      <c r="I140" s="90">
        <f>H140-C140</f>
        <v>0</v>
      </c>
    </row>
    <row r="141" spans="1:9" ht="22.5" customHeight="1" x14ac:dyDescent="0.25">
      <c r="A141" s="85"/>
      <c r="B141" s="107" t="s">
        <v>261</v>
      </c>
      <c r="C141" s="85"/>
      <c r="D141" s="97"/>
      <c r="E141" s="90"/>
      <c r="F141" s="90"/>
      <c r="G141" s="90"/>
      <c r="H141" s="90"/>
      <c r="I141" s="90"/>
    </row>
    <row r="142" spans="1:9" ht="22.5" customHeight="1" x14ac:dyDescent="0.25">
      <c r="A142" s="85"/>
      <c r="B142" s="107" t="s">
        <v>262</v>
      </c>
      <c r="C142" s="85"/>
      <c r="D142" s="97"/>
      <c r="E142" s="90"/>
      <c r="F142" s="90"/>
      <c r="G142" s="90"/>
      <c r="H142" s="90"/>
      <c r="I142" s="90"/>
    </row>
    <row r="143" spans="1:9" ht="22.5" customHeight="1" x14ac:dyDescent="0.25">
      <c r="A143" s="85" t="s">
        <v>131</v>
      </c>
      <c r="B143" s="107" t="s">
        <v>263</v>
      </c>
      <c r="C143" s="85"/>
      <c r="D143" s="97"/>
      <c r="E143" s="90"/>
      <c r="F143" s="90"/>
      <c r="G143" s="90"/>
      <c r="H143" s="90">
        <f t="shared" si="29"/>
        <v>0</v>
      </c>
      <c r="I143" s="90">
        <f>H143-C143</f>
        <v>0</v>
      </c>
    </row>
    <row r="144" spans="1:9" s="93" customFormat="1" ht="42.75" customHeight="1" x14ac:dyDescent="0.25">
      <c r="A144" s="91" t="s">
        <v>132</v>
      </c>
      <c r="B144" s="104" t="s">
        <v>133</v>
      </c>
      <c r="C144" s="91">
        <f t="shared" ref="C144" si="48">C145+C146+C147+C148</f>
        <v>0</v>
      </c>
      <c r="D144" s="91">
        <f>D145+D146+D147+D148</f>
        <v>0</v>
      </c>
      <c r="E144" s="91">
        <f t="shared" ref="E144:I144" si="49">E145+E146+E147+E148</f>
        <v>0</v>
      </c>
      <c r="F144" s="91">
        <f t="shared" si="49"/>
        <v>0</v>
      </c>
      <c r="G144" s="91">
        <f t="shared" si="49"/>
        <v>0</v>
      </c>
      <c r="H144" s="91">
        <f t="shared" si="29"/>
        <v>0</v>
      </c>
      <c r="I144" s="91">
        <f t="shared" si="49"/>
        <v>0</v>
      </c>
    </row>
    <row r="145" spans="1:9" ht="21.75" customHeight="1" x14ac:dyDescent="0.25">
      <c r="A145" s="85" t="s">
        <v>134</v>
      </c>
      <c r="B145" s="85"/>
      <c r="C145" s="85"/>
      <c r="D145" s="97"/>
      <c r="E145" s="90"/>
      <c r="F145" s="90"/>
      <c r="G145" s="90"/>
      <c r="H145" s="90">
        <f t="shared" si="29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85"/>
      <c r="C146" s="85"/>
      <c r="D146" s="97"/>
      <c r="E146" s="90"/>
      <c r="F146" s="90"/>
      <c r="G146" s="90"/>
      <c r="H146" s="90">
        <f t="shared" si="29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85"/>
      <c r="C147" s="85"/>
      <c r="D147" s="97"/>
      <c r="E147" s="90"/>
      <c r="F147" s="90"/>
      <c r="G147" s="90"/>
      <c r="H147" s="90">
        <f t="shared" si="29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85"/>
      <c r="C148" s="85"/>
      <c r="D148" s="97"/>
      <c r="E148" s="90"/>
      <c r="F148" s="90"/>
      <c r="G148" s="90"/>
      <c r="H148" s="90">
        <f t="shared" si="29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 t="shared" ref="C149" si="50">C150+C151</f>
        <v>0</v>
      </c>
      <c r="D149" s="91">
        <f>D150+D151</f>
        <v>0</v>
      </c>
      <c r="E149" s="91">
        <f t="shared" ref="E149:I149" si="51">E150+E151</f>
        <v>0</v>
      </c>
      <c r="F149" s="91">
        <f t="shared" si="51"/>
        <v>0</v>
      </c>
      <c r="G149" s="91">
        <f t="shared" si="51"/>
        <v>0</v>
      </c>
      <c r="H149" s="91">
        <f t="shared" si="29"/>
        <v>0</v>
      </c>
      <c r="I149" s="91">
        <f t="shared" si="51"/>
        <v>0</v>
      </c>
    </row>
    <row r="150" spans="1:9" ht="21.75" customHeight="1" x14ac:dyDescent="0.25">
      <c r="A150" s="85" t="s">
        <v>140</v>
      </c>
      <c r="B150" s="85"/>
      <c r="C150" s="85"/>
      <c r="D150" s="97"/>
      <c r="E150" s="90"/>
      <c r="F150" s="90"/>
      <c r="G150" s="90"/>
      <c r="H150" s="90">
        <f t="shared" si="29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85"/>
      <c r="C151" s="85"/>
      <c r="D151" s="97"/>
      <c r="E151" s="90"/>
      <c r="F151" s="90"/>
      <c r="G151" s="90"/>
      <c r="H151" s="90">
        <f t="shared" si="29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 t="shared" ref="C152" si="52">C153+C154+C155</f>
        <v>0</v>
      </c>
      <c r="D152" s="91">
        <f>D153+D154+D155</f>
        <v>0</v>
      </c>
      <c r="E152" s="91">
        <f t="shared" ref="E152:I152" si="53">E153+E154+E155</f>
        <v>0</v>
      </c>
      <c r="F152" s="91">
        <f t="shared" si="53"/>
        <v>0</v>
      </c>
      <c r="G152" s="91">
        <f t="shared" si="53"/>
        <v>0</v>
      </c>
      <c r="H152" s="91">
        <f t="shared" si="29"/>
        <v>0</v>
      </c>
      <c r="I152" s="91">
        <f t="shared" si="53"/>
        <v>0</v>
      </c>
    </row>
    <row r="153" spans="1:9" ht="21.75" customHeight="1" x14ac:dyDescent="0.25">
      <c r="A153" s="88" t="s">
        <v>143</v>
      </c>
      <c r="B153" s="88"/>
      <c r="C153" s="85"/>
      <c r="D153" s="97"/>
      <c r="E153" s="96"/>
      <c r="F153" s="96"/>
      <c r="G153" s="96"/>
      <c r="H153" s="90">
        <f t="shared" si="29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88"/>
      <c r="C154" s="85"/>
      <c r="D154" s="97"/>
      <c r="E154" s="96"/>
      <c r="F154" s="96"/>
      <c r="G154" s="96"/>
      <c r="H154" s="90">
        <f t="shared" si="29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88"/>
      <c r="C155" s="85"/>
      <c r="D155" s="97"/>
      <c r="E155" s="96"/>
      <c r="F155" s="96"/>
      <c r="G155" s="96"/>
      <c r="H155" s="90">
        <f t="shared" si="29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v>10</v>
      </c>
      <c r="D156" s="91">
        <f>D157</f>
        <v>0</v>
      </c>
      <c r="E156" s="91">
        <v>2</v>
      </c>
      <c r="F156" s="91">
        <v>2</v>
      </c>
      <c r="G156" s="91">
        <f t="shared" ref="G156:I156" si="54">G157</f>
        <v>0</v>
      </c>
      <c r="H156" s="91"/>
      <c r="I156" s="91">
        <f t="shared" si="54"/>
        <v>0</v>
      </c>
    </row>
    <row r="157" spans="1:9" ht="20.25" customHeight="1" x14ac:dyDescent="0.25">
      <c r="A157" s="85" t="s">
        <v>148</v>
      </c>
      <c r="B157" s="85"/>
      <c r="C157" s="85"/>
      <c r="D157" s="97"/>
      <c r="E157" s="90"/>
      <c r="F157" s="90"/>
      <c r="G157" s="90"/>
      <c r="H157" s="90">
        <f t="shared" si="29"/>
        <v>0</v>
      </c>
      <c r="I157" s="90">
        <f>H157-C157</f>
        <v>0</v>
      </c>
    </row>
    <row r="158" spans="1:9" ht="20.25" customHeight="1" x14ac:dyDescent="0.25">
      <c r="A158" s="85"/>
      <c r="B158" s="85"/>
      <c r="C158" s="85"/>
      <c r="D158" s="97"/>
      <c r="E158" s="90"/>
      <c r="F158" s="90"/>
      <c r="G158" s="90"/>
      <c r="H158" s="90"/>
      <c r="I158" s="90"/>
    </row>
    <row r="159" spans="1:9" ht="20.25" customHeight="1" x14ac:dyDescent="0.25">
      <c r="A159" s="85"/>
      <c r="B159" s="85"/>
      <c r="C159" s="85"/>
      <c r="D159" s="97"/>
      <c r="E159" s="90"/>
      <c r="F159" s="90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v>5</v>
      </c>
      <c r="D160" s="91">
        <f>D161+D162+D163</f>
        <v>0</v>
      </c>
      <c r="E160" s="91">
        <v>2</v>
      </c>
      <c r="F160" s="91">
        <v>1</v>
      </c>
      <c r="G160" s="91">
        <f t="shared" ref="G160:I160" si="55">G161+G162+G163</f>
        <v>0</v>
      </c>
      <c r="H160" s="91"/>
      <c r="I160" s="91">
        <f t="shared" si="55"/>
        <v>0</v>
      </c>
    </row>
    <row r="161" spans="1:12" ht="39.75" customHeight="1" x14ac:dyDescent="0.25">
      <c r="A161" s="85" t="s">
        <v>150</v>
      </c>
      <c r="B161" s="85"/>
      <c r="C161" s="85"/>
      <c r="D161" s="97"/>
      <c r="E161" s="90"/>
      <c r="F161" s="90"/>
      <c r="G161" s="90"/>
      <c r="H161" s="90">
        <f t="shared" si="29"/>
        <v>0</v>
      </c>
      <c r="I161" s="90">
        <f>H161-C161</f>
        <v>0</v>
      </c>
    </row>
    <row r="162" spans="1:12" ht="33" customHeight="1" x14ac:dyDescent="0.25">
      <c r="A162" s="85" t="s">
        <v>151</v>
      </c>
      <c r="B162" s="85"/>
      <c r="C162" s="85"/>
      <c r="D162" s="97"/>
      <c r="E162" s="90"/>
      <c r="F162" s="90"/>
      <c r="G162" s="90"/>
      <c r="H162" s="90">
        <f t="shared" si="29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85"/>
      <c r="C163" s="85"/>
      <c r="D163" s="97"/>
      <c r="E163" s="90"/>
      <c r="F163" s="90"/>
      <c r="G163" s="90"/>
      <c r="H163" s="90">
        <f t="shared" si="29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283</v>
      </c>
      <c r="C164" s="91">
        <v>1</v>
      </c>
      <c r="D164" s="91">
        <f>D165+D166+D167</f>
        <v>0</v>
      </c>
      <c r="E164" s="91">
        <f t="shared" ref="E164:I164" si="56">E165+E166+E167</f>
        <v>0</v>
      </c>
      <c r="F164" s="91">
        <v>1</v>
      </c>
      <c r="G164" s="91">
        <f t="shared" si="56"/>
        <v>0</v>
      </c>
      <c r="H164" s="91">
        <f t="shared" si="29"/>
        <v>1</v>
      </c>
      <c r="I164" s="91">
        <f t="shared" si="56"/>
        <v>0</v>
      </c>
    </row>
    <row r="165" spans="1:12" ht="33.75" customHeight="1" x14ac:dyDescent="0.25">
      <c r="A165" s="85" t="s">
        <v>154</v>
      </c>
      <c r="B165" s="85"/>
      <c r="C165" s="85"/>
      <c r="D165" s="97"/>
      <c r="E165" s="90"/>
      <c r="F165" s="90"/>
      <c r="G165" s="90"/>
      <c r="H165" s="90">
        <f t="shared" si="29"/>
        <v>0</v>
      </c>
      <c r="I165" s="90">
        <f>H165-C165</f>
        <v>0</v>
      </c>
    </row>
    <row r="166" spans="1:12" ht="28.5" customHeight="1" x14ac:dyDescent="0.25">
      <c r="A166" s="85" t="s">
        <v>155</v>
      </c>
      <c r="B166" s="85"/>
      <c r="C166" s="85"/>
      <c r="D166" s="97"/>
      <c r="E166" s="90"/>
      <c r="F166" s="90"/>
      <c r="G166" s="90"/>
      <c r="H166" s="90">
        <f t="shared" ref="H166:H167" si="57">D166+E166+F166+G166</f>
        <v>0</v>
      </c>
      <c r="I166" s="90">
        <f>H166-C166</f>
        <v>0</v>
      </c>
    </row>
    <row r="167" spans="1:12" ht="24" customHeight="1" x14ac:dyDescent="0.25">
      <c r="A167" s="85" t="s">
        <v>156</v>
      </c>
      <c r="B167" s="85"/>
      <c r="C167" s="85"/>
      <c r="D167" s="97"/>
      <c r="E167" s="90"/>
      <c r="F167" s="90"/>
      <c r="G167" s="90"/>
      <c r="H167" s="90">
        <f t="shared" si="57"/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67"/>
  <sheetViews>
    <sheetView view="pageBreakPreview" topLeftCell="A9" zoomScaleNormal="70" zoomScaleSheetLayoutView="100" workbookViewId="0">
      <pane ySplit="1" topLeftCell="A28" activePane="bottomLeft" state="frozen"/>
      <selection activeCell="A9" sqref="A9"/>
      <selection pane="bottomLeft" activeCell="B107" sqref="B107"/>
    </sheetView>
  </sheetViews>
  <sheetFormatPr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9.140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9.140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9.140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9.140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9.140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9.140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9.140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9.140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9.140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9.140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9.140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9.140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9.140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9.140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9.140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9.140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9.140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9.140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9.140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9.140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9.140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9.140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9.140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9.140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9.140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9.140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9.140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9.140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9.140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9.140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9.140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9.140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9.140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9.140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9.140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9.140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9.140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9.140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9.140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9.140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9.140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9.140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9.140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9.140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9.140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9.140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9.140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9.140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9.140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9.140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9.140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9.140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9.140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9.140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9.140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9.140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9.140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9.140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9.140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9.140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9.140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9.140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9.140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9.140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110" t="s">
        <v>287</v>
      </c>
      <c r="E9" s="110" t="s">
        <v>253</v>
      </c>
      <c r="F9" s="110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90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:I12" si="0">C13</f>
        <v>6</v>
      </c>
      <c r="D12" s="91">
        <f t="shared" si="0"/>
        <v>5</v>
      </c>
      <c r="E12" s="91">
        <f t="shared" si="0"/>
        <v>0</v>
      </c>
      <c r="F12" s="91">
        <f t="shared" si="0"/>
        <v>0</v>
      </c>
      <c r="G12" s="91">
        <f t="shared" si="0"/>
        <v>0</v>
      </c>
      <c r="H12" s="91">
        <f t="shared" si="0"/>
        <v>5</v>
      </c>
      <c r="I12" s="91">
        <f t="shared" si="0"/>
        <v>-1</v>
      </c>
    </row>
    <row r="13" spans="1:9" ht="36" customHeight="1" x14ac:dyDescent="0.25">
      <c r="A13" s="85" t="s">
        <v>13</v>
      </c>
      <c r="B13" s="85" t="s">
        <v>288</v>
      </c>
      <c r="C13" s="85">
        <v>6</v>
      </c>
      <c r="D13" s="97">
        <v>5</v>
      </c>
      <c r="E13" s="85">
        <v>0</v>
      </c>
      <c r="F13" s="85"/>
      <c r="G13" s="90"/>
      <c r="H13" s="90">
        <f t="shared" ref="H13:H25" si="1">D13+E13+F13+G13</f>
        <v>5</v>
      </c>
      <c r="I13" s="90">
        <f>H13-C13</f>
        <v>-1</v>
      </c>
    </row>
    <row r="14" spans="1:9" s="93" customFormat="1" ht="60" x14ac:dyDescent="0.25">
      <c r="A14" s="91" t="s">
        <v>14</v>
      </c>
      <c r="B14" s="91" t="s">
        <v>15</v>
      </c>
      <c r="C14" s="91">
        <f>C15</f>
        <v>5</v>
      </c>
      <c r="D14" s="91">
        <f>D15</f>
        <v>5</v>
      </c>
      <c r="E14" s="91">
        <f>E15</f>
        <v>0</v>
      </c>
      <c r="F14" s="91">
        <f>F15</f>
        <v>0</v>
      </c>
      <c r="G14" s="91">
        <f>G15</f>
        <v>0</v>
      </c>
      <c r="H14" s="91">
        <f t="shared" si="1"/>
        <v>5</v>
      </c>
      <c r="I14" s="91">
        <f>I15</f>
        <v>0</v>
      </c>
    </row>
    <row r="15" spans="1:9" ht="42.75" customHeight="1" x14ac:dyDescent="0.25">
      <c r="A15" s="85"/>
      <c r="B15" s="85" t="s">
        <v>289</v>
      </c>
      <c r="C15" s="85">
        <v>5</v>
      </c>
      <c r="D15" s="97">
        <v>5</v>
      </c>
      <c r="E15" s="85">
        <v>0</v>
      </c>
      <c r="F15" s="85"/>
      <c r="G15" s="90"/>
      <c r="H15" s="90">
        <f t="shared" si="1"/>
        <v>5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>C17</f>
        <v>5</v>
      </c>
      <c r="D16" s="91">
        <f>D17</f>
        <v>5</v>
      </c>
      <c r="E16" s="91">
        <f>E17</f>
        <v>0</v>
      </c>
      <c r="F16" s="91">
        <f>F17</f>
        <v>0</v>
      </c>
      <c r="G16" s="91">
        <f>G17</f>
        <v>0</v>
      </c>
      <c r="H16" s="91">
        <f t="shared" si="1"/>
        <v>5</v>
      </c>
      <c r="I16" s="91">
        <f>I17</f>
        <v>0</v>
      </c>
    </row>
    <row r="17" spans="1:9" ht="42.75" customHeight="1" x14ac:dyDescent="0.25">
      <c r="A17" s="85" t="s">
        <v>18</v>
      </c>
      <c r="B17" s="85" t="s">
        <v>290</v>
      </c>
      <c r="C17" s="85">
        <v>5</v>
      </c>
      <c r="D17" s="97">
        <v>5</v>
      </c>
      <c r="E17" s="85"/>
      <c r="F17" s="85"/>
      <c r="G17" s="90"/>
      <c r="H17" s="90">
        <f t="shared" si="1"/>
        <v>5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>C19</f>
        <v>5</v>
      </c>
      <c r="D18" s="91">
        <f>D19</f>
        <v>3</v>
      </c>
      <c r="E18" s="91">
        <f>E19</f>
        <v>0</v>
      </c>
      <c r="F18" s="91">
        <f>F19</f>
        <v>0</v>
      </c>
      <c r="G18" s="91">
        <f>G19</f>
        <v>0</v>
      </c>
      <c r="H18" s="91">
        <f t="shared" si="1"/>
        <v>3</v>
      </c>
      <c r="I18" s="91">
        <f>I19</f>
        <v>-2</v>
      </c>
    </row>
    <row r="19" spans="1:9" ht="42.75" customHeight="1" x14ac:dyDescent="0.25">
      <c r="A19" s="85" t="s">
        <v>21</v>
      </c>
      <c r="B19" s="85" t="s">
        <v>291</v>
      </c>
      <c r="C19" s="85">
        <v>5</v>
      </c>
      <c r="D19" s="111">
        <v>3</v>
      </c>
      <c r="E19" s="85">
        <v>0</v>
      </c>
      <c r="F19" s="85"/>
      <c r="G19" s="90"/>
      <c r="H19" s="90">
        <f t="shared" si="1"/>
        <v>3</v>
      </c>
      <c r="I19" s="90">
        <f>H19-C19</f>
        <v>-2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>C21</f>
        <v>5</v>
      </c>
      <c r="D20" s="91">
        <f>D21</f>
        <v>3</v>
      </c>
      <c r="E20" s="91">
        <f>E21</f>
        <v>0</v>
      </c>
      <c r="F20" s="91">
        <f>F21</f>
        <v>0</v>
      </c>
      <c r="G20" s="91">
        <f>G21</f>
        <v>0</v>
      </c>
      <c r="H20" s="91">
        <f t="shared" si="1"/>
        <v>3</v>
      </c>
      <c r="I20" s="91">
        <f>I21</f>
        <v>-2</v>
      </c>
    </row>
    <row r="21" spans="1:9" ht="42.75" customHeight="1" x14ac:dyDescent="0.25">
      <c r="A21" s="85" t="s">
        <v>24</v>
      </c>
      <c r="B21" s="85" t="s">
        <v>258</v>
      </c>
      <c r="C21" s="85">
        <v>5</v>
      </c>
      <c r="D21" s="97">
        <v>3</v>
      </c>
      <c r="E21" s="85">
        <v>0</v>
      </c>
      <c r="F21" s="85"/>
      <c r="G21" s="90"/>
      <c r="H21" s="90">
        <f t="shared" si="1"/>
        <v>3</v>
      </c>
      <c r="I21" s="90">
        <f>H21-C21</f>
        <v>-2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1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>C24</f>
        <v>6</v>
      </c>
      <c r="D23" s="91">
        <f>D24</f>
        <v>5</v>
      </c>
      <c r="E23" s="91">
        <f>E24</f>
        <v>1</v>
      </c>
      <c r="F23" s="91">
        <f>F24</f>
        <v>1</v>
      </c>
      <c r="G23" s="91">
        <f>G24</f>
        <v>0</v>
      </c>
      <c r="H23" s="91">
        <f t="shared" si="1"/>
        <v>7</v>
      </c>
      <c r="I23" s="91">
        <f>I24</f>
        <v>1</v>
      </c>
    </row>
    <row r="24" spans="1:9" ht="28.5" customHeight="1" x14ac:dyDescent="0.25">
      <c r="A24" s="85" t="s">
        <v>28</v>
      </c>
      <c r="B24" s="85" t="s">
        <v>292</v>
      </c>
      <c r="C24" s="111">
        <v>6</v>
      </c>
      <c r="D24" s="97">
        <v>5</v>
      </c>
      <c r="E24" s="85">
        <v>1</v>
      </c>
      <c r="F24" s="85">
        <v>1</v>
      </c>
      <c r="G24" s="90"/>
      <c r="H24" s="90">
        <f t="shared" si="1"/>
        <v>7</v>
      </c>
      <c r="I24" s="90">
        <f>H24-C24</f>
        <v>1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1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>
        <f>C28+C29+C30+C31+C32</f>
        <v>325</v>
      </c>
      <c r="D27" s="91">
        <f>D28+D29+D30+D31+D32</f>
        <v>83</v>
      </c>
      <c r="E27" s="91">
        <v>73</v>
      </c>
      <c r="F27" s="91">
        <f>F28+F29+F30+F31+F32</f>
        <v>29</v>
      </c>
      <c r="G27" s="91">
        <f>G28+G29+G30+G31+G32</f>
        <v>0</v>
      </c>
      <c r="H27" s="91">
        <f t="shared" ref="H27:H41" si="2">D27+E27+F27+G27</f>
        <v>185</v>
      </c>
      <c r="I27" s="91">
        <f t="shared" ref="I27:I32" si="3">I28+I29+I30+I31+I32</f>
        <v>2864</v>
      </c>
    </row>
    <row r="28" spans="1:9" s="95" customFormat="1" ht="23.25" customHeight="1" x14ac:dyDescent="0.25">
      <c r="A28" s="85" t="s">
        <v>247</v>
      </c>
      <c r="B28" s="112" t="s">
        <v>260</v>
      </c>
      <c r="C28" s="92">
        <v>100</v>
      </c>
      <c r="D28" s="97">
        <v>12</v>
      </c>
      <c r="E28" s="92">
        <v>8</v>
      </c>
      <c r="F28" s="92">
        <v>7</v>
      </c>
      <c r="G28" s="101"/>
      <c r="H28" s="101">
        <f t="shared" si="2"/>
        <v>27</v>
      </c>
      <c r="I28" s="101">
        <f t="shared" si="3"/>
        <v>1464</v>
      </c>
    </row>
    <row r="29" spans="1:9" s="95" customFormat="1" ht="23.25" customHeight="1" x14ac:dyDescent="0.25">
      <c r="A29" s="85" t="s">
        <v>248</v>
      </c>
      <c r="B29" s="112" t="s">
        <v>261</v>
      </c>
      <c r="C29" s="92">
        <v>150</v>
      </c>
      <c r="D29" s="97">
        <v>63</v>
      </c>
      <c r="E29" s="92">
        <v>51</v>
      </c>
      <c r="F29" s="92">
        <v>18</v>
      </c>
      <c r="G29" s="101"/>
      <c r="H29" s="101">
        <f t="shared" si="2"/>
        <v>132</v>
      </c>
      <c r="I29" s="101">
        <f t="shared" si="3"/>
        <v>752</v>
      </c>
    </row>
    <row r="30" spans="1:9" s="95" customFormat="1" ht="23.25" customHeight="1" x14ac:dyDescent="0.25">
      <c r="A30" s="85" t="s">
        <v>249</v>
      </c>
      <c r="B30" s="112" t="s">
        <v>293</v>
      </c>
      <c r="C30" s="92">
        <v>50</v>
      </c>
      <c r="D30" s="97">
        <v>5</v>
      </c>
      <c r="E30" s="92">
        <v>2</v>
      </c>
      <c r="F30" s="92">
        <v>0</v>
      </c>
      <c r="G30" s="101"/>
      <c r="H30" s="101">
        <f t="shared" si="2"/>
        <v>7</v>
      </c>
      <c r="I30" s="101">
        <f t="shared" si="3"/>
        <v>349</v>
      </c>
    </row>
    <row r="31" spans="1:9" s="95" customFormat="1" ht="23.25" customHeight="1" x14ac:dyDescent="0.25">
      <c r="A31" s="85" t="s">
        <v>250</v>
      </c>
      <c r="B31" s="112" t="s">
        <v>294</v>
      </c>
      <c r="C31" s="92">
        <v>25</v>
      </c>
      <c r="D31" s="97">
        <v>3</v>
      </c>
      <c r="E31" s="92">
        <v>12</v>
      </c>
      <c r="F31" s="92">
        <v>4</v>
      </c>
      <c r="G31" s="101"/>
      <c r="H31" s="101">
        <f t="shared" si="2"/>
        <v>19</v>
      </c>
      <c r="I31" s="101">
        <f t="shared" si="3"/>
        <v>191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2"/>
        <v>0</v>
      </c>
      <c r="I32" s="101">
        <f t="shared" si="3"/>
        <v>108</v>
      </c>
    </row>
    <row r="33" spans="1:9" s="93" customFormat="1" ht="30" customHeight="1" x14ac:dyDescent="0.25">
      <c r="A33" s="91" t="s">
        <v>36</v>
      </c>
      <c r="B33" s="91" t="s">
        <v>31</v>
      </c>
      <c r="C33" s="91">
        <f>C34+C35+C36+C37+C38</f>
        <v>451</v>
      </c>
      <c r="D33" s="91">
        <f>D34+D35+D36+D37+D38</f>
        <v>409</v>
      </c>
      <c r="E33" s="91">
        <f>E34+E35+E36+E37+E38</f>
        <v>67</v>
      </c>
      <c r="F33" s="91">
        <f>F34+F35+F36+F37+F38</f>
        <v>39</v>
      </c>
      <c r="G33" s="91">
        <f>G34+G35+G36+G37+G38</f>
        <v>0</v>
      </c>
      <c r="H33" s="91">
        <f t="shared" si="2"/>
        <v>515</v>
      </c>
      <c r="I33" s="91">
        <f>I34+I35+I36+I37+I38</f>
        <v>64</v>
      </c>
    </row>
    <row r="34" spans="1:9" ht="23.25" customHeight="1" x14ac:dyDescent="0.25">
      <c r="A34" s="85" t="s">
        <v>32</v>
      </c>
      <c r="B34" s="85" t="s">
        <v>295</v>
      </c>
      <c r="C34" s="85">
        <v>72</v>
      </c>
      <c r="D34" s="97">
        <v>101</v>
      </c>
      <c r="E34" s="85">
        <v>8</v>
      </c>
      <c r="F34" s="85">
        <v>3</v>
      </c>
      <c r="G34" s="90"/>
      <c r="H34" s="90">
        <f t="shared" si="2"/>
        <v>112</v>
      </c>
      <c r="I34" s="90">
        <f t="shared" ref="I34:I41" si="4">H34-C34</f>
        <v>40</v>
      </c>
    </row>
    <row r="35" spans="1:9" ht="23.25" customHeight="1" x14ac:dyDescent="0.25">
      <c r="A35" s="85" t="s">
        <v>33</v>
      </c>
      <c r="B35" s="85" t="s">
        <v>296</v>
      </c>
      <c r="C35" s="85">
        <v>141</v>
      </c>
      <c r="D35" s="97">
        <v>59</v>
      </c>
      <c r="E35" s="85">
        <v>17</v>
      </c>
      <c r="F35" s="85">
        <v>11</v>
      </c>
      <c r="G35" s="90"/>
      <c r="H35" s="90">
        <f t="shared" si="2"/>
        <v>87</v>
      </c>
      <c r="I35" s="90">
        <f t="shared" si="4"/>
        <v>-54</v>
      </c>
    </row>
    <row r="36" spans="1:9" ht="23.25" customHeight="1" x14ac:dyDescent="0.25">
      <c r="A36" s="85" t="s">
        <v>34</v>
      </c>
      <c r="B36" s="85" t="s">
        <v>297</v>
      </c>
      <c r="C36" s="85">
        <v>64</v>
      </c>
      <c r="D36" s="97">
        <v>74</v>
      </c>
      <c r="E36" s="85">
        <v>15</v>
      </c>
      <c r="F36" s="85">
        <v>8</v>
      </c>
      <c r="G36" s="90"/>
      <c r="H36" s="90">
        <f t="shared" si="2"/>
        <v>97</v>
      </c>
      <c r="I36" s="90">
        <f t="shared" si="4"/>
        <v>33</v>
      </c>
    </row>
    <row r="37" spans="1:9" ht="23.25" customHeight="1" x14ac:dyDescent="0.25">
      <c r="A37" s="85" t="s">
        <v>35</v>
      </c>
      <c r="B37" s="85" t="s">
        <v>298</v>
      </c>
      <c r="C37" s="85">
        <v>100</v>
      </c>
      <c r="D37" s="97">
        <v>90</v>
      </c>
      <c r="E37" s="85">
        <v>20</v>
      </c>
      <c r="F37" s="85">
        <v>15</v>
      </c>
      <c r="G37" s="90"/>
      <c r="H37" s="90">
        <f t="shared" si="2"/>
        <v>125</v>
      </c>
      <c r="I37" s="90">
        <f t="shared" si="4"/>
        <v>25</v>
      </c>
    </row>
    <row r="38" spans="1:9" ht="23.25" customHeight="1" x14ac:dyDescent="0.25">
      <c r="A38" s="85" t="s">
        <v>180</v>
      </c>
      <c r="B38" s="85" t="s">
        <v>299</v>
      </c>
      <c r="C38" s="85">
        <v>74</v>
      </c>
      <c r="D38" s="97">
        <v>85</v>
      </c>
      <c r="E38" s="85">
        <v>7</v>
      </c>
      <c r="F38" s="85">
        <v>2</v>
      </c>
      <c r="G38" s="90"/>
      <c r="H38" s="90">
        <f t="shared" si="2"/>
        <v>94</v>
      </c>
      <c r="I38" s="90">
        <f t="shared" si="4"/>
        <v>20</v>
      </c>
    </row>
    <row r="39" spans="1:9" ht="23.25" customHeight="1" x14ac:dyDescent="0.25">
      <c r="A39" s="85"/>
      <c r="B39" s="15" t="s">
        <v>300</v>
      </c>
      <c r="C39" s="85">
        <v>2</v>
      </c>
      <c r="D39" s="97">
        <v>0</v>
      </c>
      <c r="E39" s="85">
        <v>0</v>
      </c>
      <c r="F39" s="85">
        <v>0</v>
      </c>
      <c r="G39" s="90"/>
      <c r="H39" s="90">
        <f t="shared" si="2"/>
        <v>0</v>
      </c>
      <c r="I39" s="90">
        <f t="shared" si="4"/>
        <v>-2</v>
      </c>
    </row>
    <row r="40" spans="1:9" ht="23.25" customHeight="1" x14ac:dyDescent="0.25">
      <c r="A40" s="85"/>
      <c r="B40" s="15" t="s">
        <v>301</v>
      </c>
      <c r="C40" s="85">
        <v>4</v>
      </c>
      <c r="D40" s="111">
        <v>0</v>
      </c>
      <c r="E40" s="85">
        <v>0</v>
      </c>
      <c r="F40" s="85">
        <v>0</v>
      </c>
      <c r="G40" s="90"/>
      <c r="H40" s="90">
        <f t="shared" si="2"/>
        <v>0</v>
      </c>
      <c r="I40" s="90">
        <f t="shared" si="4"/>
        <v>-4</v>
      </c>
    </row>
    <row r="41" spans="1:9" ht="23.25" customHeight="1" x14ac:dyDescent="0.25">
      <c r="A41" s="85"/>
      <c r="B41" s="15" t="s">
        <v>302</v>
      </c>
      <c r="C41" s="85">
        <v>1</v>
      </c>
      <c r="D41" s="97">
        <v>0</v>
      </c>
      <c r="E41" s="85">
        <v>0</v>
      </c>
      <c r="F41" s="85">
        <v>0</v>
      </c>
      <c r="G41" s="90"/>
      <c r="H41" s="90">
        <f t="shared" si="2"/>
        <v>0</v>
      </c>
      <c r="I41" s="90">
        <f t="shared" si="4"/>
        <v>-1</v>
      </c>
    </row>
    <row r="42" spans="1:9" ht="23.25" customHeight="1" x14ac:dyDescent="0.25">
      <c r="A42" s="85"/>
      <c r="B42" s="15"/>
      <c r="C42" s="85"/>
      <c r="D42" s="97"/>
      <c r="E42" s="85"/>
      <c r="F42" s="85"/>
      <c r="G42" s="90"/>
      <c r="H42" s="90"/>
      <c r="I42" s="90"/>
    </row>
    <row r="43" spans="1:9" ht="23.25" customHeight="1" x14ac:dyDescent="0.25">
      <c r="A43" s="85"/>
      <c r="B43" s="15"/>
      <c r="C43" s="85"/>
      <c r="D43" s="97"/>
      <c r="E43" s="85"/>
      <c r="F43" s="85"/>
      <c r="G43" s="90"/>
      <c r="H43" s="90"/>
      <c r="I43" s="90"/>
    </row>
    <row r="44" spans="1:9" ht="23.25" customHeight="1" x14ac:dyDescent="0.25">
      <c r="A44" s="85"/>
      <c r="B44" s="85"/>
      <c r="C44" s="85"/>
      <c r="D44" s="97"/>
      <c r="E44" s="90"/>
      <c r="F44" s="90"/>
      <c r="G44" s="90"/>
      <c r="H44" s="90"/>
      <c r="I44" s="90"/>
    </row>
    <row r="45" spans="1:9" s="93" customFormat="1" ht="30" x14ac:dyDescent="0.25">
      <c r="A45" s="91" t="s">
        <v>246</v>
      </c>
      <c r="B45" s="91" t="s">
        <v>37</v>
      </c>
      <c r="C45" s="91">
        <f>C46+C47</f>
        <v>478</v>
      </c>
      <c r="D45" s="91">
        <f>D46+D47</f>
        <v>106</v>
      </c>
      <c r="E45" s="91">
        <f>E46+E47</f>
        <v>68</v>
      </c>
      <c r="F45" s="91">
        <f>F46+F47</f>
        <v>51</v>
      </c>
      <c r="G45" s="91">
        <f>G46+G47</f>
        <v>0</v>
      </c>
      <c r="H45" s="91">
        <f>D45+E45+F45+G45</f>
        <v>225</v>
      </c>
      <c r="I45" s="91">
        <f>I46+I47</f>
        <v>-253</v>
      </c>
    </row>
    <row r="46" spans="1:9" ht="20.25" customHeight="1" x14ac:dyDescent="0.25">
      <c r="A46" s="85" t="s">
        <v>38</v>
      </c>
      <c r="B46" s="112" t="s">
        <v>260</v>
      </c>
      <c r="C46" s="85">
        <v>45</v>
      </c>
      <c r="D46" s="111">
        <v>17</v>
      </c>
      <c r="E46" s="85">
        <v>5</v>
      </c>
      <c r="F46" s="85">
        <v>4</v>
      </c>
      <c r="G46" s="90"/>
      <c r="H46" s="90">
        <f>D46+E46+F46+G46</f>
        <v>26</v>
      </c>
      <c r="I46" s="90">
        <f>H46-C46</f>
        <v>-19</v>
      </c>
    </row>
    <row r="47" spans="1:9" ht="20.25" customHeight="1" x14ac:dyDescent="0.25">
      <c r="A47" s="85" t="s">
        <v>39</v>
      </c>
      <c r="B47" s="112" t="s">
        <v>261</v>
      </c>
      <c r="C47" s="85">
        <v>433</v>
      </c>
      <c r="D47" s="111">
        <v>89</v>
      </c>
      <c r="E47" s="85">
        <v>63</v>
      </c>
      <c r="F47" s="85">
        <v>47</v>
      </c>
      <c r="G47" s="90"/>
      <c r="H47" s="90">
        <f>D47+E47+F47+G47</f>
        <v>199</v>
      </c>
      <c r="I47" s="90">
        <f>H47-C47</f>
        <v>-234</v>
      </c>
    </row>
    <row r="48" spans="1:9" ht="20.25" customHeight="1" x14ac:dyDescent="0.25">
      <c r="A48" s="85"/>
      <c r="B48" s="112" t="s">
        <v>293</v>
      </c>
      <c r="C48" s="85">
        <v>55</v>
      </c>
      <c r="D48" s="97"/>
      <c r="E48" s="85">
        <v>8</v>
      </c>
      <c r="F48" s="85">
        <v>6</v>
      </c>
      <c r="G48" s="90"/>
      <c r="H48" s="90"/>
      <c r="I48" s="90"/>
    </row>
    <row r="49" spans="1:9" ht="20.25" customHeight="1" x14ac:dyDescent="0.25">
      <c r="A49" s="85"/>
      <c r="B49" s="112" t="s">
        <v>294</v>
      </c>
      <c r="C49" s="85">
        <v>5</v>
      </c>
      <c r="D49" s="97"/>
      <c r="E49" s="85">
        <v>23</v>
      </c>
      <c r="F49" s="85">
        <v>14</v>
      </c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>C51+C52+C53+C54</f>
        <v>467</v>
      </c>
      <c r="D50" s="91">
        <f>D51+D52+D53+D54</f>
        <v>1000</v>
      </c>
      <c r="E50" s="91">
        <f>E51+E52+E53+E54</f>
        <v>34</v>
      </c>
      <c r="F50" s="91">
        <f>F51+F52+F53+F54</f>
        <v>6</v>
      </c>
      <c r="G50" s="91">
        <f>G51+G52+G53+G54</f>
        <v>0</v>
      </c>
      <c r="H50" s="91">
        <f t="shared" ref="H50:H60" si="5">D50+E50+F50+G50</f>
        <v>1040</v>
      </c>
      <c r="I50" s="91">
        <f>I51+I52+I53+I54</f>
        <v>573</v>
      </c>
    </row>
    <row r="51" spans="1:9" ht="21.75" customHeight="1" x14ac:dyDescent="0.25">
      <c r="A51" s="85" t="s">
        <v>42</v>
      </c>
      <c r="B51" s="112" t="s">
        <v>260</v>
      </c>
      <c r="C51" s="85">
        <v>41</v>
      </c>
      <c r="D51" s="111">
        <v>100</v>
      </c>
      <c r="E51" s="85">
        <v>6</v>
      </c>
      <c r="F51" s="85">
        <v>0</v>
      </c>
      <c r="G51" s="90"/>
      <c r="H51" s="90">
        <f t="shared" si="5"/>
        <v>106</v>
      </c>
      <c r="I51" s="90">
        <f>H51-C51</f>
        <v>65</v>
      </c>
    </row>
    <row r="52" spans="1:9" ht="21.75" customHeight="1" x14ac:dyDescent="0.25">
      <c r="A52" s="85" t="s">
        <v>43</v>
      </c>
      <c r="B52" s="112" t="s">
        <v>261</v>
      </c>
      <c r="C52" s="85">
        <v>366</v>
      </c>
      <c r="D52" s="111">
        <v>650</v>
      </c>
      <c r="E52" s="85">
        <v>24</v>
      </c>
      <c r="F52" s="85">
        <v>6</v>
      </c>
      <c r="G52" s="90"/>
      <c r="H52" s="90">
        <f t="shared" si="5"/>
        <v>680</v>
      </c>
      <c r="I52" s="90">
        <f>H52-C52</f>
        <v>314</v>
      </c>
    </row>
    <row r="53" spans="1:9" ht="21.75" customHeight="1" x14ac:dyDescent="0.25">
      <c r="A53" s="85" t="s">
        <v>44</v>
      </c>
      <c r="B53" s="112" t="s">
        <v>293</v>
      </c>
      <c r="C53" s="85">
        <v>55</v>
      </c>
      <c r="D53" s="111">
        <v>200</v>
      </c>
      <c r="E53" s="85">
        <v>1</v>
      </c>
      <c r="F53" s="85">
        <v>0</v>
      </c>
      <c r="G53" s="90"/>
      <c r="H53" s="90">
        <f t="shared" si="5"/>
        <v>201</v>
      </c>
      <c r="I53" s="90">
        <f>H53-C53</f>
        <v>146</v>
      </c>
    </row>
    <row r="54" spans="1:9" ht="21.75" customHeight="1" x14ac:dyDescent="0.25">
      <c r="A54" s="85" t="s">
        <v>45</v>
      </c>
      <c r="B54" s="112" t="s">
        <v>294</v>
      </c>
      <c r="C54" s="85">
        <v>5</v>
      </c>
      <c r="D54" s="111">
        <v>50</v>
      </c>
      <c r="E54" s="85">
        <v>3</v>
      </c>
      <c r="F54" s="85">
        <v>0</v>
      </c>
      <c r="G54" s="90"/>
      <c r="H54" s="90">
        <f t="shared" si="5"/>
        <v>53</v>
      </c>
      <c r="I54" s="90">
        <f>H54-C54</f>
        <v>48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f>C56+C57+C58+C59+C60</f>
        <v>174</v>
      </c>
      <c r="D55" s="91">
        <f>D56+D57+D58+D59+D60</f>
        <v>377</v>
      </c>
      <c r="E55" s="91">
        <f>E56+E57+E58+E59+E60</f>
        <v>61</v>
      </c>
      <c r="F55" s="91">
        <f>F56+F57+F58+F59+F60</f>
        <v>55</v>
      </c>
      <c r="G55" s="91">
        <f>G56+G57+G58+G59+G60</f>
        <v>0</v>
      </c>
      <c r="H55" s="91">
        <f t="shared" si="5"/>
        <v>493</v>
      </c>
      <c r="I55" s="91">
        <f>I56+I57+I58+I59+I60</f>
        <v>319</v>
      </c>
    </row>
    <row r="56" spans="1:9" ht="19.5" customHeight="1" x14ac:dyDescent="0.25">
      <c r="A56" s="85" t="s">
        <v>48</v>
      </c>
      <c r="B56" s="85" t="s">
        <v>295</v>
      </c>
      <c r="C56" s="85">
        <v>34</v>
      </c>
      <c r="D56" s="97">
        <v>98</v>
      </c>
      <c r="E56" s="85">
        <v>8</v>
      </c>
      <c r="F56" s="85">
        <v>9</v>
      </c>
      <c r="G56" s="90"/>
      <c r="H56" s="90">
        <f t="shared" si="5"/>
        <v>115</v>
      </c>
      <c r="I56" s="90">
        <f>H56-C56</f>
        <v>81</v>
      </c>
    </row>
    <row r="57" spans="1:9" ht="19.5" customHeight="1" x14ac:dyDescent="0.25">
      <c r="A57" s="85" t="s">
        <v>49</v>
      </c>
      <c r="B57" s="85" t="s">
        <v>296</v>
      </c>
      <c r="C57" s="85">
        <v>44</v>
      </c>
      <c r="D57" s="97">
        <v>40</v>
      </c>
      <c r="E57" s="85">
        <v>14</v>
      </c>
      <c r="F57" s="85">
        <v>12</v>
      </c>
      <c r="G57" s="90"/>
      <c r="H57" s="90">
        <f t="shared" si="5"/>
        <v>66</v>
      </c>
      <c r="I57" s="90">
        <f>H57-C57</f>
        <v>22</v>
      </c>
    </row>
    <row r="58" spans="1:9" ht="19.5" customHeight="1" x14ac:dyDescent="0.25">
      <c r="A58" s="85" t="s">
        <v>50</v>
      </c>
      <c r="B58" s="85" t="s">
        <v>303</v>
      </c>
      <c r="C58" s="85">
        <v>27</v>
      </c>
      <c r="D58" s="97">
        <v>70</v>
      </c>
      <c r="E58" s="85">
        <v>12</v>
      </c>
      <c r="F58" s="85">
        <v>8</v>
      </c>
      <c r="G58" s="90"/>
      <c r="H58" s="90">
        <f t="shared" si="5"/>
        <v>90</v>
      </c>
      <c r="I58" s="90">
        <f>H58-C58</f>
        <v>63</v>
      </c>
    </row>
    <row r="59" spans="1:9" ht="19.5" customHeight="1" x14ac:dyDescent="0.25">
      <c r="A59" s="85" t="s">
        <v>51</v>
      </c>
      <c r="B59" s="85" t="s">
        <v>298</v>
      </c>
      <c r="C59" s="85">
        <v>38</v>
      </c>
      <c r="D59" s="97">
        <v>89</v>
      </c>
      <c r="E59" s="85">
        <v>20</v>
      </c>
      <c r="F59" s="85">
        <v>21</v>
      </c>
      <c r="G59" s="90"/>
      <c r="H59" s="90">
        <f t="shared" si="5"/>
        <v>130</v>
      </c>
      <c r="I59" s="90">
        <f>H59-C59</f>
        <v>92</v>
      </c>
    </row>
    <row r="60" spans="1:9" ht="19.5" customHeight="1" x14ac:dyDescent="0.25">
      <c r="A60" s="85" t="s">
        <v>181</v>
      </c>
      <c r="B60" s="85" t="s">
        <v>299</v>
      </c>
      <c r="C60" s="85">
        <v>31</v>
      </c>
      <c r="D60" s="97">
        <v>80</v>
      </c>
      <c r="E60" s="85">
        <v>7</v>
      </c>
      <c r="F60" s="85">
        <v>5</v>
      </c>
      <c r="G60" s="90"/>
      <c r="H60" s="90">
        <f t="shared" si="5"/>
        <v>92</v>
      </c>
      <c r="I60" s="90">
        <f>H60-C60</f>
        <v>61</v>
      </c>
    </row>
    <row r="61" spans="1:9" ht="19.5" customHeight="1" x14ac:dyDescent="0.25">
      <c r="A61" s="85"/>
      <c r="B61" s="15" t="s">
        <v>300</v>
      </c>
      <c r="C61" s="85">
        <v>3</v>
      </c>
      <c r="D61" s="97"/>
      <c r="E61" s="85">
        <v>0</v>
      </c>
      <c r="F61" s="85">
        <v>0</v>
      </c>
      <c r="G61" s="90"/>
      <c r="H61" s="90"/>
      <c r="I61" s="90"/>
    </row>
    <row r="62" spans="1:9" ht="19.5" customHeight="1" x14ac:dyDescent="0.25">
      <c r="A62" s="85"/>
      <c r="B62" s="15" t="s">
        <v>301</v>
      </c>
      <c r="C62" s="85">
        <v>2</v>
      </c>
      <c r="D62" s="111"/>
      <c r="E62" s="85">
        <v>0</v>
      </c>
      <c r="F62" s="85">
        <v>0</v>
      </c>
      <c r="G62" s="90"/>
      <c r="H62" s="90"/>
      <c r="I62" s="90"/>
    </row>
    <row r="63" spans="1:9" ht="19.5" customHeight="1" x14ac:dyDescent="0.25">
      <c r="A63" s="85"/>
      <c r="B63" s="15" t="s">
        <v>302</v>
      </c>
      <c r="C63" s="85">
        <v>0</v>
      </c>
      <c r="D63" s="97"/>
      <c r="E63" s="85">
        <v>0</v>
      </c>
      <c r="F63" s="85">
        <v>0</v>
      </c>
      <c r="G63" s="90"/>
      <c r="H63" s="90"/>
      <c r="I63" s="90"/>
    </row>
    <row r="64" spans="1:9" ht="19.5" customHeight="1" x14ac:dyDescent="0.25">
      <c r="A64" s="85"/>
      <c r="B64" s="15"/>
      <c r="C64" s="85"/>
      <c r="D64" s="97"/>
      <c r="E64" s="85"/>
      <c r="F64" s="85"/>
      <c r="G64" s="90"/>
      <c r="H64" s="90"/>
      <c r="I64" s="90"/>
    </row>
    <row r="65" spans="1:9" ht="19.5" customHeight="1" x14ac:dyDescent="0.25">
      <c r="A65" s="85"/>
      <c r="B65" s="15"/>
      <c r="C65" s="85"/>
      <c r="D65" s="97"/>
      <c r="E65" s="85"/>
      <c r="F65" s="85"/>
      <c r="G65" s="90"/>
      <c r="H65" s="90"/>
      <c r="I65" s="90"/>
    </row>
    <row r="66" spans="1:9" ht="19.5" customHeight="1" x14ac:dyDescent="0.25">
      <c r="A66" s="85"/>
      <c r="B66" s="15"/>
      <c r="C66" s="85"/>
      <c r="D66" s="97"/>
      <c r="E66" s="85"/>
      <c r="F66" s="85"/>
      <c r="G66" s="90"/>
      <c r="H66" s="90"/>
      <c r="I66" s="90"/>
    </row>
    <row r="67" spans="1:9" ht="19.5" customHeight="1" x14ac:dyDescent="0.25">
      <c r="A67" s="85"/>
      <c r="B67" s="15"/>
      <c r="C67" s="85"/>
      <c r="D67" s="97"/>
      <c r="E67" s="85"/>
      <c r="F67" s="85"/>
      <c r="G67" s="90"/>
      <c r="H67" s="90"/>
      <c r="I67" s="90"/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ref="H68:H86" si="6">D68+E68+F68+G68</f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>
        <f>D70</f>
        <v>1</v>
      </c>
      <c r="E69" s="87">
        <f t="shared" ref="E69:F69" si="7">E70</f>
        <v>1</v>
      </c>
      <c r="F69" s="87">
        <f t="shared" si="7"/>
        <v>1</v>
      </c>
      <c r="G69" s="91"/>
      <c r="H69" s="91">
        <f t="shared" si="6"/>
        <v>3</v>
      </c>
      <c r="I69" s="91"/>
    </row>
    <row r="70" spans="1:9" ht="27" customHeight="1" x14ac:dyDescent="0.25">
      <c r="A70" s="85" t="s">
        <v>54</v>
      </c>
      <c r="B70" s="85" t="s">
        <v>259</v>
      </c>
      <c r="C70" s="85">
        <v>6</v>
      </c>
      <c r="D70" s="111">
        <v>1</v>
      </c>
      <c r="E70" s="85">
        <v>1</v>
      </c>
      <c r="F70" s="85">
        <v>1</v>
      </c>
      <c r="G70" s="90"/>
      <c r="H70" s="90">
        <f t="shared" si="6"/>
        <v>3</v>
      </c>
      <c r="I70" s="90">
        <f>H70-C70</f>
        <v>-3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6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6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>C74+C75+C76+C77</f>
        <v>400</v>
      </c>
      <c r="D73" s="91">
        <f>D74+D75+D76+D77</f>
        <v>570</v>
      </c>
      <c r="E73" s="91">
        <f>E74+E75+E76+E77</f>
        <v>0</v>
      </c>
      <c r="F73" s="91">
        <f>F74+F75+F76+F77</f>
        <v>0</v>
      </c>
      <c r="G73" s="91">
        <f>G74+G75+G76+G77</f>
        <v>0</v>
      </c>
      <c r="H73" s="91">
        <f t="shared" si="6"/>
        <v>570</v>
      </c>
      <c r="I73" s="91">
        <f>I74+I75+I76+I77</f>
        <v>170</v>
      </c>
    </row>
    <row r="74" spans="1:9" ht="18" customHeight="1" x14ac:dyDescent="0.25">
      <c r="A74" s="85" t="s">
        <v>58</v>
      </c>
      <c r="B74" s="112" t="s">
        <v>260</v>
      </c>
      <c r="C74" s="85">
        <v>120</v>
      </c>
      <c r="D74" s="97">
        <v>154</v>
      </c>
      <c r="E74" s="85">
        <v>0</v>
      </c>
      <c r="F74" s="85">
        <v>0</v>
      </c>
      <c r="G74" s="90"/>
      <c r="H74" s="90">
        <f t="shared" si="6"/>
        <v>154</v>
      </c>
      <c r="I74" s="90">
        <f>H74-C74</f>
        <v>34</v>
      </c>
    </row>
    <row r="75" spans="1:9" ht="18" customHeight="1" x14ac:dyDescent="0.25">
      <c r="A75" s="85" t="s">
        <v>59</v>
      </c>
      <c r="B75" s="112" t="s">
        <v>261</v>
      </c>
      <c r="C75" s="85">
        <v>280</v>
      </c>
      <c r="D75" s="97">
        <v>154</v>
      </c>
      <c r="E75" s="85">
        <v>0</v>
      </c>
      <c r="F75" s="85">
        <v>0</v>
      </c>
      <c r="G75" s="90"/>
      <c r="H75" s="90">
        <f t="shared" si="6"/>
        <v>154</v>
      </c>
      <c r="I75" s="90">
        <f>H75-C75</f>
        <v>-126</v>
      </c>
    </row>
    <row r="76" spans="1:9" ht="18" customHeight="1" x14ac:dyDescent="0.25">
      <c r="A76" s="85" t="s">
        <v>60</v>
      </c>
      <c r="B76" s="112" t="s">
        <v>293</v>
      </c>
      <c r="C76" s="85"/>
      <c r="D76" s="97">
        <v>207</v>
      </c>
      <c r="E76" s="85">
        <v>0</v>
      </c>
      <c r="F76" s="85">
        <v>0</v>
      </c>
      <c r="G76" s="90"/>
      <c r="H76" s="90">
        <f t="shared" si="6"/>
        <v>207</v>
      </c>
      <c r="I76" s="90">
        <f>H76-C76</f>
        <v>207</v>
      </c>
    </row>
    <row r="77" spans="1:9" ht="18" customHeight="1" x14ac:dyDescent="0.25">
      <c r="A77" s="85" t="s">
        <v>61</v>
      </c>
      <c r="B77" s="112" t="s">
        <v>294</v>
      </c>
      <c r="C77" s="85"/>
      <c r="D77" s="97">
        <v>55</v>
      </c>
      <c r="E77" s="85">
        <v>0</v>
      </c>
      <c r="F77" s="85">
        <v>0</v>
      </c>
      <c r="G77" s="90"/>
      <c r="H77" s="90">
        <f t="shared" si="6"/>
        <v>55</v>
      </c>
      <c r="I77" s="90">
        <f>H77-C77</f>
        <v>55</v>
      </c>
    </row>
    <row r="78" spans="1:9" s="93" customFormat="1" ht="29.25" customHeight="1" x14ac:dyDescent="0.25">
      <c r="A78" s="91" t="s">
        <v>62</v>
      </c>
      <c r="B78" s="113" t="s">
        <v>63</v>
      </c>
      <c r="C78" s="91">
        <f>C79+C80</f>
        <v>0</v>
      </c>
      <c r="D78" s="91">
        <f>D79+D80</f>
        <v>6</v>
      </c>
      <c r="E78" s="91">
        <f>E79+E80</f>
        <v>0</v>
      </c>
      <c r="F78" s="91">
        <f>F79+F80</f>
        <v>0</v>
      </c>
      <c r="G78" s="91">
        <f>G79+G80</f>
        <v>0</v>
      </c>
      <c r="H78" s="91">
        <f t="shared" si="6"/>
        <v>6</v>
      </c>
      <c r="I78" s="91">
        <f>I79+I80</f>
        <v>6</v>
      </c>
    </row>
    <row r="79" spans="1:9" ht="23.25" customHeight="1" x14ac:dyDescent="0.25">
      <c r="A79" s="85" t="s">
        <v>64</v>
      </c>
      <c r="B79" s="85" t="s">
        <v>304</v>
      </c>
      <c r="C79" s="85">
        <v>0</v>
      </c>
      <c r="D79" s="97">
        <v>6</v>
      </c>
      <c r="E79" s="85">
        <v>0</v>
      </c>
      <c r="F79" s="85">
        <v>0</v>
      </c>
      <c r="G79" s="90"/>
      <c r="H79" s="90">
        <f t="shared" si="6"/>
        <v>6</v>
      </c>
      <c r="I79" s="90">
        <f>H79-C79</f>
        <v>6</v>
      </c>
    </row>
    <row r="80" spans="1:9" ht="23.25" customHeight="1" x14ac:dyDescent="0.25">
      <c r="A80" s="85" t="s">
        <v>65</v>
      </c>
      <c r="B80" s="85" t="s">
        <v>305</v>
      </c>
      <c r="C80" s="85"/>
      <c r="D80" s="97"/>
      <c r="E80" s="85">
        <v>0</v>
      </c>
      <c r="F80" s="85">
        <v>0</v>
      </c>
      <c r="G80" s="90"/>
      <c r="H80" s="90">
        <f t="shared" si="6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>C82+C83+C84+C85</f>
        <v>0</v>
      </c>
      <c r="D81" s="91">
        <f>D82+D83+D84+D85</f>
        <v>0</v>
      </c>
      <c r="E81" s="91">
        <f>E82+E83+E84+E85</f>
        <v>0</v>
      </c>
      <c r="F81" s="91">
        <f>F82+F83+F84+F85</f>
        <v>0</v>
      </c>
      <c r="G81" s="91">
        <f>G82+G83+G84+G85</f>
        <v>0</v>
      </c>
      <c r="H81" s="91">
        <f t="shared" si="6"/>
        <v>0</v>
      </c>
      <c r="I81" s="91">
        <f>I82+I83+I84+I85</f>
        <v>0</v>
      </c>
    </row>
    <row r="82" spans="1:9" ht="17.25" customHeight="1" x14ac:dyDescent="0.25">
      <c r="A82" s="85" t="s">
        <v>58</v>
      </c>
      <c r="B82" s="112" t="s">
        <v>260</v>
      </c>
      <c r="C82" s="85"/>
      <c r="D82" s="97"/>
      <c r="E82" s="85"/>
      <c r="F82" s="85"/>
      <c r="G82" s="90"/>
      <c r="H82" s="90">
        <f t="shared" si="6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12" t="s">
        <v>261</v>
      </c>
      <c r="C83" s="85"/>
      <c r="D83" s="97"/>
      <c r="E83" s="85"/>
      <c r="F83" s="85"/>
      <c r="G83" s="90"/>
      <c r="H83" s="90">
        <f t="shared" si="6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12" t="s">
        <v>293</v>
      </c>
      <c r="C84" s="85"/>
      <c r="D84" s="97"/>
      <c r="E84" s="85"/>
      <c r="F84" s="85"/>
      <c r="G84" s="90"/>
      <c r="H84" s="90">
        <f t="shared" si="6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12" t="s">
        <v>294</v>
      </c>
      <c r="C85" s="85"/>
      <c r="D85" s="97"/>
      <c r="E85" s="85"/>
      <c r="F85" s="85"/>
      <c r="G85" s="90"/>
      <c r="H85" s="90">
        <f t="shared" si="6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>C88+C89+C90+C87</f>
        <v>59</v>
      </c>
      <c r="D86" s="91">
        <f>D88+D89+D90+D87</f>
        <v>22</v>
      </c>
      <c r="E86" s="91">
        <f>E87+E88+E89+E90</f>
        <v>2</v>
      </c>
      <c r="F86" s="91">
        <f>F87+F88+F89+F90</f>
        <v>0</v>
      </c>
      <c r="G86" s="91">
        <f>G87+G88+G89+G90</f>
        <v>0</v>
      </c>
      <c r="H86" s="91">
        <f t="shared" si="6"/>
        <v>24</v>
      </c>
      <c r="I86" s="91">
        <f>E86+F86+G86+H86</f>
        <v>26</v>
      </c>
    </row>
    <row r="87" spans="1:9" ht="30" x14ac:dyDescent="0.25">
      <c r="A87" s="85" t="s">
        <v>70</v>
      </c>
      <c r="B87" s="65" t="s">
        <v>306</v>
      </c>
      <c r="C87" s="65">
        <v>14</v>
      </c>
      <c r="E87" s="85">
        <v>0</v>
      </c>
      <c r="F87" s="85">
        <v>0</v>
      </c>
      <c r="G87" s="90"/>
      <c r="H87" s="90">
        <f>D88+E87+F87+G87</f>
        <v>10</v>
      </c>
      <c r="I87" s="90">
        <f>H87-C88</f>
        <v>-10</v>
      </c>
    </row>
    <row r="88" spans="1:9" ht="30" x14ac:dyDescent="0.25">
      <c r="A88" s="85" t="s">
        <v>71</v>
      </c>
      <c r="B88" s="85" t="s">
        <v>307</v>
      </c>
      <c r="C88" s="85">
        <v>20</v>
      </c>
      <c r="D88" s="97">
        <v>10</v>
      </c>
      <c r="E88" s="85">
        <v>1</v>
      </c>
      <c r="F88" s="85">
        <v>0</v>
      </c>
      <c r="G88" s="90"/>
      <c r="H88" s="90">
        <f>D89+E88+F88+G88</f>
        <v>11</v>
      </c>
      <c r="I88" s="90">
        <f>H88-C89</f>
        <v>-9</v>
      </c>
    </row>
    <row r="89" spans="1:9" ht="30" x14ac:dyDescent="0.25">
      <c r="A89" s="85" t="s">
        <v>72</v>
      </c>
      <c r="B89" s="85" t="s">
        <v>308</v>
      </c>
      <c r="C89" s="85">
        <v>20</v>
      </c>
      <c r="D89" s="97">
        <v>10</v>
      </c>
      <c r="E89" s="85">
        <v>1</v>
      </c>
      <c r="F89" s="85">
        <v>0</v>
      </c>
      <c r="G89" s="90"/>
      <c r="H89" s="90">
        <f>D90+E89+F89+G89</f>
        <v>3</v>
      </c>
      <c r="I89" s="90">
        <f>H89-C90</f>
        <v>-2</v>
      </c>
    </row>
    <row r="90" spans="1:9" ht="19.5" customHeight="1" x14ac:dyDescent="0.25">
      <c r="A90" s="85" t="s">
        <v>73</v>
      </c>
      <c r="B90" s="85" t="s">
        <v>309</v>
      </c>
      <c r="C90" s="85">
        <v>5</v>
      </c>
      <c r="D90" s="97">
        <v>2</v>
      </c>
      <c r="E90" s="85">
        <v>0</v>
      </c>
      <c r="F90" s="85">
        <v>0</v>
      </c>
      <c r="G90" s="90"/>
      <c r="H90" s="90">
        <f t="shared" ref="H90:H151" si="8">D90+E90+F90+G90</f>
        <v>2</v>
      </c>
      <c r="I90" s="90">
        <f>H90-C91</f>
        <v>2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8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8"/>
        <v>0</v>
      </c>
      <c r="I92" s="91"/>
    </row>
    <row r="93" spans="1:9" ht="28.5" customHeight="1" x14ac:dyDescent="0.25">
      <c r="A93" s="85" t="s">
        <v>76</v>
      </c>
      <c r="B93" s="85" t="s">
        <v>259</v>
      </c>
      <c r="C93" s="85">
        <v>6</v>
      </c>
      <c r="D93" s="111">
        <v>247</v>
      </c>
      <c r="E93" s="85"/>
      <c r="F93" s="85"/>
      <c r="G93" s="90"/>
      <c r="H93" s="90">
        <f t="shared" si="8"/>
        <v>247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>
        <v>0</v>
      </c>
      <c r="F94" s="89"/>
      <c r="G94" s="89"/>
      <c r="H94" s="89">
        <f t="shared" si="8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8"/>
        <v>0</v>
      </c>
      <c r="I95" s="90"/>
    </row>
    <row r="96" spans="1:9" s="93" customFormat="1" ht="30" customHeight="1" x14ac:dyDescent="0.25">
      <c r="A96" s="91" t="s">
        <v>78</v>
      </c>
      <c r="B96" s="113" t="s">
        <v>79</v>
      </c>
      <c r="C96" s="91">
        <f>C97+C98+C99+C100</f>
        <v>750</v>
      </c>
      <c r="D96" s="91">
        <f>D97+D98+D99+D100</f>
        <v>780</v>
      </c>
      <c r="E96" s="91">
        <f>E97+E98+E99+E100</f>
        <v>0</v>
      </c>
      <c r="F96" s="91">
        <f>F97+F98+F99+F100</f>
        <v>0</v>
      </c>
      <c r="G96" s="91">
        <f>G97+G98+G99+G100</f>
        <v>0</v>
      </c>
      <c r="H96" s="91">
        <f t="shared" si="8"/>
        <v>780</v>
      </c>
      <c r="I96" s="91">
        <f>I97+I98+I99+I100</f>
        <v>30</v>
      </c>
    </row>
    <row r="97" spans="1:9" ht="16.5" customHeight="1" x14ac:dyDescent="0.25">
      <c r="A97" s="85" t="s">
        <v>80</v>
      </c>
      <c r="B97" s="112" t="s">
        <v>260</v>
      </c>
      <c r="C97" s="15">
        <v>352</v>
      </c>
      <c r="D97" s="114">
        <v>320</v>
      </c>
      <c r="E97" s="85">
        <v>0</v>
      </c>
      <c r="F97" s="85">
        <v>0</v>
      </c>
      <c r="G97" s="90"/>
      <c r="H97" s="90">
        <f t="shared" si="8"/>
        <v>320</v>
      </c>
      <c r="I97" s="90">
        <f>H97-C97</f>
        <v>-32</v>
      </c>
    </row>
    <row r="98" spans="1:9" ht="16.5" customHeight="1" x14ac:dyDescent="0.25">
      <c r="A98" s="85" t="s">
        <v>81</v>
      </c>
      <c r="B98" s="112" t="s">
        <v>261</v>
      </c>
      <c r="C98" s="15">
        <v>323</v>
      </c>
      <c r="D98" s="114">
        <v>400</v>
      </c>
      <c r="E98" s="85">
        <v>0</v>
      </c>
      <c r="F98" s="85">
        <v>0</v>
      </c>
      <c r="G98" s="90"/>
      <c r="H98" s="90">
        <f t="shared" si="8"/>
        <v>400</v>
      </c>
      <c r="I98" s="90">
        <f>H98-C98</f>
        <v>77</v>
      </c>
    </row>
    <row r="99" spans="1:9" ht="16.5" customHeight="1" x14ac:dyDescent="0.25">
      <c r="A99" s="85" t="s">
        <v>82</v>
      </c>
      <c r="B99" s="112" t="s">
        <v>293</v>
      </c>
      <c r="C99" s="15">
        <v>60</v>
      </c>
      <c r="D99" s="97">
        <v>50</v>
      </c>
      <c r="E99" s="85">
        <v>0</v>
      </c>
      <c r="F99" s="85">
        <v>0</v>
      </c>
      <c r="G99" s="90"/>
      <c r="H99" s="90">
        <f t="shared" si="8"/>
        <v>50</v>
      </c>
      <c r="I99" s="90">
        <f>H99-C99</f>
        <v>-10</v>
      </c>
    </row>
    <row r="100" spans="1:9" ht="16.5" customHeight="1" x14ac:dyDescent="0.25">
      <c r="A100" s="85" t="s">
        <v>83</v>
      </c>
      <c r="B100" s="112" t="s">
        <v>294</v>
      </c>
      <c r="C100" s="15">
        <v>15</v>
      </c>
      <c r="D100" s="97">
        <v>10</v>
      </c>
      <c r="E100" s="85">
        <v>0</v>
      </c>
      <c r="F100" s="85">
        <v>0</v>
      </c>
      <c r="G100" s="90"/>
      <c r="H100" s="90">
        <f t="shared" si="8"/>
        <v>10</v>
      </c>
      <c r="I100" s="90">
        <f>H100-C100</f>
        <v>-5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>C102+C103+C104</f>
        <v>23</v>
      </c>
      <c r="D101" s="91">
        <f>D102+D103+D104</f>
        <v>2</v>
      </c>
      <c r="E101" s="91">
        <f>E102+E103+E104</f>
        <v>0</v>
      </c>
      <c r="F101" s="91">
        <f>F102+F103+F104</f>
        <v>0</v>
      </c>
      <c r="G101" s="91">
        <f>G102+G103+G104</f>
        <v>0</v>
      </c>
      <c r="H101" s="91">
        <f t="shared" si="8"/>
        <v>2</v>
      </c>
      <c r="I101" s="91">
        <f>I102+I103+I104</f>
        <v>-21</v>
      </c>
    </row>
    <row r="102" spans="1:9" x14ac:dyDescent="0.25">
      <c r="A102" s="85" t="s">
        <v>86</v>
      </c>
      <c r="B102" s="114" t="s">
        <v>410</v>
      </c>
      <c r="C102" s="115">
        <v>15</v>
      </c>
      <c r="D102" s="114">
        <v>2</v>
      </c>
      <c r="E102" s="85">
        <v>0</v>
      </c>
      <c r="F102" s="85">
        <v>0</v>
      </c>
      <c r="G102" s="90"/>
      <c r="H102" s="90">
        <f t="shared" si="8"/>
        <v>2</v>
      </c>
      <c r="I102" s="90">
        <f>H102-C102</f>
        <v>-13</v>
      </c>
    </row>
    <row r="103" spans="1:9" ht="30" x14ac:dyDescent="0.25">
      <c r="A103" s="85" t="s">
        <v>87</v>
      </c>
      <c r="B103" s="114" t="s">
        <v>311</v>
      </c>
      <c r="C103" s="115">
        <v>4</v>
      </c>
      <c r="D103" s="114">
        <v>0</v>
      </c>
      <c r="E103" s="85">
        <v>0</v>
      </c>
      <c r="F103" s="85">
        <v>0</v>
      </c>
      <c r="G103" s="90"/>
      <c r="H103" s="90">
        <f t="shared" si="8"/>
        <v>0</v>
      </c>
      <c r="I103" s="90">
        <f>H103-C103</f>
        <v>-4</v>
      </c>
    </row>
    <row r="104" spans="1:9" ht="30" x14ac:dyDescent="0.25">
      <c r="A104" s="85" t="s">
        <v>88</v>
      </c>
      <c r="B104" s="114" t="s">
        <v>312</v>
      </c>
      <c r="C104" s="115">
        <v>4</v>
      </c>
      <c r="D104" s="114">
        <v>0</v>
      </c>
      <c r="E104" s="85">
        <v>0</v>
      </c>
      <c r="F104" s="85">
        <v>0</v>
      </c>
      <c r="G104" s="90"/>
      <c r="H104" s="90">
        <f t="shared" si="8"/>
        <v>0</v>
      </c>
      <c r="I104" s="90">
        <f>H104-C104</f>
        <v>-4</v>
      </c>
    </row>
    <row r="105" spans="1:9" s="195" customFormat="1" ht="42.75" customHeight="1" x14ac:dyDescent="0.25">
      <c r="A105" s="89" t="s">
        <v>89</v>
      </c>
      <c r="B105" s="89" t="s">
        <v>90</v>
      </c>
      <c r="C105" s="89">
        <f>C106+C107+C108</f>
        <v>9</v>
      </c>
      <c r="D105" s="89">
        <f>D106+D107+D108</f>
        <v>10</v>
      </c>
      <c r="E105" s="89">
        <f>E106+E107+E108</f>
        <v>0</v>
      </c>
      <c r="F105" s="89">
        <f>F106+F107+F108</f>
        <v>0</v>
      </c>
      <c r="G105" s="89">
        <f>G106+G107+G108</f>
        <v>0</v>
      </c>
      <c r="H105" s="89">
        <f t="shared" si="8"/>
        <v>10</v>
      </c>
      <c r="I105" s="89">
        <f>I106+I107+I108</f>
        <v>1</v>
      </c>
    </row>
    <row r="106" spans="1:9" ht="30" x14ac:dyDescent="0.25">
      <c r="A106" s="85" t="s">
        <v>91</v>
      </c>
      <c r="B106" s="114" t="s">
        <v>313</v>
      </c>
      <c r="C106" s="114">
        <v>7</v>
      </c>
      <c r="D106" s="116">
        <v>8</v>
      </c>
      <c r="E106" s="85">
        <v>0</v>
      </c>
      <c r="F106" s="85">
        <v>0</v>
      </c>
      <c r="G106" s="90"/>
      <c r="H106" s="90">
        <f t="shared" si="8"/>
        <v>8</v>
      </c>
      <c r="I106" s="90">
        <f>H106-C106</f>
        <v>1</v>
      </c>
    </row>
    <row r="107" spans="1:9" ht="23.25" customHeight="1" x14ac:dyDescent="0.25">
      <c r="A107" s="85" t="s">
        <v>92</v>
      </c>
      <c r="B107" s="114" t="s">
        <v>314</v>
      </c>
      <c r="C107" s="114">
        <v>2</v>
      </c>
      <c r="D107" s="116">
        <v>2</v>
      </c>
      <c r="E107" s="85">
        <v>0</v>
      </c>
      <c r="F107" s="85">
        <v>0</v>
      </c>
      <c r="G107" s="90"/>
      <c r="H107" s="90">
        <f t="shared" si="8"/>
        <v>2</v>
      </c>
      <c r="I107" s="90">
        <f>H107-C107</f>
        <v>0</v>
      </c>
    </row>
    <row r="108" spans="1:9" ht="30" x14ac:dyDescent="0.25">
      <c r="A108" s="85" t="s">
        <v>93</v>
      </c>
      <c r="B108" s="15" t="s">
        <v>315</v>
      </c>
      <c r="C108" s="114">
        <v>0</v>
      </c>
      <c r="D108" s="116">
        <v>0</v>
      </c>
      <c r="E108" s="85">
        <v>0</v>
      </c>
      <c r="F108" s="85">
        <v>0</v>
      </c>
      <c r="G108" s="90"/>
      <c r="H108" s="90">
        <f t="shared" si="8"/>
        <v>0</v>
      </c>
      <c r="I108" s="90">
        <f>H108-C108</f>
        <v>0</v>
      </c>
    </row>
    <row r="109" spans="1:9" s="93" customFormat="1" ht="42.75" customHeight="1" x14ac:dyDescent="0.25">
      <c r="A109" s="91" t="s">
        <v>94</v>
      </c>
      <c r="B109" s="91" t="s">
        <v>95</v>
      </c>
      <c r="C109" s="91">
        <f>C110</f>
        <v>18</v>
      </c>
      <c r="D109" s="91">
        <f>D110</f>
        <v>0</v>
      </c>
      <c r="E109" s="91">
        <f>E110</f>
        <v>0</v>
      </c>
      <c r="F109" s="91">
        <f>F110</f>
        <v>0</v>
      </c>
      <c r="G109" s="91">
        <f>G110</f>
        <v>0</v>
      </c>
      <c r="H109" s="91">
        <f t="shared" si="8"/>
        <v>0</v>
      </c>
      <c r="I109" s="91">
        <f>I110</f>
        <v>-18</v>
      </c>
    </row>
    <row r="110" spans="1:9" ht="20.25" customHeight="1" x14ac:dyDescent="0.25">
      <c r="A110" s="85" t="s">
        <v>96</v>
      </c>
      <c r="B110" s="15" t="s">
        <v>316</v>
      </c>
      <c r="C110" s="85">
        <v>18</v>
      </c>
      <c r="D110" s="97">
        <v>0</v>
      </c>
      <c r="E110" s="85">
        <v>0</v>
      </c>
      <c r="F110" s="85">
        <v>0</v>
      </c>
      <c r="G110" s="90"/>
      <c r="H110" s="90">
        <f t="shared" si="8"/>
        <v>0</v>
      </c>
      <c r="I110" s="90">
        <f>H110-C110</f>
        <v>-18</v>
      </c>
    </row>
    <row r="111" spans="1:9" ht="42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8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>C113</f>
        <v>6</v>
      </c>
      <c r="D112" s="91">
        <f>D113</f>
        <v>2</v>
      </c>
      <c r="E112" s="91">
        <f>E113</f>
        <v>0</v>
      </c>
      <c r="F112" s="91">
        <f>F113</f>
        <v>0</v>
      </c>
      <c r="G112" s="91">
        <f>G113</f>
        <v>0</v>
      </c>
      <c r="H112" s="91">
        <f t="shared" si="8"/>
        <v>2</v>
      </c>
      <c r="I112" s="91">
        <f>I113</f>
        <v>-4</v>
      </c>
    </row>
    <row r="113" spans="1:9" ht="27.75" customHeight="1" x14ac:dyDescent="0.25">
      <c r="A113" s="85" t="s">
        <v>76</v>
      </c>
      <c r="B113" s="114" t="s">
        <v>259</v>
      </c>
      <c r="C113" s="114">
        <v>6</v>
      </c>
      <c r="D113" s="97">
        <v>2</v>
      </c>
      <c r="E113" s="85">
        <v>0</v>
      </c>
      <c r="F113" s="85">
        <v>0</v>
      </c>
      <c r="G113" s="90"/>
      <c r="H113" s="90">
        <f t="shared" si="8"/>
        <v>2</v>
      </c>
      <c r="I113" s="90">
        <f>H113-C113</f>
        <v>-4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8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>C116</f>
        <v>5</v>
      </c>
      <c r="D115" s="91">
        <f>D116</f>
        <v>0</v>
      </c>
      <c r="E115" s="91">
        <v>1</v>
      </c>
      <c r="F115" s="91">
        <f>F116</f>
        <v>0</v>
      </c>
      <c r="G115" s="91">
        <f>G116</f>
        <v>0</v>
      </c>
      <c r="H115" s="91">
        <f t="shared" si="8"/>
        <v>1</v>
      </c>
      <c r="I115" s="91">
        <f>I116</f>
        <v>-4</v>
      </c>
    </row>
    <row r="116" spans="1:9" ht="17.25" customHeight="1" x14ac:dyDescent="0.25">
      <c r="A116" s="85" t="s">
        <v>103</v>
      </c>
      <c r="B116" s="15" t="s">
        <v>317</v>
      </c>
      <c r="C116" s="85">
        <v>5</v>
      </c>
      <c r="D116" s="97"/>
      <c r="E116" s="85">
        <v>1</v>
      </c>
      <c r="F116" s="85">
        <v>0</v>
      </c>
      <c r="G116" s="90"/>
      <c r="H116" s="90">
        <f t="shared" si="8"/>
        <v>1</v>
      </c>
      <c r="I116" s="90">
        <f>H116-C116</f>
        <v>-4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>C118</f>
        <v>5</v>
      </c>
      <c r="D117" s="91">
        <f>D118</f>
        <v>0</v>
      </c>
      <c r="E117" s="91">
        <v>1</v>
      </c>
      <c r="F117" s="91">
        <f>F118</f>
        <v>0</v>
      </c>
      <c r="G117" s="91">
        <f>G118</f>
        <v>0</v>
      </c>
      <c r="H117" s="91">
        <f t="shared" si="8"/>
        <v>1</v>
      </c>
      <c r="I117" s="91">
        <f>I118</f>
        <v>-4</v>
      </c>
    </row>
    <row r="118" spans="1:9" ht="18" customHeight="1" x14ac:dyDescent="0.25">
      <c r="A118" s="85" t="s">
        <v>106</v>
      </c>
      <c r="B118" s="15" t="s">
        <v>318</v>
      </c>
      <c r="C118" s="85">
        <v>5</v>
      </c>
      <c r="D118" s="97"/>
      <c r="E118" s="85">
        <v>1</v>
      </c>
      <c r="F118" s="85">
        <v>0</v>
      </c>
      <c r="G118" s="90"/>
      <c r="H118" s="90">
        <f t="shared" si="8"/>
        <v>1</v>
      </c>
      <c r="I118" s="90">
        <f>H118-C118</f>
        <v>-4</v>
      </c>
    </row>
    <row r="119" spans="1:9" s="93" customFormat="1" ht="42.75" customHeight="1" x14ac:dyDescent="0.25">
      <c r="A119" s="91"/>
      <c r="B119" s="117" t="s">
        <v>107</v>
      </c>
      <c r="C119" s="91">
        <f>C120</f>
        <v>15</v>
      </c>
      <c r="D119" s="91">
        <f>D120</f>
        <v>0</v>
      </c>
      <c r="E119" s="91">
        <v>2</v>
      </c>
      <c r="F119" s="91">
        <f>F120</f>
        <v>1</v>
      </c>
      <c r="G119" s="91">
        <f>G120</f>
        <v>0</v>
      </c>
      <c r="H119" s="91">
        <f t="shared" si="8"/>
        <v>3</v>
      </c>
      <c r="I119" s="91">
        <f>I120</f>
        <v>-12</v>
      </c>
    </row>
    <row r="120" spans="1:9" ht="30" customHeight="1" x14ac:dyDescent="0.25">
      <c r="A120" s="85" t="s">
        <v>108</v>
      </c>
      <c r="B120" s="15" t="s">
        <v>319</v>
      </c>
      <c r="C120" s="85">
        <v>15</v>
      </c>
      <c r="D120" s="97"/>
      <c r="E120" s="85">
        <v>2</v>
      </c>
      <c r="F120" s="85">
        <v>1</v>
      </c>
      <c r="G120" s="90"/>
      <c r="H120" s="90">
        <f t="shared" si="8"/>
        <v>3</v>
      </c>
      <c r="I120" s="90">
        <f>H120-C120</f>
        <v>-12</v>
      </c>
    </row>
    <row r="121" spans="1:9" s="93" customFormat="1" ht="42.75" customHeight="1" x14ac:dyDescent="0.25">
      <c r="A121" s="91" t="s">
        <v>109</v>
      </c>
      <c r="B121" s="117" t="s">
        <v>110</v>
      </c>
      <c r="C121" s="91">
        <f>C122</f>
        <v>5</v>
      </c>
      <c r="D121" s="91">
        <f>D122</f>
        <v>0</v>
      </c>
      <c r="E121" s="91">
        <f>E122</f>
        <v>0</v>
      </c>
      <c r="F121" s="91">
        <v>1</v>
      </c>
      <c r="G121" s="91">
        <f>G122</f>
        <v>0</v>
      </c>
      <c r="H121" s="91">
        <f t="shared" si="8"/>
        <v>1</v>
      </c>
      <c r="I121" s="91">
        <f>I122</f>
        <v>-5</v>
      </c>
    </row>
    <row r="122" spans="1:9" ht="26.25" customHeight="1" x14ac:dyDescent="0.25">
      <c r="A122" s="85" t="s">
        <v>111</v>
      </c>
      <c r="B122" s="15" t="s">
        <v>320</v>
      </c>
      <c r="C122" s="85">
        <v>5</v>
      </c>
      <c r="D122" s="97"/>
      <c r="E122" s="85">
        <v>0</v>
      </c>
      <c r="F122" s="85">
        <v>0</v>
      </c>
      <c r="G122" s="90"/>
      <c r="H122" s="90">
        <f t="shared" si="8"/>
        <v>0</v>
      </c>
      <c r="I122" s="90">
        <f>H122-C122</f>
        <v>-5</v>
      </c>
    </row>
    <row r="123" spans="1:9" s="93" customFormat="1" ht="42.75" customHeight="1" x14ac:dyDescent="0.25">
      <c r="A123" s="91" t="s">
        <v>112</v>
      </c>
      <c r="B123" s="117" t="s">
        <v>113</v>
      </c>
      <c r="C123" s="91">
        <f>C124+C125+C126+C127+C128</f>
        <v>1055</v>
      </c>
      <c r="D123" s="91">
        <f>D124+D125+D126+D127+D128</f>
        <v>522</v>
      </c>
      <c r="E123" s="91">
        <v>116</v>
      </c>
      <c r="F123" s="91">
        <v>94</v>
      </c>
      <c r="G123" s="91">
        <f>G124+G125+G126+G127+G128</f>
        <v>0</v>
      </c>
      <c r="H123" s="91">
        <f t="shared" si="8"/>
        <v>732</v>
      </c>
      <c r="I123" s="91">
        <f>I124+I125+I126+I127+I128</f>
        <v>-323</v>
      </c>
    </row>
    <row r="124" spans="1:9" ht="30.75" customHeight="1" x14ac:dyDescent="0.25">
      <c r="A124" s="85" t="s">
        <v>114</v>
      </c>
      <c r="B124" s="112" t="s">
        <v>260</v>
      </c>
      <c r="C124" s="92">
        <v>50</v>
      </c>
      <c r="D124" s="97">
        <v>120</v>
      </c>
      <c r="E124" s="85">
        <v>22</v>
      </c>
      <c r="F124" s="85">
        <v>16</v>
      </c>
      <c r="G124" s="90"/>
      <c r="H124" s="90">
        <f t="shared" si="8"/>
        <v>158</v>
      </c>
      <c r="I124" s="90">
        <f>H124-C124</f>
        <v>108</v>
      </c>
    </row>
    <row r="125" spans="1:9" ht="23.25" customHeight="1" x14ac:dyDescent="0.25">
      <c r="A125" s="85" t="s">
        <v>115</v>
      </c>
      <c r="B125" s="112" t="s">
        <v>261</v>
      </c>
      <c r="C125" s="92">
        <v>545</v>
      </c>
      <c r="D125" s="97">
        <v>320</v>
      </c>
      <c r="E125" s="85">
        <v>63</v>
      </c>
      <c r="F125" s="85">
        <v>37</v>
      </c>
      <c r="G125" s="90"/>
      <c r="H125" s="90">
        <f t="shared" si="8"/>
        <v>420</v>
      </c>
      <c r="I125" s="90">
        <f>H125-C125</f>
        <v>-125</v>
      </c>
    </row>
    <row r="126" spans="1:9" ht="23.25" customHeight="1" x14ac:dyDescent="0.25">
      <c r="A126" s="85" t="s">
        <v>116</v>
      </c>
      <c r="B126" s="112" t="s">
        <v>293</v>
      </c>
      <c r="C126" s="92">
        <v>455</v>
      </c>
      <c r="D126" s="97">
        <v>55</v>
      </c>
      <c r="E126" s="85">
        <v>8</v>
      </c>
      <c r="F126" s="85">
        <v>8</v>
      </c>
      <c r="G126" s="90"/>
      <c r="H126" s="90">
        <f t="shared" si="8"/>
        <v>71</v>
      </c>
      <c r="I126" s="90">
        <f>H126-C126</f>
        <v>-384</v>
      </c>
    </row>
    <row r="127" spans="1:9" ht="23.25" customHeight="1" x14ac:dyDescent="0.25">
      <c r="A127" s="85" t="s">
        <v>117</v>
      </c>
      <c r="B127" s="112" t="s">
        <v>294</v>
      </c>
      <c r="C127" s="92">
        <v>5</v>
      </c>
      <c r="D127" s="97">
        <v>27</v>
      </c>
      <c r="E127" s="85">
        <v>23</v>
      </c>
      <c r="F127" s="85">
        <v>33</v>
      </c>
      <c r="G127" s="90"/>
      <c r="H127" s="90">
        <f t="shared" si="8"/>
        <v>83</v>
      </c>
      <c r="I127" s="90">
        <f>H127-C127</f>
        <v>78</v>
      </c>
    </row>
    <row r="128" spans="1:9" ht="23.25" customHeight="1" x14ac:dyDescent="0.25">
      <c r="A128" s="85"/>
      <c r="B128" s="85"/>
      <c r="C128" s="85"/>
      <c r="D128" s="97"/>
      <c r="E128" s="90"/>
      <c r="F128" s="90"/>
      <c r="G128" s="90"/>
      <c r="H128" s="90">
        <f t="shared" si="8"/>
        <v>0</v>
      </c>
      <c r="I128" s="90">
        <f>H128-C128</f>
        <v>0</v>
      </c>
    </row>
    <row r="129" spans="1:9" s="93" customFormat="1" ht="30" customHeight="1" x14ac:dyDescent="0.25">
      <c r="A129" s="91"/>
      <c r="B129" s="104" t="s">
        <v>118</v>
      </c>
      <c r="C129" s="91">
        <f>C130+C131+C132+C133</f>
        <v>805</v>
      </c>
      <c r="D129" s="91">
        <f>D130+D131+D132+D133</f>
        <v>113</v>
      </c>
      <c r="E129" s="91">
        <f>E130+E131+E132+E133</f>
        <v>29</v>
      </c>
      <c r="F129" s="91">
        <f>F130+F131+F132+F133</f>
        <v>19</v>
      </c>
      <c r="G129" s="91">
        <f>G130+G131+G132+G133</f>
        <v>0</v>
      </c>
      <c r="H129" s="91">
        <f t="shared" si="8"/>
        <v>161</v>
      </c>
      <c r="I129" s="91">
        <f>I130+I131+I132+I133</f>
        <v>-644</v>
      </c>
    </row>
    <row r="130" spans="1:9" ht="23.25" customHeight="1" x14ac:dyDescent="0.25">
      <c r="A130" s="85" t="s">
        <v>119</v>
      </c>
      <c r="B130" s="112" t="s">
        <v>260</v>
      </c>
      <c r="C130" s="85">
        <v>30</v>
      </c>
      <c r="D130" s="97"/>
      <c r="E130" s="85">
        <v>6</v>
      </c>
      <c r="F130" s="85">
        <v>2</v>
      </c>
      <c r="G130" s="90"/>
      <c r="H130" s="90">
        <f t="shared" si="8"/>
        <v>8</v>
      </c>
      <c r="I130" s="90">
        <f>H130-C130</f>
        <v>-22</v>
      </c>
    </row>
    <row r="131" spans="1:9" ht="23.25" customHeight="1" x14ac:dyDescent="0.25">
      <c r="A131" s="85" t="s">
        <v>120</v>
      </c>
      <c r="B131" s="112" t="s">
        <v>261</v>
      </c>
      <c r="C131" s="85">
        <v>315</v>
      </c>
      <c r="D131" s="97">
        <v>63</v>
      </c>
      <c r="E131" s="85">
        <v>19</v>
      </c>
      <c r="F131" s="85">
        <v>13</v>
      </c>
      <c r="G131" s="90"/>
      <c r="H131" s="90">
        <f t="shared" si="8"/>
        <v>95</v>
      </c>
      <c r="I131" s="90">
        <f>H131-C131</f>
        <v>-220</v>
      </c>
    </row>
    <row r="132" spans="1:9" ht="23.25" customHeight="1" x14ac:dyDescent="0.25">
      <c r="A132" s="85" t="s">
        <v>121</v>
      </c>
      <c r="B132" s="112" t="s">
        <v>293</v>
      </c>
      <c r="C132" s="85">
        <v>455</v>
      </c>
      <c r="D132" s="97">
        <v>33</v>
      </c>
      <c r="E132" s="85">
        <v>2</v>
      </c>
      <c r="F132" s="85">
        <v>1</v>
      </c>
      <c r="G132" s="90"/>
      <c r="H132" s="90">
        <f t="shared" si="8"/>
        <v>36</v>
      </c>
      <c r="I132" s="90">
        <f>H132-C132</f>
        <v>-419</v>
      </c>
    </row>
    <row r="133" spans="1:9" ht="23.25" customHeight="1" x14ac:dyDescent="0.25">
      <c r="A133" s="85" t="s">
        <v>122</v>
      </c>
      <c r="B133" s="112" t="s">
        <v>294</v>
      </c>
      <c r="C133" s="85">
        <v>5</v>
      </c>
      <c r="D133" s="97">
        <v>17</v>
      </c>
      <c r="E133" s="85">
        <v>2</v>
      </c>
      <c r="F133" s="85">
        <v>3</v>
      </c>
      <c r="G133" s="90"/>
      <c r="H133" s="90">
        <f t="shared" si="8"/>
        <v>22</v>
      </c>
      <c r="I133" s="90">
        <f>H133-C133</f>
        <v>17</v>
      </c>
    </row>
    <row r="134" spans="1:9" s="93" customFormat="1" ht="42.75" customHeight="1" x14ac:dyDescent="0.25">
      <c r="A134" s="91" t="s">
        <v>123</v>
      </c>
      <c r="B134" s="117" t="s">
        <v>124</v>
      </c>
      <c r="C134" s="91">
        <f>C135+C136+C137+C138</f>
        <v>550</v>
      </c>
      <c r="D134" s="91">
        <f>D135+D136+D137+D138</f>
        <v>226</v>
      </c>
      <c r="E134" s="91">
        <f>E135+E136+E137+E138</f>
        <v>26</v>
      </c>
      <c r="F134" s="91">
        <f>F135+F136+F137+F138</f>
        <v>30</v>
      </c>
      <c r="G134" s="91">
        <f>G135+G136+G137+G138</f>
        <v>0</v>
      </c>
      <c r="H134" s="91">
        <f t="shared" si="8"/>
        <v>282</v>
      </c>
      <c r="I134" s="91">
        <f>I135+I136+I137+I138</f>
        <v>-268</v>
      </c>
    </row>
    <row r="135" spans="1:9" ht="22.5" customHeight="1" x14ac:dyDescent="0.25">
      <c r="A135" s="85" t="s">
        <v>125</v>
      </c>
      <c r="B135" s="112" t="s">
        <v>260</v>
      </c>
      <c r="C135" s="85">
        <v>25</v>
      </c>
      <c r="D135" s="97">
        <v>17</v>
      </c>
      <c r="E135" s="85">
        <v>6</v>
      </c>
      <c r="F135" s="85">
        <v>4</v>
      </c>
      <c r="G135" s="90"/>
      <c r="H135" s="90">
        <f t="shared" si="8"/>
        <v>27</v>
      </c>
      <c r="I135" s="90">
        <f>H135-C135</f>
        <v>2</v>
      </c>
    </row>
    <row r="136" spans="1:9" ht="22.5" customHeight="1" x14ac:dyDescent="0.25">
      <c r="A136" s="85" t="s">
        <v>126</v>
      </c>
      <c r="B136" s="112" t="s">
        <v>261</v>
      </c>
      <c r="C136" s="85">
        <v>280</v>
      </c>
      <c r="D136" s="97">
        <v>182</v>
      </c>
      <c r="E136" s="85">
        <v>13</v>
      </c>
      <c r="F136" s="85">
        <v>21</v>
      </c>
      <c r="G136" s="90"/>
      <c r="H136" s="90">
        <f t="shared" si="8"/>
        <v>216</v>
      </c>
      <c r="I136" s="90">
        <f>H136-C136</f>
        <v>-64</v>
      </c>
    </row>
    <row r="137" spans="1:9" ht="22.5" customHeight="1" x14ac:dyDescent="0.25">
      <c r="A137" s="85" t="s">
        <v>127</v>
      </c>
      <c r="B137" s="112" t="s">
        <v>293</v>
      </c>
      <c r="C137" s="85">
        <v>235</v>
      </c>
      <c r="D137" s="97">
        <v>25</v>
      </c>
      <c r="E137" s="85">
        <v>3</v>
      </c>
      <c r="F137" s="85">
        <v>0</v>
      </c>
      <c r="G137" s="90"/>
      <c r="H137" s="90">
        <f t="shared" si="8"/>
        <v>28</v>
      </c>
      <c r="I137" s="90">
        <f>H137-C137</f>
        <v>-207</v>
      </c>
    </row>
    <row r="138" spans="1:9" ht="22.5" customHeight="1" x14ac:dyDescent="0.25">
      <c r="A138" s="85" t="s">
        <v>128</v>
      </c>
      <c r="B138" s="112" t="s">
        <v>294</v>
      </c>
      <c r="C138" s="85">
        <v>10</v>
      </c>
      <c r="D138" s="97">
        <v>2</v>
      </c>
      <c r="E138" s="85">
        <v>4</v>
      </c>
      <c r="F138" s="85">
        <v>5</v>
      </c>
      <c r="G138" s="90"/>
      <c r="H138" s="90">
        <f t="shared" si="8"/>
        <v>11</v>
      </c>
      <c r="I138" s="90">
        <f>H138-C138</f>
        <v>1</v>
      </c>
    </row>
    <row r="139" spans="1:9" s="93" customFormat="1" ht="30" customHeight="1" x14ac:dyDescent="0.25">
      <c r="A139" s="91"/>
      <c r="B139" s="117" t="s">
        <v>129</v>
      </c>
      <c r="C139" s="91">
        <f>C140+C141</f>
        <v>230</v>
      </c>
      <c r="D139" s="91">
        <f>D140+D141</f>
        <v>23</v>
      </c>
      <c r="E139" s="91">
        <f>E140+E141</f>
        <v>8</v>
      </c>
      <c r="F139" s="91">
        <f>F140+F141</f>
        <v>0</v>
      </c>
      <c r="G139" s="91">
        <f>G140+G141</f>
        <v>0</v>
      </c>
      <c r="H139" s="91">
        <f t="shared" si="8"/>
        <v>31</v>
      </c>
      <c r="I139" s="91">
        <f>I140+I141</f>
        <v>-199</v>
      </c>
    </row>
    <row r="140" spans="1:9" ht="22.5" customHeight="1" x14ac:dyDescent="0.25">
      <c r="A140" s="85" t="s">
        <v>130</v>
      </c>
      <c r="B140" s="112" t="s">
        <v>260</v>
      </c>
      <c r="C140" s="85">
        <v>20</v>
      </c>
      <c r="D140" s="97">
        <v>9</v>
      </c>
      <c r="E140" s="85">
        <v>6</v>
      </c>
      <c r="F140" s="85">
        <v>0</v>
      </c>
      <c r="G140" s="90"/>
      <c r="H140" s="90">
        <f t="shared" si="8"/>
        <v>15</v>
      </c>
      <c r="I140" s="90">
        <f>H140-C140</f>
        <v>-5</v>
      </c>
    </row>
    <row r="141" spans="1:9" ht="22.5" customHeight="1" x14ac:dyDescent="0.25">
      <c r="A141" s="85" t="s">
        <v>131</v>
      </c>
      <c r="B141" s="112" t="s">
        <v>261</v>
      </c>
      <c r="C141" s="85">
        <v>210</v>
      </c>
      <c r="D141" s="97">
        <v>14</v>
      </c>
      <c r="E141" s="85">
        <v>2</v>
      </c>
      <c r="F141" s="85">
        <v>0</v>
      </c>
      <c r="G141" s="90"/>
      <c r="H141" s="90">
        <f t="shared" si="8"/>
        <v>16</v>
      </c>
      <c r="I141" s="90">
        <f>H141-C141</f>
        <v>-194</v>
      </c>
    </row>
    <row r="142" spans="1:9" ht="22.5" customHeight="1" x14ac:dyDescent="0.25">
      <c r="A142" s="85"/>
      <c r="B142" s="112" t="s">
        <v>293</v>
      </c>
      <c r="C142" s="15">
        <v>225</v>
      </c>
      <c r="D142" s="97">
        <v>0</v>
      </c>
      <c r="E142" s="85">
        <v>3</v>
      </c>
      <c r="F142" s="85">
        <v>0</v>
      </c>
      <c r="G142" s="90"/>
      <c r="H142" s="90">
        <f t="shared" si="8"/>
        <v>3</v>
      </c>
      <c r="I142" s="90">
        <f>H142-C142</f>
        <v>-222</v>
      </c>
    </row>
    <row r="143" spans="1:9" ht="22.5" customHeight="1" x14ac:dyDescent="0.25">
      <c r="A143" s="85"/>
      <c r="B143" s="112" t="s">
        <v>294</v>
      </c>
      <c r="C143" s="15">
        <v>5</v>
      </c>
      <c r="D143" s="97"/>
      <c r="E143" s="85">
        <v>0</v>
      </c>
      <c r="F143" s="85">
        <v>0</v>
      </c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>C145+C146+C147+C148</f>
        <v>97</v>
      </c>
      <c r="D144" s="91">
        <f>D145+D146+D147+D148</f>
        <v>0</v>
      </c>
      <c r="E144" s="91">
        <f>E145+E146+E147+E148</f>
        <v>0</v>
      </c>
      <c r="F144" s="91">
        <f>F145+F146+F147+F148</f>
        <v>0</v>
      </c>
      <c r="G144" s="91">
        <f>G145+G146+G147+G148</f>
        <v>0</v>
      </c>
      <c r="H144" s="91">
        <f t="shared" si="8"/>
        <v>0</v>
      </c>
      <c r="I144" s="91">
        <f>I145+I146+I147+I148</f>
        <v>-97</v>
      </c>
    </row>
    <row r="145" spans="1:9" ht="21.75" customHeight="1" x14ac:dyDescent="0.25">
      <c r="A145" s="85" t="s">
        <v>134</v>
      </c>
      <c r="B145" s="112" t="s">
        <v>260</v>
      </c>
      <c r="C145" s="15">
        <v>3</v>
      </c>
      <c r="D145" s="97"/>
      <c r="E145" s="85">
        <v>0</v>
      </c>
      <c r="F145" s="85">
        <v>0</v>
      </c>
      <c r="G145" s="90"/>
      <c r="H145" s="90">
        <f t="shared" si="8"/>
        <v>0</v>
      </c>
      <c r="I145" s="90">
        <f>H145-C145</f>
        <v>-3</v>
      </c>
    </row>
    <row r="146" spans="1:9" ht="21.75" customHeight="1" x14ac:dyDescent="0.25">
      <c r="A146" s="85" t="s">
        <v>135</v>
      </c>
      <c r="B146" s="112" t="s">
        <v>261</v>
      </c>
      <c r="C146" s="15">
        <v>20</v>
      </c>
      <c r="D146" s="97"/>
      <c r="E146" s="85">
        <v>0</v>
      </c>
      <c r="F146" s="85">
        <v>0</v>
      </c>
      <c r="G146" s="90"/>
      <c r="H146" s="90">
        <f t="shared" si="8"/>
        <v>0</v>
      </c>
      <c r="I146" s="90">
        <f>H146-C146</f>
        <v>-20</v>
      </c>
    </row>
    <row r="147" spans="1:9" ht="21.75" customHeight="1" x14ac:dyDescent="0.25">
      <c r="A147" s="85" t="s">
        <v>136</v>
      </c>
      <c r="B147" s="112" t="s">
        <v>293</v>
      </c>
      <c r="C147" s="15">
        <v>33</v>
      </c>
      <c r="D147" s="97"/>
      <c r="E147" s="85">
        <v>0</v>
      </c>
      <c r="F147" s="85">
        <v>0</v>
      </c>
      <c r="G147" s="90"/>
      <c r="H147" s="90">
        <f t="shared" si="8"/>
        <v>0</v>
      </c>
      <c r="I147" s="90">
        <f>H147-C147</f>
        <v>-33</v>
      </c>
    </row>
    <row r="148" spans="1:9" ht="21.75" customHeight="1" x14ac:dyDescent="0.25">
      <c r="A148" s="85" t="s">
        <v>137</v>
      </c>
      <c r="B148" s="112" t="s">
        <v>294</v>
      </c>
      <c r="C148" s="15">
        <v>41</v>
      </c>
      <c r="D148" s="97"/>
      <c r="E148" s="85">
        <v>0</v>
      </c>
      <c r="F148" s="85">
        <v>0</v>
      </c>
      <c r="G148" s="90"/>
      <c r="H148" s="90">
        <f t="shared" si="8"/>
        <v>0</v>
      </c>
      <c r="I148" s="90">
        <f>H148-C148</f>
        <v>-41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>C150+C151</f>
        <v>7</v>
      </c>
      <c r="D149" s="91">
        <f>D150+D151</f>
        <v>1</v>
      </c>
      <c r="E149" s="91">
        <v>0</v>
      </c>
      <c r="F149" s="91">
        <f>F150+F151</f>
        <v>0</v>
      </c>
      <c r="G149" s="91">
        <f>G150+G151</f>
        <v>0</v>
      </c>
      <c r="H149" s="91">
        <f t="shared" si="8"/>
        <v>1</v>
      </c>
      <c r="I149" s="91">
        <f>I150+I151</f>
        <v>-6</v>
      </c>
    </row>
    <row r="150" spans="1:9" ht="21.75" customHeight="1" x14ac:dyDescent="0.25">
      <c r="A150" s="85" t="s">
        <v>140</v>
      </c>
      <c r="B150" s="15" t="s">
        <v>321</v>
      </c>
      <c r="C150" s="85">
        <v>7</v>
      </c>
      <c r="D150" s="97">
        <v>1</v>
      </c>
      <c r="E150" s="85">
        <v>0</v>
      </c>
      <c r="F150" s="85">
        <v>0</v>
      </c>
      <c r="G150" s="90"/>
      <c r="H150" s="90">
        <f t="shared" si="8"/>
        <v>1</v>
      </c>
      <c r="I150" s="90">
        <f>H150-C150</f>
        <v>-6</v>
      </c>
    </row>
    <row r="151" spans="1:9" ht="21.75" customHeight="1" x14ac:dyDescent="0.25">
      <c r="A151" s="85" t="s">
        <v>141</v>
      </c>
      <c r="B151" s="15" t="s">
        <v>322</v>
      </c>
      <c r="C151" s="85"/>
      <c r="D151" s="97"/>
      <c r="E151" s="85">
        <v>0</v>
      </c>
      <c r="F151" s="85">
        <v>0</v>
      </c>
      <c r="G151" s="90"/>
      <c r="H151" s="90">
        <f t="shared" si="8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>C153+C154+C155</f>
        <v>650</v>
      </c>
      <c r="D152" s="91">
        <f>D153+D154+D155</f>
        <v>159</v>
      </c>
      <c r="E152" s="91">
        <v>0</v>
      </c>
      <c r="F152" s="91">
        <f>F153+F154+F155</f>
        <v>0</v>
      </c>
      <c r="G152" s="91">
        <f>G153+G154+G155</f>
        <v>0</v>
      </c>
      <c r="H152" s="91">
        <f t="shared" ref="H152:H165" si="9">D152+E152+F152+G152</f>
        <v>159</v>
      </c>
      <c r="I152" s="91">
        <f>I153+I154+I155</f>
        <v>-491</v>
      </c>
    </row>
    <row r="153" spans="1:9" ht="21.75" customHeight="1" x14ac:dyDescent="0.25">
      <c r="A153" s="88" t="s">
        <v>143</v>
      </c>
      <c r="B153" s="118" t="s">
        <v>323</v>
      </c>
      <c r="C153" s="85">
        <v>300</v>
      </c>
      <c r="D153" s="97">
        <v>80</v>
      </c>
      <c r="E153" s="88">
        <v>0</v>
      </c>
      <c r="F153" s="88">
        <v>0</v>
      </c>
      <c r="G153" s="96"/>
      <c r="H153" s="90">
        <f t="shared" si="9"/>
        <v>80</v>
      </c>
      <c r="I153" s="90">
        <f>H153-C153</f>
        <v>-220</v>
      </c>
    </row>
    <row r="154" spans="1:9" ht="21.75" customHeight="1" x14ac:dyDescent="0.25">
      <c r="A154" s="88" t="s">
        <v>144</v>
      </c>
      <c r="B154" s="118" t="s">
        <v>324</v>
      </c>
      <c r="C154" s="85">
        <v>200</v>
      </c>
      <c r="D154" s="97">
        <v>25</v>
      </c>
      <c r="E154" s="88">
        <v>0</v>
      </c>
      <c r="F154" s="88">
        <v>0</v>
      </c>
      <c r="G154" s="96"/>
      <c r="H154" s="90">
        <f t="shared" si="9"/>
        <v>25</v>
      </c>
      <c r="I154" s="90">
        <f>H154-C154</f>
        <v>-175</v>
      </c>
    </row>
    <row r="155" spans="1:9" ht="21.75" customHeight="1" x14ac:dyDescent="0.25">
      <c r="A155" s="88" t="s">
        <v>145</v>
      </c>
      <c r="B155" s="118" t="s">
        <v>325</v>
      </c>
      <c r="C155" s="85">
        <v>150</v>
      </c>
      <c r="D155" s="97">
        <v>54</v>
      </c>
      <c r="E155" s="88">
        <v>0</v>
      </c>
      <c r="F155" s="88">
        <v>0</v>
      </c>
      <c r="G155" s="96"/>
      <c r="H155" s="90">
        <f t="shared" si="9"/>
        <v>54</v>
      </c>
      <c r="I155" s="90">
        <f>H155-C155</f>
        <v>-96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>C157</f>
        <v>8</v>
      </c>
      <c r="D156" s="91">
        <f>D157</f>
        <v>4</v>
      </c>
      <c r="E156" s="91">
        <v>0</v>
      </c>
      <c r="F156" s="91">
        <f>F157</f>
        <v>0</v>
      </c>
      <c r="G156" s="91">
        <f>G157</f>
        <v>0</v>
      </c>
      <c r="H156" s="91">
        <f t="shared" si="9"/>
        <v>4</v>
      </c>
      <c r="I156" s="91">
        <f>I157</f>
        <v>-4</v>
      </c>
    </row>
    <row r="157" spans="1:9" s="122" customFormat="1" ht="20.25" customHeight="1" x14ac:dyDescent="0.25">
      <c r="A157" s="119" t="s">
        <v>148</v>
      </c>
      <c r="B157" s="120" t="s">
        <v>326</v>
      </c>
      <c r="C157" s="119">
        <v>8</v>
      </c>
      <c r="D157" s="119">
        <v>4</v>
      </c>
      <c r="E157" s="119">
        <v>0</v>
      </c>
      <c r="F157" s="119">
        <v>0</v>
      </c>
      <c r="G157" s="121"/>
      <c r="H157" s="121">
        <f t="shared" si="9"/>
        <v>4</v>
      </c>
      <c r="I157" s="121">
        <f>H157-C157</f>
        <v>-4</v>
      </c>
    </row>
    <row r="158" spans="1:9" s="122" customFormat="1" ht="30" x14ac:dyDescent="0.25">
      <c r="A158" s="119"/>
      <c r="B158" s="120" t="s">
        <v>327</v>
      </c>
      <c r="C158" s="119">
        <v>4</v>
      </c>
      <c r="D158" s="119"/>
      <c r="E158" s="119">
        <v>0</v>
      </c>
      <c r="F158" s="119">
        <v>0</v>
      </c>
      <c r="G158" s="121"/>
      <c r="H158" s="121"/>
      <c r="I158" s="121"/>
    </row>
    <row r="159" spans="1:9" ht="60" x14ac:dyDescent="0.25">
      <c r="A159" s="85" t="s">
        <v>148</v>
      </c>
      <c r="B159" s="15" t="s">
        <v>328</v>
      </c>
      <c r="C159" s="85">
        <v>18</v>
      </c>
      <c r="D159" s="97"/>
      <c r="E159" s="85">
        <v>0</v>
      </c>
      <c r="F159" s="85">
        <v>0</v>
      </c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f>C161+C162+C163</f>
        <v>4</v>
      </c>
      <c r="D160" s="91">
        <f>D161+D162+D163</f>
        <v>6</v>
      </c>
      <c r="E160" s="91">
        <v>0</v>
      </c>
      <c r="F160" s="91">
        <f>F161+F162+F163</f>
        <v>0</v>
      </c>
      <c r="G160" s="91">
        <f>G161+G162+G163</f>
        <v>0</v>
      </c>
      <c r="H160" s="91">
        <f t="shared" si="9"/>
        <v>6</v>
      </c>
      <c r="I160" s="91">
        <f>I161+I162+I163</f>
        <v>2</v>
      </c>
    </row>
    <row r="161" spans="1:12" ht="39.75" customHeight="1" x14ac:dyDescent="0.25">
      <c r="A161" s="85" t="s">
        <v>150</v>
      </c>
      <c r="B161" s="15" t="s">
        <v>329</v>
      </c>
      <c r="C161" s="85">
        <v>2</v>
      </c>
      <c r="D161" s="97">
        <v>2</v>
      </c>
      <c r="E161" s="85">
        <v>0</v>
      </c>
      <c r="F161" s="85">
        <v>0</v>
      </c>
      <c r="G161" s="90"/>
      <c r="H161" s="90">
        <f t="shared" si="9"/>
        <v>2</v>
      </c>
      <c r="I161" s="90">
        <f>H161-C161</f>
        <v>0</v>
      </c>
    </row>
    <row r="162" spans="1:12" ht="33" customHeight="1" x14ac:dyDescent="0.25">
      <c r="A162" s="85" t="s">
        <v>151</v>
      </c>
      <c r="B162" s="15" t="s">
        <v>330</v>
      </c>
      <c r="C162" s="85">
        <v>1</v>
      </c>
      <c r="D162" s="97">
        <v>4</v>
      </c>
      <c r="E162" s="85">
        <v>0</v>
      </c>
      <c r="F162" s="85">
        <v>0</v>
      </c>
      <c r="G162" s="90"/>
      <c r="H162" s="90">
        <f t="shared" si="9"/>
        <v>4</v>
      </c>
      <c r="I162" s="90">
        <f>H162-C162</f>
        <v>3</v>
      </c>
    </row>
    <row r="163" spans="1:12" ht="24.75" customHeight="1" x14ac:dyDescent="0.25">
      <c r="A163" s="85" t="s">
        <v>152</v>
      </c>
      <c r="B163" s="15" t="s">
        <v>331</v>
      </c>
      <c r="C163" s="85">
        <v>1</v>
      </c>
      <c r="D163" s="111"/>
      <c r="E163" s="85">
        <v>0</v>
      </c>
      <c r="F163" s="85">
        <v>0</v>
      </c>
      <c r="G163" s="90"/>
      <c r="H163" s="90">
        <f t="shared" si="9"/>
        <v>0</v>
      </c>
      <c r="I163" s="90">
        <f>H163-C163</f>
        <v>-1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>C165+C166+C167</f>
        <v>12</v>
      </c>
      <c r="D164" s="91">
        <f>D165+D166+D167</f>
        <v>9</v>
      </c>
      <c r="E164" s="91">
        <f>E165+E166+E167</f>
        <v>0</v>
      </c>
      <c r="F164" s="91">
        <f>F165+F166+F167</f>
        <v>0</v>
      </c>
      <c r="G164" s="91">
        <f>G165+G166+G167</f>
        <v>0</v>
      </c>
      <c r="H164" s="91">
        <f t="shared" si="9"/>
        <v>9</v>
      </c>
      <c r="I164" s="91">
        <f>I165+I166+I167</f>
        <v>-3</v>
      </c>
    </row>
    <row r="165" spans="1:12" ht="33.75" customHeight="1" x14ac:dyDescent="0.25">
      <c r="A165" s="85" t="s">
        <v>154</v>
      </c>
      <c r="B165" s="15" t="s">
        <v>333</v>
      </c>
      <c r="C165" s="85">
        <v>4</v>
      </c>
      <c r="D165" s="97">
        <v>5</v>
      </c>
      <c r="E165" s="85">
        <v>0</v>
      </c>
      <c r="F165" s="85">
        <v>0</v>
      </c>
      <c r="G165" s="90"/>
      <c r="H165" s="90">
        <f t="shared" si="9"/>
        <v>5</v>
      </c>
      <c r="I165" s="90">
        <f>H165-C165</f>
        <v>1</v>
      </c>
    </row>
    <row r="166" spans="1:12" x14ac:dyDescent="0.25">
      <c r="A166" s="85" t="s">
        <v>155</v>
      </c>
      <c r="B166" s="15" t="s">
        <v>334</v>
      </c>
      <c r="C166" s="85">
        <v>4</v>
      </c>
      <c r="D166" s="97">
        <v>4</v>
      </c>
      <c r="E166" s="85">
        <v>0</v>
      </c>
      <c r="F166" s="85">
        <v>0</v>
      </c>
      <c r="G166" s="90"/>
      <c r="H166" s="90">
        <f>D166+E166+F166+G166</f>
        <v>4</v>
      </c>
      <c r="I166" s="90">
        <f>H166-C166</f>
        <v>0</v>
      </c>
    </row>
    <row r="167" spans="1:12" ht="45" x14ac:dyDescent="0.25">
      <c r="A167" s="85" t="s">
        <v>156</v>
      </c>
      <c r="B167" s="15" t="s">
        <v>335</v>
      </c>
      <c r="C167" s="85">
        <v>4</v>
      </c>
      <c r="D167" s="97"/>
      <c r="E167" s="85">
        <v>0</v>
      </c>
      <c r="F167" s="85">
        <v>0</v>
      </c>
      <c r="G167" s="90"/>
      <c r="H167" s="90">
        <f>D167+E167+F167+G167</f>
        <v>0</v>
      </c>
      <c r="I167" s="90">
        <f>H167-C167</f>
        <v>-4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view="pageBreakPreview" topLeftCell="A9" zoomScaleNormal="70" zoomScaleSheetLayoutView="100" workbookViewId="0">
      <pane ySplit="1" topLeftCell="A44" activePane="bottomLeft" state="frozen"/>
      <selection activeCell="A9" sqref="A9"/>
      <selection pane="bottomLeft" activeCell="D69" sqref="D69:F69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287</v>
      </c>
      <c r="E9" s="99" t="s">
        <v>253</v>
      </c>
      <c r="F9" s="99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:I12" si="0">C13</f>
        <v>1</v>
      </c>
      <c r="D12" s="91">
        <f t="shared" si="0"/>
        <v>0</v>
      </c>
      <c r="E12" s="91">
        <f t="shared" si="0"/>
        <v>0</v>
      </c>
      <c r="F12" s="91">
        <f t="shared" si="0"/>
        <v>0</v>
      </c>
      <c r="G12" s="91">
        <f t="shared" si="0"/>
        <v>0</v>
      </c>
      <c r="H12" s="91">
        <f t="shared" si="0"/>
        <v>0</v>
      </c>
      <c r="I12" s="91">
        <f t="shared" si="0"/>
        <v>-1</v>
      </c>
    </row>
    <row r="13" spans="1:9" ht="36" customHeight="1" x14ac:dyDescent="0.25">
      <c r="A13" s="85" t="s">
        <v>13</v>
      </c>
      <c r="B13" s="85" t="s">
        <v>288</v>
      </c>
      <c r="C13" s="85">
        <v>1</v>
      </c>
      <c r="D13" s="97">
        <v>0</v>
      </c>
      <c r="E13" s="85">
        <v>0</v>
      </c>
      <c r="F13" s="85"/>
      <c r="G13" s="90"/>
      <c r="H13" s="90">
        <f t="shared" ref="H13:H25" si="1">D13+E13+F13+G13</f>
        <v>0</v>
      </c>
      <c r="I13" s="90">
        <f>H13-C13</f>
        <v>-1</v>
      </c>
    </row>
    <row r="14" spans="1:9" s="93" customFormat="1" ht="60" x14ac:dyDescent="0.25">
      <c r="A14" s="91" t="s">
        <v>14</v>
      </c>
      <c r="B14" s="91" t="s">
        <v>15</v>
      </c>
      <c r="C14" s="91">
        <f>C15</f>
        <v>1</v>
      </c>
      <c r="D14" s="91">
        <f>D15</f>
        <v>1</v>
      </c>
      <c r="E14" s="91">
        <f>E15</f>
        <v>0</v>
      </c>
      <c r="F14" s="91">
        <f>F15</f>
        <v>0</v>
      </c>
      <c r="G14" s="91">
        <f>G15</f>
        <v>0</v>
      </c>
      <c r="H14" s="91">
        <f t="shared" si="1"/>
        <v>1</v>
      </c>
      <c r="I14" s="91">
        <f>I15</f>
        <v>0</v>
      </c>
    </row>
    <row r="15" spans="1:9" ht="42.75" customHeight="1" x14ac:dyDescent="0.25">
      <c r="A15" s="85"/>
      <c r="B15" s="85" t="s">
        <v>289</v>
      </c>
      <c r="C15" s="85">
        <v>1</v>
      </c>
      <c r="D15" s="97">
        <v>1</v>
      </c>
      <c r="E15" s="85">
        <v>0</v>
      </c>
      <c r="F15" s="85">
        <v>0</v>
      </c>
      <c r="G15" s="90"/>
      <c r="H15" s="90">
        <f t="shared" si="1"/>
        <v>1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>C17</f>
        <v>1</v>
      </c>
      <c r="D16" s="91">
        <f>D17</f>
        <v>1</v>
      </c>
      <c r="E16" s="91">
        <f>E17</f>
        <v>0</v>
      </c>
      <c r="F16" s="91">
        <f>F17</f>
        <v>0</v>
      </c>
      <c r="G16" s="91">
        <f>G17</f>
        <v>0</v>
      </c>
      <c r="H16" s="91">
        <f t="shared" si="1"/>
        <v>1</v>
      </c>
      <c r="I16" s="91">
        <f>I17</f>
        <v>0</v>
      </c>
    </row>
    <row r="17" spans="1:9" ht="42.75" customHeight="1" x14ac:dyDescent="0.25">
      <c r="A17" s="85" t="s">
        <v>18</v>
      </c>
      <c r="B17" s="85" t="s">
        <v>290</v>
      </c>
      <c r="C17" s="85">
        <v>1</v>
      </c>
      <c r="D17" s="97">
        <v>1</v>
      </c>
      <c r="E17" s="85">
        <v>0</v>
      </c>
      <c r="F17" s="85">
        <v>0</v>
      </c>
      <c r="G17" s="90"/>
      <c r="H17" s="90">
        <f t="shared" si="1"/>
        <v>1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>C19</f>
        <v>1</v>
      </c>
      <c r="D18" s="91">
        <f>D19</f>
        <v>0</v>
      </c>
      <c r="E18" s="91">
        <f>E19</f>
        <v>1</v>
      </c>
      <c r="F18" s="91">
        <f>F19</f>
        <v>0</v>
      </c>
      <c r="G18" s="91">
        <f>G19</f>
        <v>0</v>
      </c>
      <c r="H18" s="91">
        <f t="shared" si="1"/>
        <v>1</v>
      </c>
      <c r="I18" s="91">
        <f>I19</f>
        <v>0</v>
      </c>
    </row>
    <row r="19" spans="1:9" ht="42.75" customHeight="1" x14ac:dyDescent="0.25">
      <c r="A19" s="85" t="s">
        <v>21</v>
      </c>
      <c r="B19" s="85" t="s">
        <v>291</v>
      </c>
      <c r="C19" s="85">
        <v>1</v>
      </c>
      <c r="D19" s="97">
        <v>0</v>
      </c>
      <c r="E19" s="85">
        <v>1</v>
      </c>
      <c r="F19" s="85"/>
      <c r="G19" s="90"/>
      <c r="H19" s="90">
        <f t="shared" si="1"/>
        <v>1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>C21</f>
        <v>1</v>
      </c>
      <c r="D20" s="91">
        <f>D21</f>
        <v>1</v>
      </c>
      <c r="E20" s="91">
        <f>E21</f>
        <v>1</v>
      </c>
      <c r="F20" s="91">
        <f>F21</f>
        <v>0</v>
      </c>
      <c r="G20" s="91">
        <f>G21</f>
        <v>0</v>
      </c>
      <c r="H20" s="91">
        <f t="shared" si="1"/>
        <v>2</v>
      </c>
      <c r="I20" s="91">
        <f>I21</f>
        <v>1</v>
      </c>
    </row>
    <row r="21" spans="1:9" ht="42.75" customHeight="1" x14ac:dyDescent="0.25">
      <c r="A21" s="85" t="s">
        <v>24</v>
      </c>
      <c r="B21" s="85" t="s">
        <v>258</v>
      </c>
      <c r="C21" s="85">
        <v>1</v>
      </c>
      <c r="D21" s="97">
        <v>1</v>
      </c>
      <c r="E21" s="85">
        <v>1</v>
      </c>
      <c r="F21" s="85">
        <v>0</v>
      </c>
      <c r="G21" s="90"/>
      <c r="H21" s="90">
        <f t="shared" si="1"/>
        <v>2</v>
      </c>
      <c r="I21" s="90">
        <f>H21-C21</f>
        <v>1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1"/>
        <v>0</v>
      </c>
      <c r="I22" s="90"/>
    </row>
    <row r="23" spans="1:9" s="93" customFormat="1" ht="60" x14ac:dyDescent="0.25">
      <c r="A23" s="91" t="s">
        <v>26</v>
      </c>
      <c r="B23" s="91" t="s">
        <v>27</v>
      </c>
      <c r="C23" s="91">
        <f>C24</f>
        <v>8</v>
      </c>
      <c r="D23" s="91">
        <f>D24</f>
        <v>1</v>
      </c>
      <c r="E23" s="91">
        <f>E24</f>
        <v>2</v>
      </c>
      <c r="F23" s="91">
        <f>F24</f>
        <v>1</v>
      </c>
      <c r="G23" s="91">
        <f>G24</f>
        <v>0</v>
      </c>
      <c r="H23" s="91">
        <f t="shared" si="1"/>
        <v>4</v>
      </c>
      <c r="I23" s="91">
        <f>I24</f>
        <v>-4</v>
      </c>
    </row>
    <row r="24" spans="1:9" ht="28.5" customHeight="1" x14ac:dyDescent="0.25">
      <c r="A24" s="85" t="s">
        <v>28</v>
      </c>
      <c r="B24" s="85" t="s">
        <v>259</v>
      </c>
      <c r="C24" s="85">
        <v>8</v>
      </c>
      <c r="D24" s="97">
        <v>1</v>
      </c>
      <c r="E24" s="85">
        <v>2</v>
      </c>
      <c r="F24" s="85">
        <v>1</v>
      </c>
      <c r="G24" s="90"/>
      <c r="H24" s="90">
        <f t="shared" si="1"/>
        <v>4</v>
      </c>
      <c r="I24" s="90">
        <f>H24-C24</f>
        <v>-4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1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23" t="s">
        <v>252</v>
      </c>
      <c r="C27" s="91">
        <f>C28+C29+C30+C31+C32</f>
        <v>150</v>
      </c>
      <c r="D27" s="91">
        <f>D28+D29+D30+D31+D32</f>
        <v>40</v>
      </c>
      <c r="E27" s="91">
        <f>E28+E29+E30+E31+E32</f>
        <v>80</v>
      </c>
      <c r="F27" s="91">
        <f>F28+F29+F30+F31+F32</f>
        <v>22</v>
      </c>
      <c r="G27" s="91">
        <f>G28+G29+G30+G31+G32</f>
        <v>0</v>
      </c>
      <c r="H27" s="91">
        <f t="shared" ref="H27:H32" si="2">D27+E27+F27+G27</f>
        <v>142</v>
      </c>
      <c r="I27" s="91">
        <f>I28+I29+I30+I31+I32</f>
        <v>-8</v>
      </c>
    </row>
    <row r="28" spans="1:9" s="95" customFormat="1" ht="23.25" customHeight="1" x14ac:dyDescent="0.25">
      <c r="A28" s="85" t="s">
        <v>247</v>
      </c>
      <c r="B28" s="107" t="s">
        <v>260</v>
      </c>
      <c r="C28" s="92">
        <v>80</v>
      </c>
      <c r="D28" s="97">
        <v>20</v>
      </c>
      <c r="E28" s="92">
        <f>3+1</f>
        <v>4</v>
      </c>
      <c r="F28" s="92">
        <v>2</v>
      </c>
      <c r="G28" s="101"/>
      <c r="H28" s="101">
        <f t="shared" si="2"/>
        <v>26</v>
      </c>
      <c r="I28" s="101">
        <f>H28-C28</f>
        <v>-54</v>
      </c>
    </row>
    <row r="29" spans="1:9" s="95" customFormat="1" ht="23.25" customHeight="1" x14ac:dyDescent="0.25">
      <c r="A29" s="85" t="s">
        <v>248</v>
      </c>
      <c r="B29" s="107" t="s">
        <v>261</v>
      </c>
      <c r="C29" s="92">
        <v>70</v>
      </c>
      <c r="D29" s="97">
        <v>20</v>
      </c>
      <c r="E29" s="92">
        <f>5+2+0</f>
        <v>7</v>
      </c>
      <c r="F29" s="92">
        <v>0</v>
      </c>
      <c r="G29" s="101"/>
      <c r="H29" s="101">
        <f t="shared" si="2"/>
        <v>27</v>
      </c>
      <c r="I29" s="101">
        <f>H29-C29</f>
        <v>-43</v>
      </c>
    </row>
    <row r="30" spans="1:9" s="95" customFormat="1" ht="23.25" customHeight="1" x14ac:dyDescent="0.25">
      <c r="A30" s="85" t="s">
        <v>249</v>
      </c>
      <c r="B30" s="107" t="s">
        <v>293</v>
      </c>
      <c r="C30" s="92"/>
      <c r="D30" s="97"/>
      <c r="E30" s="92">
        <f>15+16+10</f>
        <v>41</v>
      </c>
      <c r="F30" s="92">
        <v>10</v>
      </c>
      <c r="G30" s="101"/>
      <c r="H30" s="101">
        <f t="shared" si="2"/>
        <v>51</v>
      </c>
      <c r="I30" s="101">
        <f>H30-C30</f>
        <v>51</v>
      </c>
    </row>
    <row r="31" spans="1:9" s="95" customFormat="1" ht="23.25" customHeight="1" x14ac:dyDescent="0.25">
      <c r="A31" s="85" t="s">
        <v>250</v>
      </c>
      <c r="B31" s="107" t="s">
        <v>294</v>
      </c>
      <c r="C31" s="92"/>
      <c r="D31" s="97"/>
      <c r="E31" s="92">
        <f>8+4+8+8</f>
        <v>28</v>
      </c>
      <c r="F31" s="92">
        <v>10</v>
      </c>
      <c r="G31" s="101"/>
      <c r="H31" s="101">
        <f t="shared" si="2"/>
        <v>38</v>
      </c>
      <c r="I31" s="101">
        <f>H31-C31</f>
        <v>38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2"/>
        <v>0</v>
      </c>
      <c r="I32" s="101">
        <f>H32-C32</f>
        <v>0</v>
      </c>
    </row>
    <row r="33" spans="1:9" s="93" customFormat="1" ht="30" customHeight="1" x14ac:dyDescent="0.25">
      <c r="A33" s="91" t="s">
        <v>36</v>
      </c>
      <c r="B33" s="91" t="s">
        <v>31</v>
      </c>
      <c r="C33" s="91">
        <f t="shared" ref="C33:I33" si="3">C34+C35+C36+C37+C38+C39+C40+C41+C42+C43+C44</f>
        <v>26</v>
      </c>
      <c r="D33" s="91">
        <f t="shared" si="3"/>
        <v>10</v>
      </c>
      <c r="E33" s="91">
        <f t="shared" si="3"/>
        <v>12</v>
      </c>
      <c r="F33" s="91">
        <f t="shared" si="3"/>
        <v>9</v>
      </c>
      <c r="G33" s="91">
        <f t="shared" si="3"/>
        <v>0</v>
      </c>
      <c r="H33" s="91">
        <f t="shared" si="3"/>
        <v>31</v>
      </c>
      <c r="I33" s="91">
        <f t="shared" si="3"/>
        <v>5</v>
      </c>
    </row>
    <row r="34" spans="1:9" ht="23.25" customHeight="1" x14ac:dyDescent="0.25">
      <c r="A34" s="85" t="s">
        <v>32</v>
      </c>
      <c r="B34" s="85" t="s">
        <v>336</v>
      </c>
      <c r="C34" s="85">
        <v>4</v>
      </c>
      <c r="D34" s="88">
        <v>2</v>
      </c>
      <c r="E34" s="85"/>
      <c r="F34" s="85">
        <v>1</v>
      </c>
      <c r="G34" s="90"/>
      <c r="H34" s="90">
        <f>D34+E34+F34+G34</f>
        <v>3</v>
      </c>
      <c r="I34" s="90">
        <f>H34-C34</f>
        <v>-1</v>
      </c>
    </row>
    <row r="35" spans="1:9" ht="23.25" customHeight="1" x14ac:dyDescent="0.25">
      <c r="A35" s="85" t="s">
        <v>33</v>
      </c>
      <c r="B35" s="85" t="s">
        <v>337</v>
      </c>
      <c r="C35" s="85">
        <v>3</v>
      </c>
      <c r="D35" s="88">
        <v>1</v>
      </c>
      <c r="E35" s="85"/>
      <c r="F35" s="85">
        <v>1</v>
      </c>
      <c r="G35" s="90"/>
      <c r="H35" s="90">
        <f t="shared" ref="H35:H101" si="4">D35+E35+F35+G35</f>
        <v>2</v>
      </c>
      <c r="I35" s="90">
        <f t="shared" ref="I35:I44" si="5">H35-C35</f>
        <v>-1</v>
      </c>
    </row>
    <row r="36" spans="1:9" ht="23.25" customHeight="1" x14ac:dyDescent="0.25">
      <c r="A36" s="85" t="s">
        <v>34</v>
      </c>
      <c r="B36" s="85" t="s">
        <v>338</v>
      </c>
      <c r="C36" s="85">
        <v>2</v>
      </c>
      <c r="D36" s="88">
        <v>1</v>
      </c>
      <c r="E36" s="85">
        <v>2</v>
      </c>
      <c r="F36" s="85">
        <v>2</v>
      </c>
      <c r="G36" s="90"/>
      <c r="H36" s="90">
        <f t="shared" si="4"/>
        <v>5</v>
      </c>
      <c r="I36" s="90">
        <f t="shared" si="5"/>
        <v>3</v>
      </c>
    </row>
    <row r="37" spans="1:9" ht="23.25" customHeight="1" x14ac:dyDescent="0.25">
      <c r="A37" s="85" t="s">
        <v>35</v>
      </c>
      <c r="B37" s="85" t="s">
        <v>339</v>
      </c>
      <c r="C37" s="85">
        <v>3</v>
      </c>
      <c r="D37" s="88">
        <v>1</v>
      </c>
      <c r="E37" s="85">
        <v>3</v>
      </c>
      <c r="F37" s="85">
        <v>1</v>
      </c>
      <c r="G37" s="90"/>
      <c r="H37" s="90">
        <f t="shared" si="4"/>
        <v>5</v>
      </c>
      <c r="I37" s="90">
        <f t="shared" si="5"/>
        <v>2</v>
      </c>
    </row>
    <row r="38" spans="1:9" ht="23.25" customHeight="1" x14ac:dyDescent="0.25">
      <c r="A38" s="85" t="s">
        <v>180</v>
      </c>
      <c r="B38" s="85" t="s">
        <v>340</v>
      </c>
      <c r="C38" s="85">
        <v>1</v>
      </c>
      <c r="D38" s="88">
        <v>0</v>
      </c>
      <c r="E38" s="85"/>
      <c r="F38" s="85">
        <v>0</v>
      </c>
      <c r="G38" s="90"/>
      <c r="H38" s="90">
        <f t="shared" si="4"/>
        <v>0</v>
      </c>
      <c r="I38" s="90">
        <f t="shared" si="5"/>
        <v>-1</v>
      </c>
    </row>
    <row r="39" spans="1:9" ht="23.25" customHeight="1" x14ac:dyDescent="0.25">
      <c r="A39" s="85" t="s">
        <v>341</v>
      </c>
      <c r="B39" s="85" t="s">
        <v>342</v>
      </c>
      <c r="C39" s="85">
        <v>3</v>
      </c>
      <c r="D39" s="88">
        <v>1</v>
      </c>
      <c r="E39" s="85">
        <v>2</v>
      </c>
      <c r="F39" s="85">
        <v>1</v>
      </c>
      <c r="G39" s="90"/>
      <c r="H39" s="90">
        <f t="shared" si="4"/>
        <v>4</v>
      </c>
      <c r="I39" s="90">
        <f t="shared" si="5"/>
        <v>1</v>
      </c>
    </row>
    <row r="40" spans="1:9" ht="23.25" customHeight="1" x14ac:dyDescent="0.25">
      <c r="A40" s="85" t="s">
        <v>343</v>
      </c>
      <c r="B40" s="85" t="s">
        <v>344</v>
      </c>
      <c r="C40" s="85">
        <v>3</v>
      </c>
      <c r="D40" s="85">
        <v>1</v>
      </c>
      <c r="E40" s="85">
        <v>1</v>
      </c>
      <c r="F40" s="85">
        <v>1</v>
      </c>
      <c r="G40" s="90"/>
      <c r="H40" s="90">
        <f t="shared" si="4"/>
        <v>3</v>
      </c>
      <c r="I40" s="90">
        <f t="shared" si="5"/>
        <v>0</v>
      </c>
    </row>
    <row r="41" spans="1:9" ht="23.25" customHeight="1" x14ac:dyDescent="0.25">
      <c r="A41" s="85" t="s">
        <v>345</v>
      </c>
      <c r="B41" s="85" t="s">
        <v>346</v>
      </c>
      <c r="C41" s="85">
        <v>2</v>
      </c>
      <c r="D41" s="85">
        <v>1</v>
      </c>
      <c r="E41" s="85">
        <v>1</v>
      </c>
      <c r="F41" s="85">
        <v>1</v>
      </c>
      <c r="G41" s="90"/>
      <c r="H41" s="90">
        <f t="shared" si="4"/>
        <v>3</v>
      </c>
      <c r="I41" s="90">
        <f t="shared" si="5"/>
        <v>1</v>
      </c>
    </row>
    <row r="42" spans="1:9" ht="23.25" customHeight="1" x14ac:dyDescent="0.25">
      <c r="A42" s="85" t="s">
        <v>347</v>
      </c>
      <c r="B42" s="85" t="s">
        <v>348</v>
      </c>
      <c r="C42" s="85">
        <v>2</v>
      </c>
      <c r="D42" s="85">
        <v>1</v>
      </c>
      <c r="E42" s="85">
        <v>0</v>
      </c>
      <c r="F42" s="85">
        <v>0</v>
      </c>
      <c r="G42" s="90"/>
      <c r="H42" s="90">
        <f t="shared" si="4"/>
        <v>1</v>
      </c>
      <c r="I42" s="90">
        <f t="shared" si="5"/>
        <v>-1</v>
      </c>
    </row>
    <row r="43" spans="1:9" ht="23.25" customHeight="1" x14ac:dyDescent="0.25">
      <c r="A43" s="85" t="s">
        <v>349</v>
      </c>
      <c r="B43" s="85" t="s">
        <v>350</v>
      </c>
      <c r="C43" s="85">
        <v>1</v>
      </c>
      <c r="D43" s="88">
        <v>0</v>
      </c>
      <c r="E43" s="85">
        <v>0</v>
      </c>
      <c r="F43" s="85">
        <v>0</v>
      </c>
      <c r="G43" s="90"/>
      <c r="H43" s="90">
        <f t="shared" si="4"/>
        <v>0</v>
      </c>
      <c r="I43" s="90">
        <f t="shared" si="5"/>
        <v>-1</v>
      </c>
    </row>
    <row r="44" spans="1:9" ht="23.25" customHeight="1" x14ac:dyDescent="0.25">
      <c r="A44" s="85" t="s">
        <v>351</v>
      </c>
      <c r="B44" s="85" t="s">
        <v>352</v>
      </c>
      <c r="C44" s="85">
        <v>2</v>
      </c>
      <c r="D44" s="85">
        <v>1</v>
      </c>
      <c r="E44" s="85">
        <v>3</v>
      </c>
      <c r="F44" s="85">
        <v>1</v>
      </c>
      <c r="G44" s="90"/>
      <c r="H44" s="90">
        <f t="shared" si="4"/>
        <v>5</v>
      </c>
      <c r="I44" s="90">
        <f t="shared" si="5"/>
        <v>3</v>
      </c>
    </row>
    <row r="45" spans="1:9" s="93" customFormat="1" ht="30" x14ac:dyDescent="0.25">
      <c r="A45" s="91" t="s">
        <v>246</v>
      </c>
      <c r="B45" s="109" t="s">
        <v>37</v>
      </c>
      <c r="C45" s="91">
        <f t="shared" ref="C45:D45" si="6">C46+C47+C48+C49</f>
        <v>215</v>
      </c>
      <c r="D45" s="91">
        <f t="shared" si="6"/>
        <v>130</v>
      </c>
      <c r="E45" s="91">
        <f>E46+E47+E48+E49</f>
        <v>80</v>
      </c>
      <c r="F45" s="91">
        <f>F46+F47+F48+F49</f>
        <v>78</v>
      </c>
      <c r="G45" s="91">
        <f>G46+G47</f>
        <v>0</v>
      </c>
      <c r="H45" s="91">
        <f t="shared" si="4"/>
        <v>288</v>
      </c>
      <c r="I45" s="91">
        <f>I46+I47</f>
        <v>-74</v>
      </c>
    </row>
    <row r="46" spans="1:9" ht="20.25" customHeight="1" x14ac:dyDescent="0.25">
      <c r="A46" s="85" t="s">
        <v>38</v>
      </c>
      <c r="B46" s="107" t="s">
        <v>260</v>
      </c>
      <c r="C46" s="85">
        <v>110</v>
      </c>
      <c r="D46" s="85">
        <v>80</v>
      </c>
      <c r="E46" s="85">
        <f>3+1</f>
        <v>4</v>
      </c>
      <c r="F46" s="85">
        <v>2</v>
      </c>
      <c r="G46" s="90"/>
      <c r="H46" s="90">
        <f t="shared" si="4"/>
        <v>86</v>
      </c>
      <c r="I46" s="90">
        <f>H46-C46</f>
        <v>-24</v>
      </c>
    </row>
    <row r="47" spans="1:9" ht="20.25" customHeight="1" x14ac:dyDescent="0.25">
      <c r="A47" s="85" t="s">
        <v>39</v>
      </c>
      <c r="B47" s="107" t="s">
        <v>261</v>
      </c>
      <c r="C47" s="85">
        <v>105</v>
      </c>
      <c r="D47" s="85">
        <v>50</v>
      </c>
      <c r="E47" s="85">
        <f>1+2</f>
        <v>3</v>
      </c>
      <c r="F47" s="85">
        <v>2</v>
      </c>
      <c r="G47" s="90"/>
      <c r="H47" s="90">
        <f t="shared" si="4"/>
        <v>55</v>
      </c>
      <c r="I47" s="90">
        <f>H47-C47</f>
        <v>-50</v>
      </c>
    </row>
    <row r="48" spans="1:9" ht="20.25" customHeight="1" x14ac:dyDescent="0.25">
      <c r="A48" s="85"/>
      <c r="B48" s="107" t="s">
        <v>293</v>
      </c>
      <c r="C48" s="85"/>
      <c r="D48" s="85"/>
      <c r="E48" s="85">
        <f>14+7+8+0+9</f>
        <v>38</v>
      </c>
      <c r="F48" s="85">
        <v>38</v>
      </c>
      <c r="G48" s="90"/>
      <c r="H48" s="90"/>
      <c r="I48" s="90"/>
    </row>
    <row r="49" spans="1:9" ht="20.25" customHeight="1" x14ac:dyDescent="0.25">
      <c r="A49" s="85"/>
      <c r="B49" s="107" t="s">
        <v>294</v>
      </c>
      <c r="C49" s="85"/>
      <c r="D49" s="85"/>
      <c r="E49" s="85">
        <f>7+11+3+6+8</f>
        <v>35</v>
      </c>
      <c r="F49" s="85">
        <v>36</v>
      </c>
      <c r="G49" s="90"/>
      <c r="H49" s="90"/>
      <c r="I49" s="90"/>
    </row>
    <row r="50" spans="1:9" s="93" customFormat="1" ht="36" customHeight="1" x14ac:dyDescent="0.25">
      <c r="A50" s="91" t="s">
        <v>40</v>
      </c>
      <c r="B50" s="124" t="s">
        <v>41</v>
      </c>
      <c r="C50" s="91">
        <f>C51+C52+C53+C54</f>
        <v>305</v>
      </c>
      <c r="D50" s="91">
        <f>D51+D52+D53+D54</f>
        <v>130</v>
      </c>
      <c r="E50" s="91">
        <f>E51+E52+E53+E54</f>
        <v>13</v>
      </c>
      <c r="F50" s="91">
        <f>F51+F52+F53+F54</f>
        <v>143</v>
      </c>
      <c r="G50" s="91">
        <f>G51+G52+G53+G54</f>
        <v>0</v>
      </c>
      <c r="H50" s="91">
        <f t="shared" si="4"/>
        <v>286</v>
      </c>
      <c r="I50" s="91">
        <f>I51+I52+I53+I54</f>
        <v>-19</v>
      </c>
    </row>
    <row r="51" spans="1:9" ht="21.75" customHeight="1" x14ac:dyDescent="0.25">
      <c r="A51" s="85" t="s">
        <v>42</v>
      </c>
      <c r="B51" s="107" t="s">
        <v>260</v>
      </c>
      <c r="C51" s="85">
        <v>200</v>
      </c>
      <c r="D51" s="85">
        <v>80</v>
      </c>
      <c r="E51" s="85">
        <v>2</v>
      </c>
      <c r="F51" s="85">
        <v>2</v>
      </c>
      <c r="G51" s="90"/>
      <c r="H51" s="90">
        <f t="shared" si="4"/>
        <v>84</v>
      </c>
      <c r="I51" s="90">
        <f>H51-C51</f>
        <v>-116</v>
      </c>
    </row>
    <row r="52" spans="1:9" ht="21.75" customHeight="1" x14ac:dyDescent="0.25">
      <c r="A52" s="85" t="s">
        <v>43</v>
      </c>
      <c r="B52" s="107" t="s">
        <v>261</v>
      </c>
      <c r="C52" s="85">
        <v>105</v>
      </c>
      <c r="D52" s="85">
        <v>50</v>
      </c>
      <c r="E52" s="85">
        <v>1</v>
      </c>
      <c r="F52" s="85">
        <v>1</v>
      </c>
      <c r="G52" s="90"/>
      <c r="H52" s="90">
        <f t="shared" si="4"/>
        <v>52</v>
      </c>
      <c r="I52" s="90">
        <f>H52-C52</f>
        <v>-53</v>
      </c>
    </row>
    <row r="53" spans="1:9" ht="21.75" customHeight="1" x14ac:dyDescent="0.25">
      <c r="A53" s="85" t="s">
        <v>44</v>
      </c>
      <c r="B53" s="107" t="s">
        <v>293</v>
      </c>
      <c r="C53" s="85"/>
      <c r="D53" s="97"/>
      <c r="E53" s="85">
        <f>3+2+4</f>
        <v>9</v>
      </c>
      <c r="F53" s="85">
        <v>66</v>
      </c>
      <c r="G53" s="90"/>
      <c r="H53" s="90">
        <f t="shared" si="4"/>
        <v>75</v>
      </c>
      <c r="I53" s="90">
        <f>H53-C53</f>
        <v>75</v>
      </c>
    </row>
    <row r="54" spans="1:9" ht="21.75" customHeight="1" x14ac:dyDescent="0.25">
      <c r="A54" s="85" t="s">
        <v>45</v>
      </c>
      <c r="B54" s="107" t="s">
        <v>294</v>
      </c>
      <c r="C54" s="85"/>
      <c r="D54" s="97"/>
      <c r="E54" s="85">
        <f>1</f>
        <v>1</v>
      </c>
      <c r="F54" s="85">
        <v>74</v>
      </c>
      <c r="G54" s="90"/>
      <c r="H54" s="90">
        <f t="shared" si="4"/>
        <v>75</v>
      </c>
      <c r="I54" s="90">
        <f>H54-C54</f>
        <v>75</v>
      </c>
    </row>
    <row r="55" spans="1:9" s="93" customFormat="1" ht="42.75" customHeight="1" x14ac:dyDescent="0.25">
      <c r="A55" s="91" t="s">
        <v>46</v>
      </c>
      <c r="B55" s="108" t="s">
        <v>47</v>
      </c>
      <c r="C55" s="91">
        <f>C56+C57+C58+C59+C60+C61+C62+C63+C64+C65+C66</f>
        <v>24</v>
      </c>
      <c r="D55" s="91">
        <f t="shared" ref="D55:I55" si="7">D56+D57+D58+D59+D60+D61+D62+D63+D64+D65+D66</f>
        <v>9</v>
      </c>
      <c r="E55" s="91">
        <f t="shared" si="7"/>
        <v>11</v>
      </c>
      <c r="F55" s="91">
        <f t="shared" si="7"/>
        <v>9</v>
      </c>
      <c r="G55" s="91">
        <f t="shared" si="7"/>
        <v>0</v>
      </c>
      <c r="H55" s="91">
        <f t="shared" si="7"/>
        <v>29</v>
      </c>
      <c r="I55" s="91">
        <f t="shared" si="7"/>
        <v>5</v>
      </c>
    </row>
    <row r="56" spans="1:9" ht="19.5" customHeight="1" x14ac:dyDescent="0.25">
      <c r="A56" s="85" t="s">
        <v>48</v>
      </c>
      <c r="B56" s="85" t="s">
        <v>336</v>
      </c>
      <c r="C56" s="85">
        <v>4</v>
      </c>
      <c r="D56" s="88">
        <v>1</v>
      </c>
      <c r="E56" s="85">
        <v>1</v>
      </c>
      <c r="F56" s="85">
        <v>1</v>
      </c>
      <c r="G56" s="90"/>
      <c r="H56" s="90">
        <f>D56+E56+F56+G56</f>
        <v>3</v>
      </c>
      <c r="I56" s="90">
        <f>H56-C56</f>
        <v>-1</v>
      </c>
    </row>
    <row r="57" spans="1:9" ht="19.5" customHeight="1" x14ac:dyDescent="0.25">
      <c r="A57" s="85" t="s">
        <v>49</v>
      </c>
      <c r="B57" s="85" t="s">
        <v>337</v>
      </c>
      <c r="C57" s="85">
        <v>3</v>
      </c>
      <c r="D57" s="88">
        <v>1</v>
      </c>
      <c r="E57" s="88">
        <v>1</v>
      </c>
      <c r="F57" s="85">
        <v>1</v>
      </c>
      <c r="G57" s="90"/>
      <c r="H57" s="90">
        <f t="shared" si="4"/>
        <v>3</v>
      </c>
      <c r="I57" s="90">
        <f t="shared" ref="I57:I66" si="8">H57-C57</f>
        <v>0</v>
      </c>
    </row>
    <row r="58" spans="1:9" ht="19.5" customHeight="1" x14ac:dyDescent="0.25">
      <c r="A58" s="85" t="s">
        <v>50</v>
      </c>
      <c r="B58" s="85" t="s">
        <v>338</v>
      </c>
      <c r="C58" s="85">
        <v>2</v>
      </c>
      <c r="D58" s="88">
        <v>1</v>
      </c>
      <c r="E58" s="88">
        <v>1</v>
      </c>
      <c r="F58" s="85">
        <v>2</v>
      </c>
      <c r="G58" s="90"/>
      <c r="H58" s="90">
        <f t="shared" si="4"/>
        <v>4</v>
      </c>
      <c r="I58" s="90">
        <f t="shared" si="8"/>
        <v>2</v>
      </c>
    </row>
    <row r="59" spans="1:9" ht="19.5" customHeight="1" x14ac:dyDescent="0.25">
      <c r="A59" s="85" t="s">
        <v>51</v>
      </c>
      <c r="B59" s="85" t="s">
        <v>339</v>
      </c>
      <c r="C59" s="85">
        <v>3</v>
      </c>
      <c r="D59" s="88">
        <v>1</v>
      </c>
      <c r="E59" s="88">
        <v>3</v>
      </c>
      <c r="F59" s="85">
        <v>1</v>
      </c>
      <c r="G59" s="90"/>
      <c r="H59" s="90">
        <f t="shared" si="4"/>
        <v>5</v>
      </c>
      <c r="I59" s="90">
        <f t="shared" si="8"/>
        <v>2</v>
      </c>
    </row>
    <row r="60" spans="1:9" ht="19.5" customHeight="1" x14ac:dyDescent="0.25">
      <c r="A60" s="85" t="s">
        <v>181</v>
      </c>
      <c r="B60" s="85" t="s">
        <v>340</v>
      </c>
      <c r="C60" s="85">
        <v>1</v>
      </c>
      <c r="D60" s="88">
        <v>0</v>
      </c>
      <c r="E60" s="88">
        <v>0</v>
      </c>
      <c r="F60" s="85">
        <v>0</v>
      </c>
      <c r="G60" s="90"/>
      <c r="H60" s="90">
        <f t="shared" si="4"/>
        <v>0</v>
      </c>
      <c r="I60" s="90">
        <f t="shared" si="8"/>
        <v>-1</v>
      </c>
    </row>
    <row r="61" spans="1:9" ht="19.5" customHeight="1" x14ac:dyDescent="0.25">
      <c r="A61" s="85" t="s">
        <v>275</v>
      </c>
      <c r="B61" s="85" t="s">
        <v>342</v>
      </c>
      <c r="C61" s="85">
        <v>1</v>
      </c>
      <c r="D61" s="88">
        <v>1</v>
      </c>
      <c r="E61" s="88">
        <v>1</v>
      </c>
      <c r="F61" s="85">
        <v>1</v>
      </c>
      <c r="G61" s="90"/>
      <c r="H61" s="90">
        <f t="shared" si="4"/>
        <v>3</v>
      </c>
      <c r="I61" s="90">
        <f t="shared" si="8"/>
        <v>2</v>
      </c>
    </row>
    <row r="62" spans="1:9" ht="19.5" customHeight="1" x14ac:dyDescent="0.25">
      <c r="A62" s="85" t="s">
        <v>276</v>
      </c>
      <c r="B62" s="85" t="s">
        <v>344</v>
      </c>
      <c r="C62" s="85">
        <v>3</v>
      </c>
      <c r="D62" s="125">
        <v>0</v>
      </c>
      <c r="E62" s="125">
        <v>1</v>
      </c>
      <c r="F62" s="85">
        <v>1</v>
      </c>
      <c r="G62" s="90"/>
      <c r="H62" s="90">
        <f t="shared" si="4"/>
        <v>2</v>
      </c>
      <c r="I62" s="90">
        <f t="shared" si="8"/>
        <v>-1</v>
      </c>
    </row>
    <row r="63" spans="1:9" ht="19.5" customHeight="1" x14ac:dyDescent="0.25">
      <c r="A63" s="85" t="s">
        <v>277</v>
      </c>
      <c r="B63" s="85" t="s">
        <v>346</v>
      </c>
      <c r="C63" s="85">
        <v>2</v>
      </c>
      <c r="D63" s="88">
        <v>1</v>
      </c>
      <c r="E63" s="88">
        <v>1</v>
      </c>
      <c r="F63" s="85">
        <v>1</v>
      </c>
      <c r="G63" s="90"/>
      <c r="H63" s="90">
        <f t="shared" si="4"/>
        <v>3</v>
      </c>
      <c r="I63" s="90">
        <f t="shared" si="8"/>
        <v>1</v>
      </c>
    </row>
    <row r="64" spans="1:9" ht="19.5" customHeight="1" x14ac:dyDescent="0.25">
      <c r="A64" s="85" t="s">
        <v>278</v>
      </c>
      <c r="B64" s="85" t="s">
        <v>348</v>
      </c>
      <c r="C64" s="85">
        <v>2</v>
      </c>
      <c r="D64" s="88">
        <v>1</v>
      </c>
      <c r="E64" s="88">
        <v>1</v>
      </c>
      <c r="F64" s="85">
        <v>0</v>
      </c>
      <c r="G64" s="90"/>
      <c r="H64" s="90">
        <f t="shared" si="4"/>
        <v>2</v>
      </c>
      <c r="I64" s="90">
        <f t="shared" si="8"/>
        <v>0</v>
      </c>
    </row>
    <row r="65" spans="1:9" ht="19.5" customHeight="1" x14ac:dyDescent="0.25">
      <c r="A65" s="85" t="s">
        <v>279</v>
      </c>
      <c r="B65" s="85" t="s">
        <v>350</v>
      </c>
      <c r="C65" s="85">
        <v>1</v>
      </c>
      <c r="D65" s="88">
        <v>1</v>
      </c>
      <c r="E65" s="88">
        <v>0</v>
      </c>
      <c r="F65" s="85">
        <v>0</v>
      </c>
      <c r="G65" s="90"/>
      <c r="H65" s="90">
        <f t="shared" si="4"/>
        <v>1</v>
      </c>
      <c r="I65" s="90">
        <f t="shared" si="8"/>
        <v>0</v>
      </c>
    </row>
    <row r="66" spans="1:9" ht="19.5" customHeight="1" x14ac:dyDescent="0.25">
      <c r="A66" s="85" t="s">
        <v>280</v>
      </c>
      <c r="B66" s="85" t="s">
        <v>352</v>
      </c>
      <c r="C66" s="85">
        <v>2</v>
      </c>
      <c r="D66" s="88">
        <v>1</v>
      </c>
      <c r="E66" s="88">
        <v>1</v>
      </c>
      <c r="F66" s="85">
        <v>1</v>
      </c>
      <c r="G66" s="90"/>
      <c r="H66" s="90">
        <f t="shared" si="4"/>
        <v>3</v>
      </c>
      <c r="I66" s="90">
        <f t="shared" si="8"/>
        <v>1</v>
      </c>
    </row>
    <row r="67" spans="1:9" ht="19.5" customHeight="1" x14ac:dyDescent="0.25">
      <c r="A67" s="85"/>
      <c r="B67" s="85"/>
      <c r="C67" s="85"/>
      <c r="D67" s="88"/>
      <c r="E67" s="88"/>
      <c r="F67" s="85"/>
      <c r="G67" s="90"/>
      <c r="H67" s="90"/>
      <c r="I67" s="90"/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si="4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>
        <f>D70</f>
        <v>1</v>
      </c>
      <c r="E69" s="87">
        <f t="shared" ref="E69:F69" si="9">E70</f>
        <v>3</v>
      </c>
      <c r="F69" s="87">
        <f t="shared" si="9"/>
        <v>2</v>
      </c>
      <c r="G69" s="91"/>
      <c r="H69" s="91">
        <f t="shared" si="4"/>
        <v>6</v>
      </c>
      <c r="I69" s="91"/>
    </row>
    <row r="70" spans="1:9" ht="27" customHeight="1" x14ac:dyDescent="0.25">
      <c r="A70" s="85" t="s">
        <v>54</v>
      </c>
      <c r="B70" s="85" t="s">
        <v>259</v>
      </c>
      <c r="C70" s="85">
        <v>6</v>
      </c>
      <c r="D70" s="97">
        <v>1</v>
      </c>
      <c r="E70" s="85">
        <v>3</v>
      </c>
      <c r="F70" s="85">
        <v>2</v>
      </c>
      <c r="G70" s="90"/>
      <c r="H70" s="90">
        <f t="shared" si="4"/>
        <v>6</v>
      </c>
      <c r="I70" s="90">
        <f>H70-C70</f>
        <v>0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4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4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>C74+C75+C76+C77</f>
        <v>0</v>
      </c>
      <c r="D73" s="91">
        <f>D74+D75+D76+D77</f>
        <v>0</v>
      </c>
      <c r="E73" s="91">
        <f>E74+E75+E76+E77</f>
        <v>0</v>
      </c>
      <c r="F73" s="91">
        <f>F74+F75+F76+F77</f>
        <v>0</v>
      </c>
      <c r="G73" s="91">
        <f>G74+G75+G76+G77</f>
        <v>0</v>
      </c>
      <c r="H73" s="91">
        <f t="shared" si="4"/>
        <v>0</v>
      </c>
      <c r="I73" s="91">
        <f>I74+I75+I76+I77</f>
        <v>0</v>
      </c>
    </row>
    <row r="74" spans="1:9" ht="18" customHeight="1" x14ac:dyDescent="0.25">
      <c r="A74" s="85" t="s">
        <v>58</v>
      </c>
      <c r="B74" s="107" t="s">
        <v>260</v>
      </c>
      <c r="C74" s="85"/>
      <c r="D74" s="97"/>
      <c r="E74" s="85"/>
      <c r="F74" s="85"/>
      <c r="G74" s="90"/>
      <c r="H74" s="90">
        <f t="shared" si="4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 t="s">
        <v>261</v>
      </c>
      <c r="C75" s="85"/>
      <c r="D75" s="97"/>
      <c r="E75" s="85"/>
      <c r="F75" s="85"/>
      <c r="G75" s="90"/>
      <c r="H75" s="90">
        <f t="shared" si="4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 t="s">
        <v>293</v>
      </c>
      <c r="C76" s="85"/>
      <c r="D76" s="97"/>
      <c r="E76" s="85"/>
      <c r="F76" s="85"/>
      <c r="G76" s="90"/>
      <c r="H76" s="90">
        <f t="shared" si="4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 t="s">
        <v>294</v>
      </c>
      <c r="C77" s="85"/>
      <c r="D77" s="97"/>
      <c r="E77" s="85"/>
      <c r="F77" s="85"/>
      <c r="G77" s="90"/>
      <c r="H77" s="90">
        <f t="shared" si="4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>C79+C80</f>
        <v>0</v>
      </c>
      <c r="D78" s="91">
        <f>D79+D80</f>
        <v>0</v>
      </c>
      <c r="E78" s="91">
        <f>E79+E80</f>
        <v>0</v>
      </c>
      <c r="F78" s="91">
        <f>F79+F80</f>
        <v>0</v>
      </c>
      <c r="G78" s="91">
        <f>G79+G80</f>
        <v>0</v>
      </c>
      <c r="H78" s="91">
        <f t="shared" si="4"/>
        <v>0</v>
      </c>
      <c r="I78" s="91">
        <f>I79+I80</f>
        <v>0</v>
      </c>
    </row>
    <row r="79" spans="1:9" ht="23.25" customHeight="1" x14ac:dyDescent="0.25">
      <c r="A79" s="85" t="s">
        <v>64</v>
      </c>
      <c r="B79" s="85"/>
      <c r="C79" s="85"/>
      <c r="D79" s="97"/>
      <c r="E79" s="85"/>
      <c r="F79" s="85"/>
      <c r="G79" s="90"/>
      <c r="H79" s="90">
        <f t="shared" si="4"/>
        <v>0</v>
      </c>
      <c r="I79" s="90">
        <f>H79-C79</f>
        <v>0</v>
      </c>
    </row>
    <row r="80" spans="1:9" ht="23.25" customHeight="1" x14ac:dyDescent="0.25">
      <c r="A80" s="85" t="s">
        <v>65</v>
      </c>
      <c r="B80" s="85"/>
      <c r="C80" s="85"/>
      <c r="D80" s="97"/>
      <c r="E80" s="85"/>
      <c r="F80" s="85"/>
      <c r="G80" s="90"/>
      <c r="H80" s="90">
        <f t="shared" si="4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>C82+C83+C84+C85</f>
        <v>0</v>
      </c>
      <c r="D81" s="91">
        <f>D82+D83+D84+D85</f>
        <v>0</v>
      </c>
      <c r="E81" s="91">
        <f>E82+E83+E84+E85</f>
        <v>0</v>
      </c>
      <c r="F81" s="91">
        <f>F82+F83+F84+F85</f>
        <v>0</v>
      </c>
      <c r="G81" s="91">
        <f>G82+G83+G84+G85</f>
        <v>0</v>
      </c>
      <c r="H81" s="91">
        <f t="shared" si="4"/>
        <v>0</v>
      </c>
      <c r="I81" s="91">
        <f>I82+I83+I84+I85</f>
        <v>0</v>
      </c>
    </row>
    <row r="82" spans="1:9" ht="17.25" customHeight="1" x14ac:dyDescent="0.25">
      <c r="A82" s="85" t="s">
        <v>58</v>
      </c>
      <c r="B82" s="107" t="s">
        <v>260</v>
      </c>
      <c r="C82" s="85"/>
      <c r="D82" s="97"/>
      <c r="E82" s="85"/>
      <c r="F82" s="85"/>
      <c r="G82" s="90"/>
      <c r="H82" s="90">
        <f t="shared" si="4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07" t="s">
        <v>261</v>
      </c>
      <c r="C83" s="85"/>
      <c r="D83" s="97"/>
      <c r="E83" s="85"/>
      <c r="F83" s="85"/>
      <c r="G83" s="90"/>
      <c r="H83" s="90">
        <f t="shared" si="4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07" t="s">
        <v>293</v>
      </c>
      <c r="C84" s="85"/>
      <c r="D84" s="97"/>
      <c r="E84" s="85"/>
      <c r="F84" s="85"/>
      <c r="G84" s="90"/>
      <c r="H84" s="90">
        <f t="shared" si="4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07" t="s">
        <v>294</v>
      </c>
      <c r="C85" s="85"/>
      <c r="D85" s="97"/>
      <c r="E85" s="85"/>
      <c r="F85" s="85"/>
      <c r="G85" s="90"/>
      <c r="H85" s="90">
        <f t="shared" si="4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>C87+C88+C89+C90</f>
        <v>0</v>
      </c>
      <c r="D86" s="91">
        <f>D87+D88+D89+D90</f>
        <v>0</v>
      </c>
      <c r="E86" s="91">
        <f>E87+E88+E89+E90</f>
        <v>0</v>
      </c>
      <c r="F86" s="91">
        <f>F87+F88+F89+F90</f>
        <v>0</v>
      </c>
      <c r="G86" s="91">
        <f>G87+G88+G89+G90</f>
        <v>0</v>
      </c>
      <c r="H86" s="91">
        <f t="shared" si="4"/>
        <v>0</v>
      </c>
      <c r="I86" s="91">
        <f>I87+I88+I89+I90</f>
        <v>0</v>
      </c>
    </row>
    <row r="87" spans="1:9" ht="19.5" customHeight="1" x14ac:dyDescent="0.25">
      <c r="A87" s="85" t="s">
        <v>70</v>
      </c>
      <c r="B87" s="85"/>
      <c r="C87" s="85"/>
      <c r="D87" s="97"/>
      <c r="E87" s="85"/>
      <c r="F87" s="85"/>
      <c r="G87" s="90"/>
      <c r="H87" s="90">
        <f t="shared" si="4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/>
      <c r="C88" s="85"/>
      <c r="D88" s="97"/>
      <c r="E88" s="85"/>
      <c r="F88" s="85"/>
      <c r="G88" s="90"/>
      <c r="H88" s="90">
        <f t="shared" si="4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/>
      <c r="C89" s="85"/>
      <c r="D89" s="97"/>
      <c r="E89" s="85"/>
      <c r="F89" s="85"/>
      <c r="G89" s="90"/>
      <c r="H89" s="90">
        <f t="shared" si="4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/>
      <c r="C90" s="85"/>
      <c r="D90" s="97"/>
      <c r="E90" s="85"/>
      <c r="F90" s="85"/>
      <c r="G90" s="90"/>
      <c r="H90" s="90">
        <f t="shared" si="4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4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4"/>
        <v>0</v>
      </c>
      <c r="I92" s="91"/>
    </row>
    <row r="93" spans="1:9" ht="28.5" customHeight="1" x14ac:dyDescent="0.25">
      <c r="A93" s="85" t="s">
        <v>76</v>
      </c>
      <c r="B93" s="85"/>
      <c r="C93" s="85"/>
      <c r="D93" s="97"/>
      <c r="E93" s="85"/>
      <c r="F93" s="85"/>
      <c r="G93" s="90"/>
      <c r="H93" s="90">
        <f t="shared" si="4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4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4"/>
        <v>0</v>
      </c>
      <c r="I95" s="90"/>
    </row>
    <row r="96" spans="1:9" s="93" customFormat="1" ht="30" customHeight="1" x14ac:dyDescent="0.25">
      <c r="A96" s="91" t="s">
        <v>78</v>
      </c>
      <c r="B96" s="91" t="s">
        <v>79</v>
      </c>
      <c r="C96" s="91">
        <f>C97+C98+C99+C100</f>
        <v>60</v>
      </c>
      <c r="D96" s="91">
        <f>D97+D98+D99+D100</f>
        <v>20</v>
      </c>
      <c r="E96" s="91">
        <f>E97+E98+E99+E100</f>
        <v>18</v>
      </c>
      <c r="F96" s="91">
        <f>F97+F98+F99+F100</f>
        <v>32</v>
      </c>
      <c r="G96" s="91">
        <f>G97+G98+G99+G100</f>
        <v>0</v>
      </c>
      <c r="H96" s="91">
        <f t="shared" si="4"/>
        <v>70</v>
      </c>
      <c r="I96" s="91">
        <f>I97+I98+I99+I100</f>
        <v>10</v>
      </c>
    </row>
    <row r="97" spans="1:9" ht="16.5" customHeight="1" x14ac:dyDescent="0.25">
      <c r="A97" s="85" t="s">
        <v>80</v>
      </c>
      <c r="B97" s="107" t="s">
        <v>260</v>
      </c>
      <c r="C97" s="85">
        <v>30</v>
      </c>
      <c r="D97" s="85">
        <v>10</v>
      </c>
      <c r="E97" s="85">
        <v>0</v>
      </c>
      <c r="F97" s="85">
        <v>0</v>
      </c>
      <c r="G97" s="90"/>
      <c r="H97" s="90">
        <f t="shared" si="4"/>
        <v>10</v>
      </c>
      <c r="I97" s="90">
        <f>H97-C97</f>
        <v>-20</v>
      </c>
    </row>
    <row r="98" spans="1:9" ht="16.5" customHeight="1" x14ac:dyDescent="0.25">
      <c r="A98" s="85" t="s">
        <v>81</v>
      </c>
      <c r="B98" s="107" t="s">
        <v>261</v>
      </c>
      <c r="C98" s="85">
        <v>30</v>
      </c>
      <c r="D98" s="85">
        <v>10</v>
      </c>
      <c r="E98" s="85">
        <v>0</v>
      </c>
      <c r="F98" s="85">
        <v>0</v>
      </c>
      <c r="G98" s="90"/>
      <c r="H98" s="90">
        <f t="shared" si="4"/>
        <v>10</v>
      </c>
      <c r="I98" s="90">
        <f>H98-C98</f>
        <v>-20</v>
      </c>
    </row>
    <row r="99" spans="1:9" ht="16.5" customHeight="1" x14ac:dyDescent="0.25">
      <c r="A99" s="85" t="s">
        <v>82</v>
      </c>
      <c r="B99" s="107" t="s">
        <v>293</v>
      </c>
      <c r="C99" s="85"/>
      <c r="D99" s="97"/>
      <c r="E99" s="85">
        <v>11</v>
      </c>
      <c r="F99" s="85">
        <v>18</v>
      </c>
      <c r="G99" s="90"/>
      <c r="H99" s="90">
        <f t="shared" si="4"/>
        <v>29</v>
      </c>
      <c r="I99" s="90">
        <f>H99-C99</f>
        <v>29</v>
      </c>
    </row>
    <row r="100" spans="1:9" ht="16.5" customHeight="1" x14ac:dyDescent="0.25">
      <c r="A100" s="85" t="s">
        <v>83</v>
      </c>
      <c r="B100" s="107" t="s">
        <v>294</v>
      </c>
      <c r="C100" s="85"/>
      <c r="D100" s="97"/>
      <c r="E100" s="85">
        <v>7</v>
      </c>
      <c r="F100" s="85">
        <v>14</v>
      </c>
      <c r="G100" s="90"/>
      <c r="H100" s="90">
        <f t="shared" si="4"/>
        <v>21</v>
      </c>
      <c r="I100" s="90">
        <f>H100-C100</f>
        <v>21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>C102+C103+C104</f>
        <v>2</v>
      </c>
      <c r="D101" s="91">
        <f>D102+D103+D104</f>
        <v>1</v>
      </c>
      <c r="E101" s="91">
        <f>E102+E103+E104</f>
        <v>2</v>
      </c>
      <c r="F101" s="91">
        <f>F102+F103+F104</f>
        <v>1</v>
      </c>
      <c r="G101" s="91">
        <f>G102+G103+G104</f>
        <v>0</v>
      </c>
      <c r="H101" s="91">
        <f t="shared" si="4"/>
        <v>4</v>
      </c>
      <c r="I101" s="91">
        <f>I102+I103+I104</f>
        <v>2</v>
      </c>
    </row>
    <row r="102" spans="1:9" x14ac:dyDescent="0.25">
      <c r="A102" s="85" t="s">
        <v>86</v>
      </c>
      <c r="B102" s="85" t="s">
        <v>310</v>
      </c>
      <c r="C102" s="85">
        <v>1</v>
      </c>
      <c r="D102" s="125">
        <v>1</v>
      </c>
      <c r="E102" s="85">
        <v>2</v>
      </c>
      <c r="F102" s="85">
        <v>1</v>
      </c>
      <c r="G102" s="90"/>
      <c r="H102" s="90">
        <f t="shared" ref="H102:H165" si="10">D102+E102+F102+G102</f>
        <v>4</v>
      </c>
      <c r="I102" s="90">
        <f>H102-C102</f>
        <v>3</v>
      </c>
    </row>
    <row r="103" spans="1:9" ht="30" x14ac:dyDescent="0.25">
      <c r="A103" s="85" t="s">
        <v>87</v>
      </c>
      <c r="B103" s="85" t="s">
        <v>353</v>
      </c>
      <c r="C103" s="85">
        <v>1</v>
      </c>
      <c r="D103" s="97">
        <v>0</v>
      </c>
      <c r="E103" s="85">
        <v>0</v>
      </c>
      <c r="F103" s="85">
        <v>0</v>
      </c>
      <c r="G103" s="90"/>
      <c r="H103" s="90">
        <f t="shared" si="10"/>
        <v>0</v>
      </c>
      <c r="I103" s="90">
        <f>H103-C103</f>
        <v>-1</v>
      </c>
    </row>
    <row r="104" spans="1:9" x14ac:dyDescent="0.25">
      <c r="A104" s="85" t="s">
        <v>88</v>
      </c>
      <c r="B104" s="85"/>
      <c r="C104" s="85"/>
      <c r="D104" s="97"/>
      <c r="E104" s="85"/>
      <c r="F104" s="85"/>
      <c r="G104" s="90"/>
      <c r="H104" s="90">
        <f t="shared" si="10"/>
        <v>0</v>
      </c>
      <c r="I104" s="90">
        <f>H104-C104</f>
        <v>0</v>
      </c>
    </row>
    <row r="105" spans="1:9" s="93" customFormat="1" ht="60" x14ac:dyDescent="0.25">
      <c r="A105" s="91" t="s">
        <v>89</v>
      </c>
      <c r="B105" s="91" t="s">
        <v>90</v>
      </c>
      <c r="C105" s="91">
        <f>C106+C107+C108</f>
        <v>1</v>
      </c>
      <c r="D105" s="91">
        <f>D106+D107+D108</f>
        <v>0</v>
      </c>
      <c r="E105" s="91">
        <f>E106+E107+E108</f>
        <v>0</v>
      </c>
      <c r="F105" s="91">
        <f>F106+F107+F108</f>
        <v>0</v>
      </c>
      <c r="G105" s="91">
        <f>G106+G107+G108</f>
        <v>0</v>
      </c>
      <c r="H105" s="91">
        <f t="shared" si="10"/>
        <v>0</v>
      </c>
      <c r="I105" s="91">
        <f>I106+I107+I108</f>
        <v>-1</v>
      </c>
    </row>
    <row r="106" spans="1:9" ht="23.25" customHeight="1" x14ac:dyDescent="0.25">
      <c r="A106" s="85" t="s">
        <v>91</v>
      </c>
      <c r="B106" s="85" t="s">
        <v>314</v>
      </c>
      <c r="C106" s="85">
        <v>1</v>
      </c>
      <c r="D106" s="125">
        <v>0</v>
      </c>
      <c r="E106" s="85">
        <v>0</v>
      </c>
      <c r="F106" s="85"/>
      <c r="G106" s="90"/>
      <c r="H106" s="90">
        <f t="shared" si="10"/>
        <v>0</v>
      </c>
      <c r="I106" s="90">
        <f>H106-C106</f>
        <v>-1</v>
      </c>
    </row>
    <row r="107" spans="1:9" ht="23.25" customHeight="1" x14ac:dyDescent="0.25">
      <c r="A107" s="85" t="s">
        <v>92</v>
      </c>
      <c r="B107" s="85"/>
      <c r="C107" s="85"/>
      <c r="D107" s="97"/>
      <c r="E107" s="85"/>
      <c r="F107" s="85"/>
      <c r="G107" s="90"/>
      <c r="H107" s="90">
        <f t="shared" si="10"/>
        <v>0</v>
      </c>
      <c r="I107" s="90">
        <f>H107-C107</f>
        <v>0</v>
      </c>
    </row>
    <row r="108" spans="1:9" ht="23.25" customHeight="1" x14ac:dyDescent="0.25">
      <c r="A108" s="85" t="s">
        <v>93</v>
      </c>
      <c r="B108" s="85"/>
      <c r="C108" s="85"/>
      <c r="D108" s="97"/>
      <c r="E108" s="85"/>
      <c r="F108" s="85"/>
      <c r="G108" s="90"/>
      <c r="H108" s="90">
        <f t="shared" si="10"/>
        <v>0</v>
      </c>
      <c r="I108" s="90">
        <f>H108-C108</f>
        <v>0</v>
      </c>
    </row>
    <row r="109" spans="1:9" s="93" customFormat="1" ht="45" x14ac:dyDescent="0.25">
      <c r="A109" s="91" t="s">
        <v>94</v>
      </c>
      <c r="B109" s="91" t="s">
        <v>95</v>
      </c>
      <c r="C109" s="91">
        <f>C110</f>
        <v>3</v>
      </c>
      <c r="D109" s="91">
        <f>D110</f>
        <v>1</v>
      </c>
      <c r="E109" s="91">
        <f>E110</f>
        <v>1</v>
      </c>
      <c r="F109" s="91">
        <f>F110</f>
        <v>1</v>
      </c>
      <c r="G109" s="91">
        <f>G110</f>
        <v>0</v>
      </c>
      <c r="H109" s="91">
        <f t="shared" si="10"/>
        <v>3</v>
      </c>
      <c r="I109" s="91">
        <f>I110</f>
        <v>0</v>
      </c>
    </row>
    <row r="110" spans="1:9" ht="20.25" customHeight="1" x14ac:dyDescent="0.25">
      <c r="A110" s="85" t="s">
        <v>96</v>
      </c>
      <c r="B110" s="85" t="s">
        <v>354</v>
      </c>
      <c r="C110" s="85">
        <v>3</v>
      </c>
      <c r="D110" s="97">
        <v>1</v>
      </c>
      <c r="E110" s="85">
        <v>1</v>
      </c>
      <c r="F110" s="85">
        <v>1</v>
      </c>
      <c r="G110" s="90"/>
      <c r="H110" s="90">
        <f t="shared" si="10"/>
        <v>3</v>
      </c>
      <c r="I110" s="90">
        <f>H110-C110</f>
        <v>0</v>
      </c>
    </row>
    <row r="111" spans="1:9" ht="42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10"/>
        <v>0</v>
      </c>
      <c r="I111" s="90"/>
    </row>
    <row r="112" spans="1:9" s="93" customFormat="1" ht="28.5" customHeight="1" x14ac:dyDescent="0.25">
      <c r="A112" s="91" t="s">
        <v>97</v>
      </c>
      <c r="B112" s="109" t="s">
        <v>98</v>
      </c>
      <c r="C112" s="91">
        <f>C113</f>
        <v>4</v>
      </c>
      <c r="D112" s="91">
        <f>D113</f>
        <v>0</v>
      </c>
      <c r="E112" s="91">
        <f>E113</f>
        <v>0</v>
      </c>
      <c r="F112" s="91">
        <f>F113</f>
        <v>2</v>
      </c>
      <c r="G112" s="91">
        <f>G113</f>
        <v>0</v>
      </c>
      <c r="H112" s="91">
        <f t="shared" si="10"/>
        <v>2</v>
      </c>
      <c r="I112" s="91">
        <f>I113</f>
        <v>-2</v>
      </c>
    </row>
    <row r="113" spans="1:9" ht="27.75" customHeight="1" x14ac:dyDescent="0.25">
      <c r="A113" s="85" t="s">
        <v>76</v>
      </c>
      <c r="B113" s="85" t="s">
        <v>259</v>
      </c>
      <c r="C113" s="85">
        <v>4</v>
      </c>
      <c r="D113" s="125">
        <v>0</v>
      </c>
      <c r="E113" s="85">
        <v>0</v>
      </c>
      <c r="F113" s="85">
        <v>2</v>
      </c>
      <c r="G113" s="90"/>
      <c r="H113" s="90">
        <f t="shared" si="10"/>
        <v>2</v>
      </c>
      <c r="I113" s="90">
        <f>H113-C113</f>
        <v>-2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10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>C116</f>
        <v>1</v>
      </c>
      <c r="D115" s="91">
        <f>D116</f>
        <v>1</v>
      </c>
      <c r="E115" s="91">
        <f>E116</f>
        <v>1</v>
      </c>
      <c r="F115" s="91">
        <f>F116</f>
        <v>0</v>
      </c>
      <c r="G115" s="91">
        <f>G116</f>
        <v>0</v>
      </c>
      <c r="H115" s="91">
        <f t="shared" si="10"/>
        <v>2</v>
      </c>
      <c r="I115" s="91">
        <f>I116</f>
        <v>1</v>
      </c>
    </row>
    <row r="116" spans="1:9" ht="24" customHeight="1" x14ac:dyDescent="0.25">
      <c r="A116" s="85" t="s">
        <v>103</v>
      </c>
      <c r="B116" s="85" t="s">
        <v>317</v>
      </c>
      <c r="C116" s="85">
        <v>1</v>
      </c>
      <c r="D116" s="97">
        <v>1</v>
      </c>
      <c r="E116" s="85">
        <v>1</v>
      </c>
      <c r="F116" s="85">
        <v>0</v>
      </c>
      <c r="G116" s="90"/>
      <c r="H116" s="90">
        <f t="shared" si="10"/>
        <v>2</v>
      </c>
      <c r="I116" s="90">
        <f>H116-C116</f>
        <v>1</v>
      </c>
    </row>
    <row r="117" spans="1:9" s="93" customFormat="1" ht="42.75" customHeight="1" x14ac:dyDescent="0.25">
      <c r="A117" s="91" t="s">
        <v>104</v>
      </c>
      <c r="B117" s="109" t="s">
        <v>105</v>
      </c>
      <c r="C117" s="91">
        <f>C118</f>
        <v>7</v>
      </c>
      <c r="D117" s="91">
        <f>D118</f>
        <v>6</v>
      </c>
      <c r="E117" s="91">
        <f>E118</f>
        <v>1</v>
      </c>
      <c r="F117" s="91">
        <f>F118</f>
        <v>0</v>
      </c>
      <c r="G117" s="91">
        <f>G118</f>
        <v>0</v>
      </c>
      <c r="H117" s="91">
        <f t="shared" si="10"/>
        <v>7</v>
      </c>
      <c r="I117" s="91">
        <f>I118</f>
        <v>0</v>
      </c>
    </row>
    <row r="118" spans="1:9" ht="18" customHeight="1" x14ac:dyDescent="0.25">
      <c r="A118" s="85" t="s">
        <v>106</v>
      </c>
      <c r="B118" s="85" t="s">
        <v>318</v>
      </c>
      <c r="C118" s="85">
        <v>7</v>
      </c>
      <c r="D118" s="97">
        <v>6</v>
      </c>
      <c r="E118" s="85">
        <v>1</v>
      </c>
      <c r="F118" s="85">
        <v>0</v>
      </c>
      <c r="G118" s="90"/>
      <c r="H118" s="90">
        <f t="shared" si="10"/>
        <v>7</v>
      </c>
      <c r="I118" s="90">
        <f>H118-C118</f>
        <v>0</v>
      </c>
    </row>
    <row r="119" spans="1:9" s="93" customFormat="1" ht="42.75" customHeight="1" x14ac:dyDescent="0.25">
      <c r="A119" s="91"/>
      <c r="B119" s="108" t="s">
        <v>107</v>
      </c>
      <c r="C119" s="91">
        <f>C120</f>
        <v>30</v>
      </c>
      <c r="D119" s="91">
        <f>D120</f>
        <v>4</v>
      </c>
      <c r="E119" s="91">
        <f>E120</f>
        <v>6</v>
      </c>
      <c r="F119" s="91">
        <f>F120</f>
        <v>0</v>
      </c>
      <c r="G119" s="91">
        <f>G120</f>
        <v>0</v>
      </c>
      <c r="H119" s="91">
        <f t="shared" si="10"/>
        <v>10</v>
      </c>
      <c r="I119" s="91">
        <f>I120</f>
        <v>-20</v>
      </c>
    </row>
    <row r="120" spans="1:9" ht="30" customHeight="1" x14ac:dyDescent="0.25">
      <c r="A120" s="85" t="s">
        <v>108</v>
      </c>
      <c r="B120" s="85" t="s">
        <v>319</v>
      </c>
      <c r="C120" s="85">
        <v>30</v>
      </c>
      <c r="D120" s="125">
        <v>4</v>
      </c>
      <c r="E120" s="85">
        <v>6</v>
      </c>
      <c r="F120" s="85">
        <v>0</v>
      </c>
      <c r="G120" s="90"/>
      <c r="H120" s="90">
        <f t="shared" si="10"/>
        <v>10</v>
      </c>
      <c r="I120" s="90">
        <f>H120-C120</f>
        <v>-20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>C122</f>
        <v>7</v>
      </c>
      <c r="D121" s="91">
        <f>D122</f>
        <v>6</v>
      </c>
      <c r="E121" s="91">
        <f>E122</f>
        <v>5</v>
      </c>
      <c r="F121" s="91">
        <f>F122</f>
        <v>0</v>
      </c>
      <c r="G121" s="91">
        <f>G122</f>
        <v>0</v>
      </c>
      <c r="H121" s="91">
        <f t="shared" si="10"/>
        <v>11</v>
      </c>
      <c r="I121" s="91">
        <f>I122</f>
        <v>4</v>
      </c>
    </row>
    <row r="122" spans="1:9" ht="26.25" customHeight="1" x14ac:dyDescent="0.25">
      <c r="A122" s="85" t="s">
        <v>111</v>
      </c>
      <c r="B122" s="85" t="s">
        <v>320</v>
      </c>
      <c r="C122" s="85">
        <v>7</v>
      </c>
      <c r="D122" s="125">
        <v>6</v>
      </c>
      <c r="E122" s="85">
        <v>5</v>
      </c>
      <c r="F122" s="85"/>
      <c r="G122" s="90"/>
      <c r="H122" s="90">
        <f t="shared" si="10"/>
        <v>11</v>
      </c>
      <c r="I122" s="90">
        <f>H122-C122</f>
        <v>4</v>
      </c>
    </row>
    <row r="123" spans="1:9" s="93" customFormat="1" ht="42.75" customHeight="1" x14ac:dyDescent="0.25">
      <c r="A123" s="91" t="s">
        <v>112</v>
      </c>
      <c r="B123" s="108" t="s">
        <v>113</v>
      </c>
      <c r="C123" s="91">
        <f>C124+C125+C126+C127</f>
        <v>60</v>
      </c>
      <c r="D123" s="91">
        <f t="shared" ref="D123:I123" si="11">D124+D125+D126+D127</f>
        <v>60</v>
      </c>
      <c r="E123" s="91">
        <f t="shared" si="11"/>
        <v>34</v>
      </c>
      <c r="F123" s="91">
        <f t="shared" si="11"/>
        <v>23</v>
      </c>
      <c r="G123" s="91">
        <f t="shared" si="11"/>
        <v>0</v>
      </c>
      <c r="H123" s="91">
        <f t="shared" si="11"/>
        <v>117</v>
      </c>
      <c r="I123" s="91">
        <f t="shared" si="11"/>
        <v>57</v>
      </c>
    </row>
    <row r="124" spans="1:9" ht="30.75" customHeight="1" x14ac:dyDescent="0.25">
      <c r="A124" s="85" t="s">
        <v>114</v>
      </c>
      <c r="B124" s="107" t="s">
        <v>260</v>
      </c>
      <c r="C124" s="85"/>
      <c r="D124" s="85">
        <v>30</v>
      </c>
      <c r="E124" s="85">
        <v>2</v>
      </c>
      <c r="F124" s="85">
        <v>2</v>
      </c>
      <c r="G124" s="90"/>
      <c r="H124" s="90">
        <f t="shared" si="10"/>
        <v>34</v>
      </c>
      <c r="I124" s="90">
        <f>H124-C124</f>
        <v>34</v>
      </c>
    </row>
    <row r="125" spans="1:9" ht="23.25" customHeight="1" x14ac:dyDescent="0.25">
      <c r="A125" s="85" t="s">
        <v>115</v>
      </c>
      <c r="B125" s="107" t="s">
        <v>261</v>
      </c>
      <c r="C125" s="85"/>
      <c r="D125" s="85">
        <v>30</v>
      </c>
      <c r="E125" s="85">
        <v>1</v>
      </c>
      <c r="F125" s="85">
        <v>1</v>
      </c>
      <c r="G125" s="90"/>
      <c r="H125" s="90">
        <f t="shared" si="10"/>
        <v>32</v>
      </c>
      <c r="I125" s="90">
        <f>H125-C125</f>
        <v>32</v>
      </c>
    </row>
    <row r="126" spans="1:9" ht="23.25" customHeight="1" x14ac:dyDescent="0.25">
      <c r="A126" s="85" t="s">
        <v>116</v>
      </c>
      <c r="B126" s="107" t="s">
        <v>293</v>
      </c>
      <c r="C126" s="85">
        <v>30</v>
      </c>
      <c r="D126" s="97"/>
      <c r="E126" s="85">
        <v>19</v>
      </c>
      <c r="F126" s="85">
        <v>10</v>
      </c>
      <c r="G126" s="90"/>
      <c r="H126" s="90">
        <f t="shared" si="10"/>
        <v>29</v>
      </c>
      <c r="I126" s="90">
        <f>H126-C126</f>
        <v>-1</v>
      </c>
    </row>
    <row r="127" spans="1:9" ht="23.25" customHeight="1" x14ac:dyDescent="0.25">
      <c r="A127" s="85" t="s">
        <v>117</v>
      </c>
      <c r="B127" s="107" t="s">
        <v>294</v>
      </c>
      <c r="C127" s="85">
        <v>30</v>
      </c>
      <c r="D127" s="97"/>
      <c r="E127" s="85">
        <v>12</v>
      </c>
      <c r="F127" s="85">
        <v>10</v>
      </c>
      <c r="G127" s="90"/>
      <c r="H127" s="90">
        <f t="shared" si="10"/>
        <v>22</v>
      </c>
      <c r="I127" s="90">
        <f>H127-C127</f>
        <v>-8</v>
      </c>
    </row>
    <row r="128" spans="1:9" ht="23.25" customHeight="1" x14ac:dyDescent="0.25">
      <c r="A128" s="85"/>
      <c r="B128" s="107"/>
      <c r="C128" s="85"/>
      <c r="D128" s="97"/>
      <c r="E128" s="85"/>
      <c r="F128" s="85"/>
      <c r="G128" s="90"/>
      <c r="H128" s="90"/>
      <c r="I128" s="90"/>
    </row>
    <row r="129" spans="1:9" s="93" customFormat="1" ht="30" customHeight="1" x14ac:dyDescent="0.25">
      <c r="A129" s="91"/>
      <c r="B129" s="108" t="s">
        <v>118</v>
      </c>
      <c r="C129" s="91">
        <f>C133+C132+C130+C131</f>
        <v>600</v>
      </c>
      <c r="D129" s="91">
        <f>D130+D131+D132+D133</f>
        <v>60</v>
      </c>
      <c r="E129" s="91">
        <f>E130+E131+E132+E133</f>
        <v>122</v>
      </c>
      <c r="F129" s="91">
        <f>F130+F131+F132+F133</f>
        <v>64</v>
      </c>
      <c r="G129" s="91">
        <f>G130+G131+G132+G133</f>
        <v>0</v>
      </c>
      <c r="H129" s="91">
        <f t="shared" si="10"/>
        <v>246</v>
      </c>
      <c r="I129" s="91" t="e">
        <f>I130+I131+I132+I133</f>
        <v>#REF!</v>
      </c>
    </row>
    <row r="130" spans="1:9" ht="23.25" customHeight="1" x14ac:dyDescent="0.25">
      <c r="A130" s="85" t="s">
        <v>119</v>
      </c>
      <c r="B130" s="107" t="s">
        <v>260</v>
      </c>
      <c r="C130" s="85">
        <v>200</v>
      </c>
      <c r="D130" s="97">
        <v>40</v>
      </c>
      <c r="E130" s="85">
        <v>40</v>
      </c>
      <c r="F130" s="85">
        <v>2</v>
      </c>
      <c r="G130" s="90"/>
      <c r="H130" s="90">
        <f t="shared" si="10"/>
        <v>82</v>
      </c>
      <c r="I130" s="90" t="e">
        <f>H130-#REF!</f>
        <v>#REF!</v>
      </c>
    </row>
    <row r="131" spans="1:9" ht="23.25" customHeight="1" x14ac:dyDescent="0.25">
      <c r="A131" s="85" t="s">
        <v>120</v>
      </c>
      <c r="B131" s="107" t="s">
        <v>261</v>
      </c>
      <c r="C131" s="85">
        <v>100</v>
      </c>
      <c r="D131" s="97">
        <v>20</v>
      </c>
      <c r="E131" s="85">
        <v>20</v>
      </c>
      <c r="F131" s="85">
        <v>2</v>
      </c>
      <c r="G131" s="90"/>
      <c r="H131" s="90">
        <f t="shared" si="10"/>
        <v>42</v>
      </c>
      <c r="I131" s="90" t="e">
        <f>H131-#REF!</f>
        <v>#REF!</v>
      </c>
    </row>
    <row r="132" spans="1:9" ht="23.25" customHeight="1" x14ac:dyDescent="0.25">
      <c r="A132" s="85" t="s">
        <v>121</v>
      </c>
      <c r="B132" s="107" t="s">
        <v>293</v>
      </c>
      <c r="C132" s="65">
        <v>200</v>
      </c>
      <c r="D132" s="97"/>
      <c r="E132" s="85">
        <v>42</v>
      </c>
      <c r="F132" s="85">
        <v>30</v>
      </c>
      <c r="G132" s="90"/>
      <c r="H132" s="90">
        <f t="shared" si="10"/>
        <v>72</v>
      </c>
      <c r="I132" s="90">
        <f>H132-C130</f>
        <v>-128</v>
      </c>
    </row>
    <row r="133" spans="1:9" ht="23.25" customHeight="1" x14ac:dyDescent="0.25">
      <c r="A133" s="85" t="s">
        <v>122</v>
      </c>
      <c r="B133" s="107" t="s">
        <v>294</v>
      </c>
      <c r="C133" s="65">
        <v>100</v>
      </c>
      <c r="D133" s="97"/>
      <c r="E133" s="85">
        <v>20</v>
      </c>
      <c r="F133" s="85">
        <v>30</v>
      </c>
      <c r="G133" s="90"/>
      <c r="H133" s="90">
        <f t="shared" si="10"/>
        <v>50</v>
      </c>
      <c r="I133" s="90">
        <f>H133-C131</f>
        <v>-50</v>
      </c>
    </row>
    <row r="134" spans="1:9" s="93" customFormat="1" ht="42.75" customHeight="1" x14ac:dyDescent="0.25">
      <c r="A134" s="91" t="s">
        <v>123</v>
      </c>
      <c r="B134" s="126" t="s">
        <v>124</v>
      </c>
      <c r="C134" s="91">
        <f>C135+C136+C137+C138</f>
        <v>300</v>
      </c>
      <c r="D134" s="91">
        <f>D135+D136+D137+D138</f>
        <v>60</v>
      </c>
      <c r="E134" s="91">
        <f>E135+E136+E137+E138</f>
        <v>0</v>
      </c>
      <c r="F134" s="91">
        <f>F135+F136+F137+F138</f>
        <v>46</v>
      </c>
      <c r="G134" s="91">
        <f>G135+G136+G137+G138</f>
        <v>0</v>
      </c>
      <c r="H134" s="91">
        <f t="shared" si="10"/>
        <v>106</v>
      </c>
      <c r="I134" s="91">
        <f>I135+I136+I137+I138</f>
        <v>-194</v>
      </c>
    </row>
    <row r="135" spans="1:9" ht="22.5" customHeight="1" x14ac:dyDescent="0.25">
      <c r="A135" s="85" t="s">
        <v>125</v>
      </c>
      <c r="B135" s="107" t="s">
        <v>260</v>
      </c>
      <c r="C135" s="85">
        <v>200</v>
      </c>
      <c r="D135" s="97">
        <v>40</v>
      </c>
      <c r="E135" s="85"/>
      <c r="F135" s="85">
        <v>0</v>
      </c>
      <c r="G135" s="90"/>
      <c r="H135" s="90">
        <f t="shared" si="10"/>
        <v>40</v>
      </c>
      <c r="I135" s="90">
        <f>H135-C135</f>
        <v>-160</v>
      </c>
    </row>
    <row r="136" spans="1:9" ht="22.5" customHeight="1" x14ac:dyDescent="0.25">
      <c r="A136" s="85" t="s">
        <v>126</v>
      </c>
      <c r="B136" s="107" t="s">
        <v>261</v>
      </c>
      <c r="C136" s="85">
        <v>100</v>
      </c>
      <c r="D136" s="97">
        <v>20</v>
      </c>
      <c r="E136" s="85"/>
      <c r="F136" s="85">
        <v>0</v>
      </c>
      <c r="G136" s="90"/>
      <c r="H136" s="90">
        <f t="shared" si="10"/>
        <v>20</v>
      </c>
      <c r="I136" s="90">
        <f>H136-C136</f>
        <v>-80</v>
      </c>
    </row>
    <row r="137" spans="1:9" ht="22.5" customHeight="1" x14ac:dyDescent="0.25">
      <c r="A137" s="85" t="s">
        <v>127</v>
      </c>
      <c r="B137" s="107" t="s">
        <v>293</v>
      </c>
      <c r="C137" s="85"/>
      <c r="D137" s="97"/>
      <c r="E137" s="85">
        <v>0</v>
      </c>
      <c r="F137" s="85">
        <v>24</v>
      </c>
      <c r="G137" s="90"/>
      <c r="H137" s="90">
        <f t="shared" si="10"/>
        <v>24</v>
      </c>
      <c r="I137" s="90">
        <f>H137-C137</f>
        <v>24</v>
      </c>
    </row>
    <row r="138" spans="1:9" ht="22.5" customHeight="1" x14ac:dyDescent="0.25">
      <c r="A138" s="85" t="s">
        <v>128</v>
      </c>
      <c r="B138" s="107" t="s">
        <v>294</v>
      </c>
      <c r="C138" s="85"/>
      <c r="D138" s="97"/>
      <c r="E138" s="85">
        <v>0</v>
      </c>
      <c r="F138" s="85">
        <v>22</v>
      </c>
      <c r="G138" s="90"/>
      <c r="H138" s="90">
        <f t="shared" si="10"/>
        <v>22</v>
      </c>
      <c r="I138" s="90">
        <f>H138-C138</f>
        <v>22</v>
      </c>
    </row>
    <row r="139" spans="1:9" s="93" customFormat="1" ht="30" customHeight="1" x14ac:dyDescent="0.25">
      <c r="A139" s="91"/>
      <c r="B139" s="126" t="s">
        <v>129</v>
      </c>
      <c r="C139" s="91">
        <f>C140+C141</f>
        <v>150</v>
      </c>
      <c r="D139" s="91">
        <f>D140+D141</f>
        <v>30</v>
      </c>
      <c r="E139" s="91">
        <f>E140+E141</f>
        <v>0</v>
      </c>
      <c r="F139" s="91">
        <f>F140+F141</f>
        <v>0</v>
      </c>
      <c r="G139" s="91">
        <f>G140+G141</f>
        <v>0</v>
      </c>
      <c r="H139" s="91">
        <f t="shared" si="10"/>
        <v>30</v>
      </c>
      <c r="I139" s="91">
        <f>I140+I141</f>
        <v>-120</v>
      </c>
    </row>
    <row r="140" spans="1:9" ht="22.5" customHeight="1" x14ac:dyDescent="0.25">
      <c r="A140" s="85" t="s">
        <v>130</v>
      </c>
      <c r="B140" s="107" t="s">
        <v>260</v>
      </c>
      <c r="C140" s="85">
        <v>100</v>
      </c>
      <c r="D140" s="97">
        <v>20</v>
      </c>
      <c r="E140" s="85"/>
      <c r="F140" s="85">
        <v>0</v>
      </c>
      <c r="G140" s="90"/>
      <c r="H140" s="90">
        <f t="shared" si="10"/>
        <v>20</v>
      </c>
      <c r="I140" s="90">
        <f>H140-C140</f>
        <v>-80</v>
      </c>
    </row>
    <row r="141" spans="1:9" ht="22.5" customHeight="1" x14ac:dyDescent="0.25">
      <c r="A141" s="85" t="s">
        <v>131</v>
      </c>
      <c r="B141" s="107" t="s">
        <v>261</v>
      </c>
      <c r="C141" s="85">
        <v>50</v>
      </c>
      <c r="D141" s="97">
        <v>10</v>
      </c>
      <c r="E141" s="85"/>
      <c r="F141" s="85">
        <v>0</v>
      </c>
      <c r="G141" s="90"/>
      <c r="H141" s="90">
        <f t="shared" si="10"/>
        <v>10</v>
      </c>
      <c r="I141" s="90">
        <f>H141-C141</f>
        <v>-40</v>
      </c>
    </row>
    <row r="142" spans="1:9" ht="22.5" customHeight="1" x14ac:dyDescent="0.25">
      <c r="A142" s="85"/>
      <c r="B142" s="107" t="s">
        <v>293</v>
      </c>
      <c r="C142" s="85"/>
      <c r="D142" s="97"/>
      <c r="E142" s="97">
        <v>19</v>
      </c>
      <c r="F142" s="85">
        <v>12</v>
      </c>
      <c r="G142" s="90"/>
      <c r="H142" s="90"/>
      <c r="I142" s="90"/>
    </row>
    <row r="143" spans="1:9" ht="22.5" customHeight="1" x14ac:dyDescent="0.25">
      <c r="A143" s="85"/>
      <c r="B143" s="107" t="s">
        <v>294</v>
      </c>
      <c r="C143" s="85"/>
      <c r="D143" s="97"/>
      <c r="E143" s="97">
        <v>10</v>
      </c>
      <c r="F143" s="85">
        <v>13</v>
      </c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>C145+C146+C147+C148</f>
        <v>0</v>
      </c>
      <c r="D144" s="91">
        <f>D145+D146+D147+D148</f>
        <v>0</v>
      </c>
      <c r="E144" s="91">
        <f>E145+E146+E147+E148</f>
        <v>0</v>
      </c>
      <c r="F144" s="91">
        <f>F145+F146+F147+F148</f>
        <v>0</v>
      </c>
      <c r="G144" s="91">
        <f>G145+G146+G147+G148</f>
        <v>0</v>
      </c>
      <c r="H144" s="91">
        <f t="shared" si="10"/>
        <v>0</v>
      </c>
      <c r="I144" s="91">
        <f>I145+I146+I147+I148</f>
        <v>0</v>
      </c>
    </row>
    <row r="145" spans="1:9" ht="21.75" customHeight="1" x14ac:dyDescent="0.25">
      <c r="A145" s="85" t="s">
        <v>134</v>
      </c>
      <c r="B145" s="107" t="s">
        <v>260</v>
      </c>
      <c r="C145" s="85"/>
      <c r="D145" s="97"/>
      <c r="E145" s="85"/>
      <c r="F145" s="85"/>
      <c r="G145" s="90"/>
      <c r="H145" s="90">
        <f t="shared" si="10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107" t="s">
        <v>261</v>
      </c>
      <c r="C146" s="85"/>
      <c r="D146" s="97"/>
      <c r="E146" s="85"/>
      <c r="F146" s="85"/>
      <c r="G146" s="90"/>
      <c r="H146" s="90">
        <f t="shared" si="10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107" t="s">
        <v>293</v>
      </c>
      <c r="C147" s="85"/>
      <c r="D147" s="97"/>
      <c r="E147" s="85"/>
      <c r="F147" s="85"/>
      <c r="G147" s="90"/>
      <c r="H147" s="90">
        <f t="shared" si="10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107" t="s">
        <v>294</v>
      </c>
      <c r="C148" s="85"/>
      <c r="D148" s="97"/>
      <c r="E148" s="85"/>
      <c r="F148" s="85"/>
      <c r="G148" s="90"/>
      <c r="H148" s="90">
        <f t="shared" si="10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26" t="s">
        <v>139</v>
      </c>
      <c r="C149" s="91">
        <f>C150+C151</f>
        <v>12</v>
      </c>
      <c r="D149" s="91">
        <f>D150+D151</f>
        <v>2</v>
      </c>
      <c r="E149" s="91">
        <f>E150+E151</f>
        <v>0</v>
      </c>
      <c r="F149" s="91">
        <f>F150+F151</f>
        <v>0</v>
      </c>
      <c r="G149" s="91">
        <f>G150+G151</f>
        <v>0</v>
      </c>
      <c r="H149" s="91">
        <f t="shared" si="10"/>
        <v>2</v>
      </c>
      <c r="I149" s="91">
        <f>I150+I151</f>
        <v>-10</v>
      </c>
    </row>
    <row r="150" spans="1:9" ht="21.75" customHeight="1" x14ac:dyDescent="0.25">
      <c r="A150" s="85" t="s">
        <v>140</v>
      </c>
      <c r="B150" s="85" t="s">
        <v>321</v>
      </c>
      <c r="C150" s="85">
        <v>12</v>
      </c>
      <c r="D150" s="97">
        <v>2</v>
      </c>
      <c r="E150" s="85">
        <v>0</v>
      </c>
      <c r="F150" s="85"/>
      <c r="G150" s="90"/>
      <c r="H150" s="90">
        <f t="shared" si="10"/>
        <v>2</v>
      </c>
      <c r="I150" s="90">
        <f>H150-C150</f>
        <v>-10</v>
      </c>
    </row>
    <row r="151" spans="1:9" ht="21.75" customHeight="1" x14ac:dyDescent="0.25">
      <c r="A151" s="85" t="s">
        <v>141</v>
      </c>
      <c r="B151" s="85"/>
      <c r="C151" s="85"/>
      <c r="D151" s="97"/>
      <c r="E151" s="85"/>
      <c r="F151" s="85"/>
      <c r="G151" s="90"/>
      <c r="H151" s="90">
        <f t="shared" si="10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>C153+C154+C155</f>
        <v>0</v>
      </c>
      <c r="D152" s="91">
        <f>D153+D154+D155</f>
        <v>0</v>
      </c>
      <c r="E152" s="91">
        <f>E153+E154+E155</f>
        <v>0</v>
      </c>
      <c r="F152" s="91">
        <f>F153+F154+F155</f>
        <v>0</v>
      </c>
      <c r="G152" s="91">
        <f>G153+G154+G155</f>
        <v>0</v>
      </c>
      <c r="H152" s="91">
        <f t="shared" si="10"/>
        <v>0</v>
      </c>
      <c r="I152" s="91">
        <f>I153+I154+I155</f>
        <v>0</v>
      </c>
    </row>
    <row r="153" spans="1:9" ht="21.75" customHeight="1" x14ac:dyDescent="0.25">
      <c r="A153" s="88" t="s">
        <v>143</v>
      </c>
      <c r="B153" s="88"/>
      <c r="C153" s="85"/>
      <c r="D153" s="97"/>
      <c r="E153" s="88"/>
      <c r="F153" s="88"/>
      <c r="G153" s="96"/>
      <c r="H153" s="90">
        <f t="shared" si="10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88"/>
      <c r="C154" s="85"/>
      <c r="D154" s="97"/>
      <c r="E154" s="88"/>
      <c r="F154" s="88"/>
      <c r="G154" s="96"/>
      <c r="H154" s="90">
        <f t="shared" si="10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88"/>
      <c r="C155" s="85"/>
      <c r="D155" s="97"/>
      <c r="E155" s="88"/>
      <c r="F155" s="88"/>
      <c r="G155" s="96"/>
      <c r="H155" s="90">
        <f t="shared" si="10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>C157</f>
        <v>3</v>
      </c>
      <c r="D156" s="91">
        <f>D157</f>
        <v>1</v>
      </c>
      <c r="E156" s="91">
        <f>E157</f>
        <v>0</v>
      </c>
      <c r="F156" s="91">
        <f>F157</f>
        <v>0</v>
      </c>
      <c r="G156" s="91">
        <f>G157</f>
        <v>0</v>
      </c>
      <c r="H156" s="91">
        <f t="shared" si="10"/>
        <v>1</v>
      </c>
      <c r="I156" s="91">
        <f>I157</f>
        <v>-2</v>
      </c>
    </row>
    <row r="157" spans="1:9" ht="20.25" customHeight="1" x14ac:dyDescent="0.25">
      <c r="A157" s="85" t="s">
        <v>148</v>
      </c>
      <c r="B157" s="85" t="s">
        <v>355</v>
      </c>
      <c r="C157" s="85">
        <v>3</v>
      </c>
      <c r="D157" s="97">
        <v>1</v>
      </c>
      <c r="E157" s="85"/>
      <c r="F157" s="85"/>
      <c r="G157" s="90"/>
      <c r="H157" s="90">
        <f t="shared" si="10"/>
        <v>1</v>
      </c>
      <c r="I157" s="90">
        <f>H157-C157</f>
        <v>-2</v>
      </c>
    </row>
    <row r="158" spans="1:9" ht="20.25" customHeight="1" x14ac:dyDescent="0.25">
      <c r="A158" s="85"/>
      <c r="B158" s="85"/>
      <c r="C158" s="85"/>
      <c r="D158" s="97"/>
      <c r="E158" s="85"/>
      <c r="F158" s="85"/>
      <c r="G158" s="90"/>
      <c r="H158" s="90"/>
      <c r="I158" s="90"/>
    </row>
    <row r="159" spans="1:9" ht="20.25" customHeight="1" x14ac:dyDescent="0.25">
      <c r="A159" s="85"/>
      <c r="B159" s="85"/>
      <c r="C159" s="85"/>
      <c r="D159" s="97"/>
      <c r="E159" s="85"/>
      <c r="F159" s="85"/>
      <c r="G159" s="90"/>
      <c r="H159" s="90"/>
      <c r="I159" s="90"/>
    </row>
    <row r="160" spans="1:9" s="93" customFormat="1" ht="45" x14ac:dyDescent="0.25">
      <c r="A160" s="91"/>
      <c r="B160" s="127" t="s">
        <v>149</v>
      </c>
      <c r="C160" s="91">
        <f>C161+C162+C163</f>
        <v>0</v>
      </c>
      <c r="D160" s="91">
        <f>D161+D162+D163</f>
        <v>0</v>
      </c>
      <c r="E160" s="91">
        <f>E161+E162+E163</f>
        <v>0</v>
      </c>
      <c r="F160" s="91">
        <f>F161+F162+F163</f>
        <v>0</v>
      </c>
      <c r="G160" s="91">
        <f>G161+G162+G163</f>
        <v>0</v>
      </c>
      <c r="H160" s="91">
        <f t="shared" si="10"/>
        <v>0</v>
      </c>
      <c r="I160" s="91">
        <f>I161+I162+I163</f>
        <v>0</v>
      </c>
    </row>
    <row r="161" spans="1:12" ht="39.75" customHeight="1" x14ac:dyDescent="0.25">
      <c r="A161" s="85" t="s">
        <v>150</v>
      </c>
      <c r="B161" s="85"/>
      <c r="C161" s="85"/>
      <c r="D161" s="97"/>
      <c r="E161" s="85"/>
      <c r="F161" s="85"/>
      <c r="G161" s="90"/>
      <c r="H161" s="90">
        <f t="shared" si="10"/>
        <v>0</v>
      </c>
      <c r="I161" s="90">
        <f>H161-C161</f>
        <v>0</v>
      </c>
    </row>
    <row r="162" spans="1:12" ht="33" customHeight="1" x14ac:dyDescent="0.25">
      <c r="A162" s="85" t="s">
        <v>151</v>
      </c>
      <c r="B162" s="85"/>
      <c r="C162" s="85"/>
      <c r="D162" s="97"/>
      <c r="E162" s="85"/>
      <c r="F162" s="85"/>
      <c r="G162" s="90"/>
      <c r="H162" s="90">
        <f t="shared" si="10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85"/>
      <c r="C163" s="85"/>
      <c r="D163" s="97"/>
      <c r="E163" s="85"/>
      <c r="F163" s="85"/>
      <c r="G163" s="90"/>
      <c r="H163" s="90">
        <f t="shared" si="10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>C165+C166+C167</f>
        <v>3</v>
      </c>
      <c r="D164" s="91">
        <f>D165+D166+D167</f>
        <v>1</v>
      </c>
      <c r="E164" s="91">
        <f>E165+E166+E167</f>
        <v>0</v>
      </c>
      <c r="F164" s="91">
        <f>F165+F166+F167</f>
        <v>5</v>
      </c>
      <c r="G164" s="91">
        <f>G165+G166+G167</f>
        <v>0</v>
      </c>
      <c r="H164" s="91">
        <f t="shared" si="10"/>
        <v>6</v>
      </c>
      <c r="I164" s="91">
        <f>I165+I166+I167</f>
        <v>3</v>
      </c>
    </row>
    <row r="165" spans="1:12" ht="33.75" customHeight="1" x14ac:dyDescent="0.25">
      <c r="A165" s="85" t="s">
        <v>154</v>
      </c>
      <c r="B165" s="85" t="s">
        <v>356</v>
      </c>
      <c r="C165" s="85">
        <v>3</v>
      </c>
      <c r="D165" s="97">
        <v>1</v>
      </c>
      <c r="E165" s="85"/>
      <c r="F165" s="85">
        <v>5</v>
      </c>
      <c r="G165" s="90"/>
      <c r="H165" s="90">
        <f t="shared" si="10"/>
        <v>6</v>
      </c>
      <c r="I165" s="90">
        <f>H165-C165</f>
        <v>3</v>
      </c>
    </row>
    <row r="166" spans="1:12" ht="36" customHeight="1" x14ac:dyDescent="0.25">
      <c r="A166" s="85" t="s">
        <v>155</v>
      </c>
      <c r="B166" s="85"/>
      <c r="C166" s="85"/>
      <c r="D166" s="97"/>
      <c r="E166" s="85"/>
      <c r="F166" s="85"/>
      <c r="G166" s="90"/>
      <c r="H166" s="90">
        <f>D166+E166+F166+G166</f>
        <v>0</v>
      </c>
      <c r="I166" s="90">
        <f>H166-C166</f>
        <v>0</v>
      </c>
    </row>
    <row r="167" spans="1:12" ht="24" customHeight="1" x14ac:dyDescent="0.25">
      <c r="A167" s="85" t="s">
        <v>156</v>
      </c>
      <c r="B167" s="85"/>
      <c r="C167" s="85"/>
      <c r="D167" s="97"/>
      <c r="E167" s="85"/>
      <c r="F167" s="85"/>
      <c r="G167" s="90"/>
      <c r="H167" s="90">
        <f>D167+E167+F167+G167</f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67"/>
  <sheetViews>
    <sheetView view="pageBreakPreview" topLeftCell="A9" zoomScaleNormal="70" zoomScaleSheetLayoutView="100" workbookViewId="0">
      <pane ySplit="1" topLeftCell="A49" activePane="bottomLeft" state="frozen"/>
      <selection activeCell="A9" sqref="A9"/>
      <selection pane="bottomLeft" activeCell="F111" sqref="F111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287</v>
      </c>
      <c r="E9" s="99" t="s">
        <v>253</v>
      </c>
      <c r="F9" s="99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:I12" si="0">C13</f>
        <v>3</v>
      </c>
      <c r="D12" s="91">
        <f t="shared" si="0"/>
        <v>1</v>
      </c>
      <c r="E12" s="91">
        <f t="shared" si="0"/>
        <v>1</v>
      </c>
      <c r="F12" s="91">
        <f t="shared" si="0"/>
        <v>1</v>
      </c>
      <c r="G12" s="91">
        <f t="shared" si="0"/>
        <v>0</v>
      </c>
      <c r="H12" s="91">
        <f t="shared" si="0"/>
        <v>3</v>
      </c>
      <c r="I12" s="91">
        <f t="shared" si="0"/>
        <v>0</v>
      </c>
    </row>
    <row r="13" spans="1:9" ht="36" customHeight="1" x14ac:dyDescent="0.25">
      <c r="A13" s="85" t="s">
        <v>13</v>
      </c>
      <c r="B13" s="85" t="s">
        <v>357</v>
      </c>
      <c r="C13" s="85">
        <v>3</v>
      </c>
      <c r="D13" s="97">
        <v>1</v>
      </c>
      <c r="E13" s="85">
        <v>1</v>
      </c>
      <c r="F13" s="85">
        <v>1</v>
      </c>
      <c r="G13" s="90"/>
      <c r="H13" s="90">
        <f t="shared" ref="H13:H97" si="1">D13+E13+F13+G13</f>
        <v>3</v>
      </c>
      <c r="I13" s="90">
        <f>H13-C13</f>
        <v>0</v>
      </c>
    </row>
    <row r="14" spans="1:9" s="93" customFormat="1" ht="60" x14ac:dyDescent="0.25">
      <c r="A14" s="91" t="s">
        <v>14</v>
      </c>
      <c r="B14" s="91" t="s">
        <v>15</v>
      </c>
      <c r="C14" s="91">
        <f>C15</f>
        <v>1</v>
      </c>
      <c r="D14" s="91">
        <f>D15</f>
        <v>0</v>
      </c>
      <c r="E14" s="91">
        <f>E15</f>
        <v>0</v>
      </c>
      <c r="F14" s="91">
        <f>F15</f>
        <v>0</v>
      </c>
      <c r="G14" s="91">
        <f>G15</f>
        <v>0</v>
      </c>
      <c r="H14" s="91">
        <f t="shared" si="1"/>
        <v>0</v>
      </c>
      <c r="I14" s="91">
        <f>I15</f>
        <v>-1</v>
      </c>
    </row>
    <row r="15" spans="1:9" ht="42.75" customHeight="1" x14ac:dyDescent="0.25">
      <c r="A15" s="85"/>
      <c r="B15" s="85" t="s">
        <v>289</v>
      </c>
      <c r="C15" s="85">
        <v>1</v>
      </c>
      <c r="D15" s="97"/>
      <c r="E15" s="85"/>
      <c r="F15" s="85"/>
      <c r="G15" s="90"/>
      <c r="H15" s="90">
        <f t="shared" si="1"/>
        <v>0</v>
      </c>
      <c r="I15" s="90">
        <f>H15-C15</f>
        <v>-1</v>
      </c>
    </row>
    <row r="16" spans="1:9" s="93" customFormat="1" ht="60" x14ac:dyDescent="0.25">
      <c r="A16" s="91" t="s">
        <v>16</v>
      </c>
      <c r="B16" s="91" t="s">
        <v>17</v>
      </c>
      <c r="C16" s="91">
        <f>C17</f>
        <v>1</v>
      </c>
      <c r="D16" s="91">
        <f>D17</f>
        <v>1</v>
      </c>
      <c r="E16" s="91">
        <f>E17</f>
        <v>0</v>
      </c>
      <c r="F16" s="91">
        <f>F17</f>
        <v>0</v>
      </c>
      <c r="G16" s="91">
        <f>G17</f>
        <v>0</v>
      </c>
      <c r="H16" s="91">
        <f t="shared" si="1"/>
        <v>1</v>
      </c>
      <c r="I16" s="91">
        <f>I17</f>
        <v>0</v>
      </c>
    </row>
    <row r="17" spans="1:9" ht="42.75" customHeight="1" x14ac:dyDescent="0.25">
      <c r="A17" s="85" t="s">
        <v>18</v>
      </c>
      <c r="B17" s="85" t="s">
        <v>358</v>
      </c>
      <c r="C17" s="85">
        <v>1</v>
      </c>
      <c r="D17" s="97">
        <v>1</v>
      </c>
      <c r="E17" s="85"/>
      <c r="F17" s="85"/>
      <c r="G17" s="90"/>
      <c r="H17" s="90">
        <f t="shared" si="1"/>
        <v>1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>C19</f>
        <v>1</v>
      </c>
      <c r="D18" s="91">
        <f>D19</f>
        <v>0</v>
      </c>
      <c r="E18" s="91">
        <f>E19</f>
        <v>0</v>
      </c>
      <c r="F18" s="91">
        <f>F19</f>
        <v>1</v>
      </c>
      <c r="G18" s="91">
        <f>G19</f>
        <v>0</v>
      </c>
      <c r="H18" s="91">
        <f t="shared" si="1"/>
        <v>1</v>
      </c>
      <c r="I18" s="91">
        <f>I19</f>
        <v>0</v>
      </c>
    </row>
    <row r="19" spans="1:9" ht="42.75" customHeight="1" x14ac:dyDescent="0.25">
      <c r="A19" s="85" t="s">
        <v>21</v>
      </c>
      <c r="B19" s="85" t="s">
        <v>359</v>
      </c>
      <c r="C19" s="85">
        <v>1</v>
      </c>
      <c r="D19" s="97"/>
      <c r="E19" s="85"/>
      <c r="F19" s="85">
        <v>1</v>
      </c>
      <c r="G19" s="90"/>
      <c r="H19" s="90">
        <f t="shared" si="1"/>
        <v>1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>C21</f>
        <v>1</v>
      </c>
      <c r="D20" s="91">
        <f>D21</f>
        <v>0</v>
      </c>
      <c r="E20" s="91">
        <f>E21</f>
        <v>0</v>
      </c>
      <c r="F20" s="91">
        <f>F21</f>
        <v>1</v>
      </c>
      <c r="G20" s="91">
        <f>G21</f>
        <v>0</v>
      </c>
      <c r="H20" s="91">
        <f t="shared" si="1"/>
        <v>1</v>
      </c>
      <c r="I20" s="91">
        <f>I21</f>
        <v>0</v>
      </c>
    </row>
    <row r="21" spans="1:9" ht="42.75" customHeight="1" x14ac:dyDescent="0.25">
      <c r="A21" s="85" t="s">
        <v>24</v>
      </c>
      <c r="B21" s="85" t="s">
        <v>360</v>
      </c>
      <c r="C21" s="85">
        <v>1</v>
      </c>
      <c r="D21" s="97"/>
      <c r="E21" s="85"/>
      <c r="F21" s="85">
        <v>1</v>
      </c>
      <c r="G21" s="90"/>
      <c r="H21" s="90">
        <f t="shared" si="1"/>
        <v>1</v>
      </c>
      <c r="I21" s="90">
        <f>H21-C21</f>
        <v>0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1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>C24</f>
        <v>3</v>
      </c>
      <c r="D23" s="91">
        <f>D24</f>
        <v>2</v>
      </c>
      <c r="E23" s="91">
        <f>E24</f>
        <v>0</v>
      </c>
      <c r="F23" s="91">
        <f>F24</f>
        <v>0</v>
      </c>
      <c r="G23" s="91">
        <f>G24</f>
        <v>0</v>
      </c>
      <c r="H23" s="91">
        <f t="shared" si="1"/>
        <v>2</v>
      </c>
      <c r="I23" s="91">
        <f>I24</f>
        <v>-1</v>
      </c>
    </row>
    <row r="24" spans="1:9" ht="28.5" customHeight="1" x14ac:dyDescent="0.25">
      <c r="A24" s="85" t="s">
        <v>28</v>
      </c>
      <c r="B24" s="85" t="s">
        <v>361</v>
      </c>
      <c r="C24" s="85">
        <v>3</v>
      </c>
      <c r="D24" s="97">
        <v>2</v>
      </c>
      <c r="E24" s="85"/>
      <c r="F24" s="85"/>
      <c r="G24" s="90"/>
      <c r="H24" s="90">
        <f t="shared" si="1"/>
        <v>2</v>
      </c>
      <c r="I24" s="90">
        <f>H24-C24</f>
        <v>-1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1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8" t="s">
        <v>30</v>
      </c>
      <c r="B27" s="103" t="s">
        <v>252</v>
      </c>
      <c r="C27" s="91">
        <f>C28+C29+C30+C31+C32</f>
        <v>70</v>
      </c>
      <c r="D27" s="91">
        <f>D28+D29+D30+D31+D32</f>
        <v>57</v>
      </c>
      <c r="E27" s="91">
        <f>E28+E29+E30+E31+E32</f>
        <v>0</v>
      </c>
      <c r="F27" s="91">
        <f>F28+F29+F30+F31+F32</f>
        <v>57</v>
      </c>
      <c r="G27" s="91">
        <f>G28+G29+G30+G31+G32</f>
        <v>0</v>
      </c>
      <c r="H27" s="91">
        <f t="shared" si="1"/>
        <v>114</v>
      </c>
      <c r="I27" s="91">
        <f t="shared" ref="I27:I30" si="2">I28+I29+I30+I31+I32</f>
        <v>-305</v>
      </c>
    </row>
    <row r="28" spans="1:9" s="95" customFormat="1" ht="23.25" customHeight="1" x14ac:dyDescent="0.25">
      <c r="A28" s="85" t="s">
        <v>247</v>
      </c>
      <c r="B28" s="107" t="s">
        <v>260</v>
      </c>
      <c r="C28" s="92"/>
      <c r="D28" s="97"/>
      <c r="E28" s="92"/>
      <c r="F28" s="92"/>
      <c r="G28" s="101"/>
      <c r="H28" s="101">
        <f t="shared" si="1"/>
        <v>0</v>
      </c>
      <c r="I28" s="101">
        <f t="shared" si="2"/>
        <v>-155</v>
      </c>
    </row>
    <row r="29" spans="1:9" s="95" customFormat="1" ht="23.25" customHeight="1" x14ac:dyDescent="0.25">
      <c r="A29" s="85" t="s">
        <v>248</v>
      </c>
      <c r="B29" s="107" t="s">
        <v>261</v>
      </c>
      <c r="C29" s="92"/>
      <c r="D29" s="97"/>
      <c r="E29" s="92"/>
      <c r="F29" s="92"/>
      <c r="G29" s="101"/>
      <c r="H29" s="101">
        <f t="shared" si="1"/>
        <v>0</v>
      </c>
      <c r="I29" s="101">
        <f t="shared" si="2"/>
        <v>-80</v>
      </c>
    </row>
    <row r="30" spans="1:9" s="95" customFormat="1" ht="23.25" customHeight="1" x14ac:dyDescent="0.25">
      <c r="A30" s="85" t="s">
        <v>249</v>
      </c>
      <c r="B30" s="107" t="s">
        <v>293</v>
      </c>
      <c r="C30" s="92">
        <v>40</v>
      </c>
      <c r="D30" s="97">
        <v>51</v>
      </c>
      <c r="E30" s="92"/>
      <c r="F30" s="92">
        <v>43</v>
      </c>
      <c r="G30" s="101"/>
      <c r="H30" s="101">
        <f t="shared" si="1"/>
        <v>94</v>
      </c>
      <c r="I30" s="101">
        <f t="shared" si="2"/>
        <v>-40</v>
      </c>
    </row>
    <row r="31" spans="1:9" s="95" customFormat="1" ht="23.25" customHeight="1" x14ac:dyDescent="0.25">
      <c r="A31" s="85" t="s">
        <v>250</v>
      </c>
      <c r="B31" s="107" t="s">
        <v>294</v>
      </c>
      <c r="C31" s="92">
        <v>30</v>
      </c>
      <c r="D31" s="97">
        <v>6</v>
      </c>
      <c r="E31" s="92"/>
      <c r="F31" s="92">
        <v>14</v>
      </c>
      <c r="G31" s="101"/>
      <c r="H31" s="101">
        <f t="shared" si="1"/>
        <v>20</v>
      </c>
      <c r="I31" s="101">
        <f>I32+I33+I34+I35+I42</f>
        <v>-20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1"/>
        <v>0</v>
      </c>
      <c r="I32" s="101">
        <f>I33+I34+I35+I42+I43</f>
        <v>-10</v>
      </c>
    </row>
    <row r="33" spans="1:9" s="93" customFormat="1" ht="30" customHeight="1" x14ac:dyDescent="0.25">
      <c r="A33" s="109" t="s">
        <v>36</v>
      </c>
      <c r="B33" s="91" t="s">
        <v>31</v>
      </c>
      <c r="C33" s="91">
        <f>C34+C35+C42+C43+C44</f>
        <v>10</v>
      </c>
      <c r="D33" s="91">
        <f>D34+D35+D42+D43+D44</f>
        <v>0</v>
      </c>
      <c r="E33" s="91">
        <f>E34+E35+E42+E43+E44</f>
        <v>0</v>
      </c>
      <c r="F33" s="91">
        <f>F34+F35+F42+F43+F44</f>
        <v>5</v>
      </c>
      <c r="G33" s="91">
        <f>G34+G35+G42+G43+G44</f>
        <v>0</v>
      </c>
      <c r="H33" s="91">
        <f t="shared" si="1"/>
        <v>5</v>
      </c>
      <c r="I33" s="91">
        <f>I34+I35+I42+I43+I44</f>
        <v>-5</v>
      </c>
    </row>
    <row r="34" spans="1:9" ht="23.25" customHeight="1" x14ac:dyDescent="0.25">
      <c r="A34" s="85" t="s">
        <v>32</v>
      </c>
      <c r="B34" s="85" t="s">
        <v>362</v>
      </c>
      <c r="C34" s="85">
        <v>10</v>
      </c>
      <c r="D34" s="97"/>
      <c r="E34" s="85"/>
      <c r="F34" s="85">
        <v>5</v>
      </c>
      <c r="G34" s="90"/>
      <c r="H34" s="90">
        <f t="shared" si="1"/>
        <v>5</v>
      </c>
      <c r="I34" s="90">
        <f>H34-C34</f>
        <v>-5</v>
      </c>
    </row>
    <row r="35" spans="1:9" ht="23.25" customHeight="1" x14ac:dyDescent="0.25">
      <c r="A35" s="85" t="s">
        <v>33</v>
      </c>
      <c r="B35" s="85"/>
      <c r="C35" s="85"/>
      <c r="D35" s="97"/>
      <c r="E35" s="85"/>
      <c r="F35" s="85"/>
      <c r="G35" s="90"/>
      <c r="H35" s="90">
        <f t="shared" si="1"/>
        <v>0</v>
      </c>
      <c r="I35" s="90">
        <f>H35-C35</f>
        <v>0</v>
      </c>
    </row>
    <row r="36" spans="1:9" ht="23.25" customHeight="1" x14ac:dyDescent="0.25">
      <c r="A36" s="85"/>
      <c r="B36" s="85"/>
      <c r="C36" s="85"/>
      <c r="D36" s="97"/>
      <c r="E36" s="85"/>
      <c r="F36" s="85"/>
      <c r="G36" s="90"/>
      <c r="H36" s="90"/>
      <c r="I36" s="90"/>
    </row>
    <row r="37" spans="1:9" ht="23.25" customHeight="1" x14ac:dyDescent="0.25">
      <c r="A37" s="85"/>
      <c r="B37" s="85"/>
      <c r="C37" s="85"/>
      <c r="D37" s="97"/>
      <c r="E37" s="85"/>
      <c r="F37" s="85"/>
      <c r="G37" s="90"/>
      <c r="H37" s="90"/>
      <c r="I37" s="90"/>
    </row>
    <row r="38" spans="1:9" ht="23.25" customHeight="1" x14ac:dyDescent="0.25">
      <c r="A38" s="85"/>
      <c r="B38" s="85"/>
      <c r="C38" s="85"/>
      <c r="D38" s="97"/>
      <c r="E38" s="85"/>
      <c r="F38" s="85"/>
      <c r="G38" s="90"/>
      <c r="H38" s="90"/>
      <c r="I38" s="90"/>
    </row>
    <row r="39" spans="1:9" ht="23.25" customHeight="1" x14ac:dyDescent="0.25">
      <c r="A39" s="85"/>
      <c r="B39" s="85"/>
      <c r="C39" s="85"/>
      <c r="D39" s="97"/>
      <c r="E39" s="85"/>
      <c r="F39" s="85"/>
      <c r="G39" s="90"/>
      <c r="H39" s="90"/>
      <c r="I39" s="90"/>
    </row>
    <row r="40" spans="1:9" ht="23.25" customHeight="1" x14ac:dyDescent="0.25">
      <c r="A40" s="85"/>
      <c r="B40" s="85"/>
      <c r="C40" s="85"/>
      <c r="D40" s="97"/>
      <c r="E40" s="85"/>
      <c r="F40" s="85"/>
      <c r="G40" s="90"/>
      <c r="H40" s="90"/>
      <c r="I40" s="90"/>
    </row>
    <row r="41" spans="1:9" ht="23.25" customHeight="1" x14ac:dyDescent="0.25">
      <c r="A41" s="85"/>
      <c r="B41" s="85"/>
      <c r="C41" s="85"/>
      <c r="D41" s="97"/>
      <c r="E41" s="85"/>
      <c r="F41" s="85"/>
      <c r="G41" s="90"/>
      <c r="H41" s="90"/>
      <c r="I41" s="90"/>
    </row>
    <row r="42" spans="1:9" ht="23.25" customHeight="1" x14ac:dyDescent="0.25">
      <c r="A42" s="85"/>
      <c r="B42" s="85"/>
      <c r="C42" s="85"/>
      <c r="D42" s="97"/>
      <c r="E42" s="85"/>
      <c r="F42" s="85"/>
      <c r="G42" s="90"/>
      <c r="H42" s="90">
        <f t="shared" si="1"/>
        <v>0</v>
      </c>
      <c r="I42" s="90">
        <f>H42-C42</f>
        <v>0</v>
      </c>
    </row>
    <row r="43" spans="1:9" ht="23.25" customHeight="1" x14ac:dyDescent="0.25">
      <c r="A43" s="85"/>
      <c r="B43" s="85"/>
      <c r="C43" s="85"/>
      <c r="D43" s="97"/>
      <c r="E43" s="85"/>
      <c r="F43" s="85"/>
      <c r="G43" s="90"/>
      <c r="H43" s="90">
        <f t="shared" si="1"/>
        <v>0</v>
      </c>
      <c r="I43" s="90">
        <f>H43-C43</f>
        <v>0</v>
      </c>
    </row>
    <row r="44" spans="1:9" ht="23.25" customHeight="1" x14ac:dyDescent="0.25">
      <c r="A44" s="85"/>
      <c r="B44" s="85"/>
      <c r="C44" s="85"/>
      <c r="D44" s="97"/>
      <c r="E44" s="90"/>
      <c r="F44" s="90"/>
      <c r="G44" s="90"/>
      <c r="H44" s="90">
        <f t="shared" si="1"/>
        <v>0</v>
      </c>
      <c r="I44" s="90">
        <f>H44-C44</f>
        <v>0</v>
      </c>
    </row>
    <row r="45" spans="1:9" s="93" customFormat="1" ht="30" x14ac:dyDescent="0.25">
      <c r="A45" s="91" t="s">
        <v>246</v>
      </c>
      <c r="B45" s="91" t="s">
        <v>37</v>
      </c>
      <c r="C45" s="91">
        <f t="shared" ref="C45:E45" si="3">C46+C47+C48+C49</f>
        <v>70</v>
      </c>
      <c r="D45" s="91">
        <f t="shared" si="3"/>
        <v>0</v>
      </c>
      <c r="E45" s="91">
        <f t="shared" si="3"/>
        <v>0</v>
      </c>
      <c r="F45" s="91">
        <f>F46+F47+F48+F49</f>
        <v>57</v>
      </c>
      <c r="G45" s="91">
        <f>G46+G47</f>
        <v>0</v>
      </c>
      <c r="H45" s="91">
        <f t="shared" si="1"/>
        <v>57</v>
      </c>
      <c r="I45" s="91">
        <f>I46+I47</f>
        <v>0</v>
      </c>
    </row>
    <row r="46" spans="1:9" ht="20.25" customHeight="1" x14ac:dyDescent="0.25">
      <c r="A46" s="85" t="s">
        <v>38</v>
      </c>
      <c r="B46" s="107" t="s">
        <v>260</v>
      </c>
      <c r="C46" s="85"/>
      <c r="D46" s="97"/>
      <c r="E46" s="85"/>
      <c r="F46" s="85"/>
      <c r="G46" s="90"/>
      <c r="H46" s="90">
        <f t="shared" si="1"/>
        <v>0</v>
      </c>
      <c r="I46" s="90">
        <f>H46-C46</f>
        <v>0</v>
      </c>
    </row>
    <row r="47" spans="1:9" ht="20.25" customHeight="1" x14ac:dyDescent="0.25">
      <c r="A47" s="85" t="s">
        <v>39</v>
      </c>
      <c r="B47" s="107" t="s">
        <v>261</v>
      </c>
      <c r="C47" s="85"/>
      <c r="D47" s="97"/>
      <c r="E47" s="85"/>
      <c r="F47" s="85"/>
      <c r="G47" s="90"/>
      <c r="H47" s="90">
        <f t="shared" si="1"/>
        <v>0</v>
      </c>
      <c r="I47" s="90">
        <f>H47-C47</f>
        <v>0</v>
      </c>
    </row>
    <row r="48" spans="1:9" ht="20.25" customHeight="1" x14ac:dyDescent="0.25">
      <c r="A48" s="85"/>
      <c r="B48" s="107" t="s">
        <v>293</v>
      </c>
      <c r="C48" s="85">
        <v>40</v>
      </c>
      <c r="D48" s="97"/>
      <c r="E48" s="85"/>
      <c r="F48" s="85">
        <v>43</v>
      </c>
      <c r="G48" s="90"/>
      <c r="H48" s="90"/>
      <c r="I48" s="90"/>
    </row>
    <row r="49" spans="1:9" ht="20.25" customHeight="1" x14ac:dyDescent="0.25">
      <c r="A49" s="85"/>
      <c r="B49" s="107" t="s">
        <v>294</v>
      </c>
      <c r="C49" s="85">
        <v>30</v>
      </c>
      <c r="D49" s="97"/>
      <c r="E49" s="85"/>
      <c r="F49" s="85">
        <v>14</v>
      </c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 t="shared" ref="C50:E50" si="4">C51+C52+C53+C54</f>
        <v>70</v>
      </c>
      <c r="D50" s="91">
        <f t="shared" si="4"/>
        <v>0</v>
      </c>
      <c r="E50" s="91">
        <f t="shared" si="4"/>
        <v>0</v>
      </c>
      <c r="F50" s="91">
        <f>F51+F52+F53+F54</f>
        <v>57</v>
      </c>
      <c r="G50" s="91">
        <f>G51+G52+G53+G54</f>
        <v>0</v>
      </c>
      <c r="H50" s="91">
        <f t="shared" si="1"/>
        <v>57</v>
      </c>
      <c r="I50" s="91">
        <f>I51+I52+I53+I54</f>
        <v>-13</v>
      </c>
    </row>
    <row r="51" spans="1:9" ht="21.75" customHeight="1" x14ac:dyDescent="0.25">
      <c r="A51" s="85" t="s">
        <v>42</v>
      </c>
      <c r="B51" s="107" t="s">
        <v>260</v>
      </c>
      <c r="C51" s="85"/>
      <c r="D51" s="97"/>
      <c r="E51" s="85"/>
      <c r="F51" s="85"/>
      <c r="G51" s="90"/>
      <c r="H51" s="90">
        <f t="shared" si="1"/>
        <v>0</v>
      </c>
      <c r="I51" s="90">
        <f>H51-C51</f>
        <v>0</v>
      </c>
    </row>
    <row r="52" spans="1:9" ht="21.75" customHeight="1" x14ac:dyDescent="0.25">
      <c r="A52" s="85" t="s">
        <v>43</v>
      </c>
      <c r="B52" s="107" t="s">
        <v>261</v>
      </c>
      <c r="C52" s="85"/>
      <c r="D52" s="97"/>
      <c r="E52" s="85"/>
      <c r="F52" s="85"/>
      <c r="G52" s="90"/>
      <c r="H52" s="90">
        <f t="shared" si="1"/>
        <v>0</v>
      </c>
      <c r="I52" s="90">
        <f>H52-C52</f>
        <v>0</v>
      </c>
    </row>
    <row r="53" spans="1:9" ht="21.75" customHeight="1" x14ac:dyDescent="0.25">
      <c r="A53" s="85" t="s">
        <v>44</v>
      </c>
      <c r="B53" s="107" t="s">
        <v>293</v>
      </c>
      <c r="C53" s="85">
        <v>40</v>
      </c>
      <c r="D53" s="97"/>
      <c r="E53" s="85"/>
      <c r="F53" s="85">
        <v>43</v>
      </c>
      <c r="G53" s="90"/>
      <c r="H53" s="90">
        <f t="shared" si="1"/>
        <v>43</v>
      </c>
      <c r="I53" s="90">
        <f>H53-C53</f>
        <v>3</v>
      </c>
    </row>
    <row r="54" spans="1:9" ht="21.75" customHeight="1" x14ac:dyDescent="0.25">
      <c r="A54" s="85" t="s">
        <v>45</v>
      </c>
      <c r="B54" s="107" t="s">
        <v>294</v>
      </c>
      <c r="C54" s="85">
        <v>30</v>
      </c>
      <c r="D54" s="97"/>
      <c r="E54" s="85"/>
      <c r="F54" s="85">
        <v>14</v>
      </c>
      <c r="G54" s="90"/>
      <c r="H54" s="90">
        <f t="shared" si="1"/>
        <v>14</v>
      </c>
      <c r="I54" s="90">
        <f>H54-C54</f>
        <v>-16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f>C56+C57+C64+C65+C67</f>
        <v>10</v>
      </c>
      <c r="D55" s="91">
        <f>D56+D57+D64+D65+D67</f>
        <v>0</v>
      </c>
      <c r="E55" s="91">
        <f>E56+E57+E64+E65+E67</f>
        <v>0</v>
      </c>
      <c r="F55" s="91">
        <f>F56+F57+F64+F65+F67</f>
        <v>5</v>
      </c>
      <c r="G55" s="91">
        <f>G56+G57+G64+G65+G67</f>
        <v>0</v>
      </c>
      <c r="H55" s="91">
        <f t="shared" si="1"/>
        <v>5</v>
      </c>
      <c r="I55" s="91">
        <f>I56+I57+I64+I65+I67</f>
        <v>-5</v>
      </c>
    </row>
    <row r="56" spans="1:9" ht="19.5" customHeight="1" x14ac:dyDescent="0.25">
      <c r="A56" s="85" t="s">
        <v>48</v>
      </c>
      <c r="B56" s="85" t="s">
        <v>363</v>
      </c>
      <c r="C56" s="85">
        <v>10</v>
      </c>
      <c r="D56" s="97"/>
      <c r="E56" s="85"/>
      <c r="F56" s="85">
        <v>5</v>
      </c>
      <c r="G56" s="90"/>
      <c r="H56" s="90">
        <f t="shared" si="1"/>
        <v>5</v>
      </c>
      <c r="I56" s="90">
        <f>H56-C56</f>
        <v>-5</v>
      </c>
    </row>
    <row r="57" spans="1:9" ht="19.5" customHeight="1" x14ac:dyDescent="0.25">
      <c r="A57" s="85" t="s">
        <v>49</v>
      </c>
      <c r="B57" s="85"/>
      <c r="C57" s="85"/>
      <c r="D57" s="97"/>
      <c r="E57" s="85"/>
      <c r="F57" s="85"/>
      <c r="G57" s="90"/>
      <c r="H57" s="90">
        <f t="shared" si="1"/>
        <v>0</v>
      </c>
      <c r="I57" s="90">
        <f>H57-C57</f>
        <v>0</v>
      </c>
    </row>
    <row r="58" spans="1:9" ht="19.5" customHeight="1" x14ac:dyDescent="0.25">
      <c r="A58" s="85"/>
      <c r="B58" s="85"/>
      <c r="C58" s="85"/>
      <c r="D58" s="97"/>
      <c r="E58" s="85"/>
      <c r="F58" s="85"/>
      <c r="G58" s="90"/>
      <c r="H58" s="90"/>
      <c r="I58" s="90"/>
    </row>
    <row r="59" spans="1:9" ht="19.5" customHeight="1" x14ac:dyDescent="0.25">
      <c r="A59" s="85"/>
      <c r="B59" s="85"/>
      <c r="C59" s="85"/>
      <c r="D59" s="97"/>
      <c r="E59" s="85"/>
      <c r="F59" s="85"/>
      <c r="G59" s="90"/>
      <c r="H59" s="90"/>
      <c r="I59" s="90"/>
    </row>
    <row r="60" spans="1:9" ht="19.5" customHeight="1" x14ac:dyDescent="0.25">
      <c r="A60" s="85"/>
      <c r="B60" s="85"/>
      <c r="C60" s="85"/>
      <c r="D60" s="97"/>
      <c r="E60" s="85"/>
      <c r="F60" s="85"/>
      <c r="G60" s="90"/>
      <c r="H60" s="90"/>
      <c r="I60" s="90"/>
    </row>
    <row r="61" spans="1:9" ht="19.5" customHeight="1" x14ac:dyDescent="0.25">
      <c r="A61" s="85"/>
      <c r="B61" s="85"/>
      <c r="C61" s="85"/>
      <c r="D61" s="97"/>
      <c r="E61" s="85"/>
      <c r="F61" s="85"/>
      <c r="G61" s="90"/>
      <c r="H61" s="90"/>
      <c r="I61" s="90"/>
    </row>
    <row r="62" spans="1:9" ht="19.5" customHeight="1" x14ac:dyDescent="0.25">
      <c r="A62" s="85"/>
      <c r="B62" s="85"/>
      <c r="C62" s="85"/>
      <c r="D62" s="97"/>
      <c r="E62" s="85"/>
      <c r="F62" s="85"/>
      <c r="G62" s="90"/>
      <c r="H62" s="90"/>
      <c r="I62" s="90"/>
    </row>
    <row r="63" spans="1:9" ht="19.5" customHeight="1" x14ac:dyDescent="0.25">
      <c r="A63" s="85"/>
      <c r="B63" s="85"/>
      <c r="C63" s="85"/>
      <c r="D63" s="97"/>
      <c r="E63" s="85"/>
      <c r="F63" s="85"/>
      <c r="G63" s="90"/>
      <c r="H63" s="90"/>
      <c r="I63" s="90"/>
    </row>
    <row r="64" spans="1:9" ht="19.5" customHeight="1" x14ac:dyDescent="0.25">
      <c r="A64" s="85"/>
      <c r="B64" s="85"/>
      <c r="C64" s="85"/>
      <c r="D64" s="97"/>
      <c r="E64" s="85"/>
      <c r="F64" s="85"/>
      <c r="G64" s="90"/>
      <c r="H64" s="90">
        <f t="shared" si="1"/>
        <v>0</v>
      </c>
      <c r="I64" s="90">
        <f>H64-C64</f>
        <v>0</v>
      </c>
    </row>
    <row r="65" spans="1:9" ht="19.5" customHeight="1" x14ac:dyDescent="0.25">
      <c r="A65" s="85"/>
      <c r="B65" s="85"/>
      <c r="C65" s="85"/>
      <c r="D65" s="97"/>
      <c r="E65" s="85"/>
      <c r="F65" s="85"/>
      <c r="G65" s="90"/>
      <c r="H65" s="90">
        <f t="shared" si="1"/>
        <v>0</v>
      </c>
      <c r="I65" s="90">
        <f>H65-C65</f>
        <v>0</v>
      </c>
    </row>
    <row r="66" spans="1:9" ht="19.5" customHeight="1" x14ac:dyDescent="0.25">
      <c r="A66" s="85"/>
      <c r="B66" s="85"/>
      <c r="C66" s="85"/>
      <c r="D66" s="97"/>
      <c r="E66" s="85"/>
      <c r="F66" s="85"/>
      <c r="G66" s="90"/>
      <c r="H66" s="90"/>
      <c r="I66" s="90"/>
    </row>
    <row r="67" spans="1:9" ht="19.5" customHeight="1" x14ac:dyDescent="0.25">
      <c r="A67" s="85"/>
      <c r="B67" s="85"/>
      <c r="C67" s="85"/>
      <c r="D67" s="97"/>
      <c r="E67" s="85"/>
      <c r="F67" s="85"/>
      <c r="G67" s="90"/>
      <c r="H67" s="90">
        <f t="shared" si="1"/>
        <v>0</v>
      </c>
      <c r="I67" s="90">
        <f>H67-C67</f>
        <v>0</v>
      </c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si="1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>
        <f>D70</f>
        <v>0</v>
      </c>
      <c r="E69" s="87">
        <f t="shared" ref="E69:F69" si="5">E70</f>
        <v>0</v>
      </c>
      <c r="F69" s="87">
        <f t="shared" si="5"/>
        <v>2</v>
      </c>
      <c r="G69" s="91"/>
      <c r="H69" s="91">
        <f t="shared" si="1"/>
        <v>2</v>
      </c>
      <c r="I69" s="91"/>
    </row>
    <row r="70" spans="1:9" ht="27" customHeight="1" x14ac:dyDescent="0.25">
      <c r="A70" s="85" t="s">
        <v>54</v>
      </c>
      <c r="B70" s="85" t="s">
        <v>361</v>
      </c>
      <c r="C70" s="85">
        <v>3</v>
      </c>
      <c r="D70" s="97"/>
      <c r="E70" s="85"/>
      <c r="F70" s="85">
        <v>2</v>
      </c>
      <c r="G70" s="90"/>
      <c r="H70" s="90">
        <f t="shared" si="1"/>
        <v>2</v>
      </c>
      <c r="I70" s="90">
        <f>H70-C70</f>
        <v>-1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1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1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>C74+C75+C76+C77</f>
        <v>0</v>
      </c>
      <c r="D73" s="91">
        <f>D74+D75+D76+D77</f>
        <v>0</v>
      </c>
      <c r="E73" s="91">
        <f>E74+E75+E76+E77</f>
        <v>0</v>
      </c>
      <c r="F73" s="91">
        <f>F74+F75+F76+F77</f>
        <v>0</v>
      </c>
      <c r="G73" s="91">
        <f>G74+G75+G76+G77</f>
        <v>0</v>
      </c>
      <c r="H73" s="91">
        <f t="shared" si="1"/>
        <v>0</v>
      </c>
      <c r="I73" s="91">
        <f>I74+I75+I76+I77</f>
        <v>0</v>
      </c>
    </row>
    <row r="74" spans="1:9" ht="18" customHeight="1" x14ac:dyDescent="0.25">
      <c r="A74" s="85" t="s">
        <v>58</v>
      </c>
      <c r="B74" s="107" t="s">
        <v>260</v>
      </c>
      <c r="C74" s="85"/>
      <c r="D74" s="97"/>
      <c r="E74" s="85"/>
      <c r="F74" s="85"/>
      <c r="G74" s="90"/>
      <c r="H74" s="90">
        <f t="shared" si="1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 t="s">
        <v>261</v>
      </c>
      <c r="C75" s="85"/>
      <c r="D75" s="97"/>
      <c r="E75" s="85"/>
      <c r="F75" s="85"/>
      <c r="G75" s="90"/>
      <c r="H75" s="90">
        <f t="shared" si="1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 t="s">
        <v>293</v>
      </c>
      <c r="C76" s="85"/>
      <c r="D76" s="97"/>
      <c r="E76" s="85"/>
      <c r="F76" s="85"/>
      <c r="G76" s="90"/>
      <c r="H76" s="90">
        <f t="shared" si="1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 t="s">
        <v>294</v>
      </c>
      <c r="C77" s="85"/>
      <c r="D77" s="97"/>
      <c r="E77" s="85"/>
      <c r="F77" s="85"/>
      <c r="G77" s="90"/>
      <c r="H77" s="90">
        <f t="shared" si="1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>C79+C80</f>
        <v>0</v>
      </c>
      <c r="D78" s="91">
        <f>D79+D80</f>
        <v>0</v>
      </c>
      <c r="E78" s="91">
        <f>E79+E80</f>
        <v>0</v>
      </c>
      <c r="F78" s="91">
        <f>F79+F80</f>
        <v>0</v>
      </c>
      <c r="G78" s="91">
        <f>G79+G80</f>
        <v>0</v>
      </c>
      <c r="H78" s="91">
        <f t="shared" si="1"/>
        <v>0</v>
      </c>
      <c r="I78" s="91">
        <f>I79+I80</f>
        <v>0</v>
      </c>
    </row>
    <row r="79" spans="1:9" ht="23.25" customHeight="1" x14ac:dyDescent="0.25">
      <c r="A79" s="85" t="s">
        <v>64</v>
      </c>
      <c r="B79" s="15" t="s">
        <v>304</v>
      </c>
      <c r="C79" s="85"/>
      <c r="D79" s="97"/>
      <c r="E79" s="85"/>
      <c r="F79" s="85"/>
      <c r="G79" s="90"/>
      <c r="H79" s="90">
        <f t="shared" si="1"/>
        <v>0</v>
      </c>
      <c r="I79" s="90">
        <f>H79-C79</f>
        <v>0</v>
      </c>
    </row>
    <row r="80" spans="1:9" ht="23.25" customHeight="1" x14ac:dyDescent="0.25">
      <c r="A80" s="85" t="s">
        <v>65</v>
      </c>
      <c r="B80" s="15" t="s">
        <v>305</v>
      </c>
      <c r="C80" s="85"/>
      <c r="D80" s="97"/>
      <c r="E80" s="85"/>
      <c r="F80" s="85"/>
      <c r="G80" s="90"/>
      <c r="H80" s="90">
        <f t="shared" si="1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>C82+C83+C84+C85</f>
        <v>0</v>
      </c>
      <c r="D81" s="91">
        <f>D82+D83+D84+D85</f>
        <v>0</v>
      </c>
      <c r="E81" s="91">
        <f>E82+E83+E84+E85</f>
        <v>0</v>
      </c>
      <c r="F81" s="91">
        <f>F82+F83+F84+F85</f>
        <v>0</v>
      </c>
      <c r="G81" s="91">
        <f>G82+G83+G84+G85</f>
        <v>0</v>
      </c>
      <c r="H81" s="91">
        <f t="shared" si="1"/>
        <v>0</v>
      </c>
      <c r="I81" s="91">
        <f>I82+I83+I84+I85</f>
        <v>0</v>
      </c>
    </row>
    <row r="82" spans="1:9" ht="17.25" customHeight="1" x14ac:dyDescent="0.25">
      <c r="A82" s="85" t="s">
        <v>58</v>
      </c>
      <c r="B82" s="107" t="s">
        <v>260</v>
      </c>
      <c r="C82" s="85"/>
      <c r="D82" s="97"/>
      <c r="E82" s="85"/>
      <c r="F82" s="85"/>
      <c r="G82" s="90"/>
      <c r="H82" s="90">
        <f t="shared" si="1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07" t="s">
        <v>261</v>
      </c>
      <c r="C83" s="85"/>
      <c r="D83" s="97"/>
      <c r="E83" s="85"/>
      <c r="F83" s="85"/>
      <c r="G83" s="90"/>
      <c r="H83" s="90">
        <f t="shared" si="1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07" t="s">
        <v>293</v>
      </c>
      <c r="C84" s="85"/>
      <c r="D84" s="97"/>
      <c r="E84" s="85"/>
      <c r="F84" s="85"/>
      <c r="G84" s="90"/>
      <c r="H84" s="90">
        <f t="shared" si="1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07" t="s">
        <v>294</v>
      </c>
      <c r="C85" s="85"/>
      <c r="D85" s="97"/>
      <c r="E85" s="85"/>
      <c r="F85" s="85"/>
      <c r="G85" s="90"/>
      <c r="H85" s="90">
        <f t="shared" si="1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>C87+C88+C89+C90</f>
        <v>0</v>
      </c>
      <c r="D86" s="91">
        <f>D87+D88+D89+D90</f>
        <v>0</v>
      </c>
      <c r="E86" s="91">
        <f>E87+E88+E89+E90</f>
        <v>0</v>
      </c>
      <c r="F86" s="91">
        <f>F87+F88+F89+F90</f>
        <v>0</v>
      </c>
      <c r="G86" s="91">
        <f>G87+G88+G89+G90</f>
        <v>0</v>
      </c>
      <c r="H86" s="91">
        <f t="shared" si="1"/>
        <v>0</v>
      </c>
      <c r="I86" s="91">
        <f>I87+I88+I89+I90</f>
        <v>0</v>
      </c>
    </row>
    <row r="87" spans="1:9" ht="19.5" customHeight="1" x14ac:dyDescent="0.25">
      <c r="A87" s="85" t="s">
        <v>70</v>
      </c>
      <c r="B87" s="85"/>
      <c r="C87" s="85"/>
      <c r="D87" s="97"/>
      <c r="E87" s="85"/>
      <c r="F87" s="85"/>
      <c r="G87" s="90"/>
      <c r="H87" s="90">
        <f t="shared" si="1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/>
      <c r="C88" s="85"/>
      <c r="D88" s="97"/>
      <c r="E88" s="85"/>
      <c r="F88" s="85"/>
      <c r="G88" s="90"/>
      <c r="H88" s="90">
        <f t="shared" si="1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/>
      <c r="C89" s="85"/>
      <c r="D89" s="97"/>
      <c r="E89" s="85"/>
      <c r="F89" s="85"/>
      <c r="G89" s="90"/>
      <c r="H89" s="90">
        <f t="shared" si="1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/>
      <c r="C90" s="85"/>
      <c r="D90" s="97"/>
      <c r="E90" s="85"/>
      <c r="F90" s="85"/>
      <c r="G90" s="90"/>
      <c r="H90" s="90">
        <f t="shared" si="1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1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1"/>
        <v>0</v>
      </c>
      <c r="I92" s="91"/>
    </row>
    <row r="93" spans="1:9" ht="28.5" customHeight="1" x14ac:dyDescent="0.25">
      <c r="A93" s="85" t="s">
        <v>76</v>
      </c>
      <c r="B93" s="15" t="s">
        <v>259</v>
      </c>
      <c r="C93" s="85"/>
      <c r="D93" s="97"/>
      <c r="E93" s="85"/>
      <c r="F93" s="85"/>
      <c r="G93" s="90"/>
      <c r="H93" s="90">
        <f t="shared" si="1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1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1"/>
        <v>0</v>
      </c>
      <c r="I95" s="90"/>
    </row>
    <row r="96" spans="1:9" s="93" customFormat="1" ht="30" customHeight="1" x14ac:dyDescent="0.25">
      <c r="A96" s="91" t="s">
        <v>78</v>
      </c>
      <c r="B96" s="91" t="s">
        <v>79</v>
      </c>
      <c r="C96" s="91">
        <f>C97+C98+C99+C100</f>
        <v>0</v>
      </c>
      <c r="D96" s="91">
        <f>D97+D98+D99+D100</f>
        <v>0</v>
      </c>
      <c r="E96" s="91">
        <f>E97+E98+E99+E100</f>
        <v>0</v>
      </c>
      <c r="F96" s="91">
        <f>F97+F98+F99+F100</f>
        <v>0</v>
      </c>
      <c r="G96" s="91">
        <f>G97+G98+G99+G100</f>
        <v>0</v>
      </c>
      <c r="H96" s="91">
        <f t="shared" si="1"/>
        <v>0</v>
      </c>
      <c r="I96" s="91">
        <f>I97+I98+I99+I100</f>
        <v>0</v>
      </c>
    </row>
    <row r="97" spans="1:9" ht="16.5" customHeight="1" x14ac:dyDescent="0.25">
      <c r="A97" s="85" t="s">
        <v>80</v>
      </c>
      <c r="B97" s="107" t="s">
        <v>260</v>
      </c>
      <c r="C97" s="85"/>
      <c r="D97" s="97"/>
      <c r="E97" s="85"/>
      <c r="F97" s="85"/>
      <c r="G97" s="90"/>
      <c r="H97" s="90">
        <f t="shared" si="1"/>
        <v>0</v>
      </c>
      <c r="I97" s="90">
        <f>H97-C97</f>
        <v>0</v>
      </c>
    </row>
    <row r="98" spans="1:9" ht="16.5" customHeight="1" x14ac:dyDescent="0.25">
      <c r="A98" s="85" t="s">
        <v>81</v>
      </c>
      <c r="B98" s="107" t="s">
        <v>261</v>
      </c>
      <c r="C98" s="85"/>
      <c r="D98" s="97"/>
      <c r="E98" s="85"/>
      <c r="F98" s="85"/>
      <c r="G98" s="90"/>
      <c r="H98" s="90">
        <f t="shared" ref="H98:H165" si="6">D98+E98+F98+G98</f>
        <v>0</v>
      </c>
      <c r="I98" s="90">
        <f>H98-C98</f>
        <v>0</v>
      </c>
    </row>
    <row r="99" spans="1:9" ht="16.5" customHeight="1" x14ac:dyDescent="0.25">
      <c r="A99" s="85" t="s">
        <v>82</v>
      </c>
      <c r="B99" s="107" t="s">
        <v>293</v>
      </c>
      <c r="C99" s="85"/>
      <c r="D99" s="97"/>
      <c r="E99" s="85"/>
      <c r="F99" s="85"/>
      <c r="G99" s="90"/>
      <c r="H99" s="90">
        <f t="shared" si="6"/>
        <v>0</v>
      </c>
      <c r="I99" s="90">
        <f>H99-C99</f>
        <v>0</v>
      </c>
    </row>
    <row r="100" spans="1:9" ht="16.5" customHeight="1" x14ac:dyDescent="0.25">
      <c r="A100" s="85" t="s">
        <v>83</v>
      </c>
      <c r="B100" s="107" t="s">
        <v>294</v>
      </c>
      <c r="C100" s="85"/>
      <c r="D100" s="97"/>
      <c r="E100" s="85"/>
      <c r="F100" s="85"/>
      <c r="G100" s="90"/>
      <c r="H100" s="90">
        <f t="shared" si="6"/>
        <v>0</v>
      </c>
      <c r="I100" s="90">
        <f>H100-C100</f>
        <v>0</v>
      </c>
    </row>
    <row r="101" spans="1:9" s="93" customFormat="1" ht="60" x14ac:dyDescent="0.25">
      <c r="A101" s="91" t="s">
        <v>84</v>
      </c>
      <c r="B101" s="91" t="s">
        <v>85</v>
      </c>
      <c r="C101" s="91">
        <f>C102+C103+C104</f>
        <v>1</v>
      </c>
      <c r="D101" s="91">
        <f>D102+D103+D104</f>
        <v>0</v>
      </c>
      <c r="E101" s="91">
        <f>E102+E103+E104</f>
        <v>1</v>
      </c>
      <c r="F101" s="91">
        <f>F102+F103+F104</f>
        <v>0</v>
      </c>
      <c r="G101" s="91">
        <f>G102+G103+G104</f>
        <v>0</v>
      </c>
      <c r="H101" s="91">
        <f t="shared" si="6"/>
        <v>1</v>
      </c>
      <c r="I101" s="91">
        <f>I102+I103+I104</f>
        <v>0</v>
      </c>
    </row>
    <row r="102" spans="1:9" ht="20.25" customHeight="1" x14ac:dyDescent="0.25">
      <c r="A102" s="85" t="s">
        <v>86</v>
      </c>
      <c r="B102" s="15" t="s">
        <v>310</v>
      </c>
      <c r="C102" s="85">
        <v>1</v>
      </c>
      <c r="D102" s="97"/>
      <c r="E102" s="85">
        <v>1</v>
      </c>
      <c r="F102" s="85"/>
      <c r="G102" s="90"/>
      <c r="H102" s="90">
        <f t="shared" si="6"/>
        <v>1</v>
      </c>
      <c r="I102" s="90">
        <f>H102-C102</f>
        <v>0</v>
      </c>
    </row>
    <row r="103" spans="1:9" ht="30" x14ac:dyDescent="0.25">
      <c r="A103" s="85" t="s">
        <v>87</v>
      </c>
      <c r="B103" s="15" t="s">
        <v>364</v>
      </c>
      <c r="C103" s="85"/>
      <c r="D103" s="97"/>
      <c r="E103" s="85"/>
      <c r="F103" s="85"/>
      <c r="G103" s="90"/>
      <c r="H103" s="90">
        <f t="shared" si="6"/>
        <v>0</v>
      </c>
      <c r="I103" s="90">
        <f>H103-C103</f>
        <v>0</v>
      </c>
    </row>
    <row r="104" spans="1:9" ht="30" x14ac:dyDescent="0.25">
      <c r="A104" s="85" t="s">
        <v>88</v>
      </c>
      <c r="B104" s="15" t="s">
        <v>312</v>
      </c>
      <c r="C104" s="85"/>
      <c r="D104" s="97"/>
      <c r="E104" s="85"/>
      <c r="F104" s="85"/>
      <c r="G104" s="90"/>
      <c r="H104" s="90">
        <f t="shared" si="6"/>
        <v>0</v>
      </c>
      <c r="I104" s="90">
        <f>H104-C104</f>
        <v>0</v>
      </c>
    </row>
    <row r="105" spans="1:9" s="93" customFormat="1" ht="60" x14ac:dyDescent="0.25">
      <c r="A105" s="91" t="s">
        <v>89</v>
      </c>
      <c r="B105" s="91" t="s">
        <v>90</v>
      </c>
      <c r="C105" s="91">
        <f>C106+C107+C108</f>
        <v>40</v>
      </c>
      <c r="D105" s="91">
        <f>D106+D107+D108</f>
        <v>0</v>
      </c>
      <c r="E105" s="91">
        <f>E106+E107+E108</f>
        <v>35</v>
      </c>
      <c r="F105" s="91">
        <f>F106+F107+F108</f>
        <v>0</v>
      </c>
      <c r="G105" s="91">
        <f>G106+G107+G108</f>
        <v>0</v>
      </c>
      <c r="H105" s="91">
        <f t="shared" si="6"/>
        <v>35</v>
      </c>
      <c r="I105" s="91">
        <f>I106+I107+I108</f>
        <v>-5</v>
      </c>
    </row>
    <row r="106" spans="1:9" ht="18" customHeight="1" x14ac:dyDescent="0.25">
      <c r="A106" s="85" t="s">
        <v>91</v>
      </c>
      <c r="B106" s="15" t="s">
        <v>365</v>
      </c>
      <c r="C106" s="85"/>
      <c r="D106" s="97"/>
      <c r="E106" s="85"/>
      <c r="F106" s="85"/>
      <c r="G106" s="90"/>
      <c r="H106" s="90">
        <f t="shared" si="6"/>
        <v>0</v>
      </c>
      <c r="I106" s="90">
        <f>H106-C106</f>
        <v>0</v>
      </c>
    </row>
    <row r="107" spans="1:9" ht="30" x14ac:dyDescent="0.25">
      <c r="A107" s="85" t="s">
        <v>92</v>
      </c>
      <c r="B107" s="15" t="s">
        <v>366</v>
      </c>
      <c r="C107" s="85">
        <v>40</v>
      </c>
      <c r="D107" s="97"/>
      <c r="E107" s="85">
        <v>35</v>
      </c>
      <c r="F107" s="85"/>
      <c r="G107" s="90"/>
      <c r="H107" s="90">
        <f t="shared" si="6"/>
        <v>35</v>
      </c>
      <c r="I107" s="90">
        <f>H107-C107</f>
        <v>-5</v>
      </c>
    </row>
    <row r="108" spans="1:9" ht="21.75" customHeight="1" x14ac:dyDescent="0.25">
      <c r="A108" s="85" t="s">
        <v>93</v>
      </c>
      <c r="B108" s="15" t="s">
        <v>367</v>
      </c>
      <c r="C108" s="85"/>
      <c r="D108" s="97"/>
      <c r="E108" s="85"/>
      <c r="F108" s="85"/>
      <c r="G108" s="90"/>
      <c r="H108" s="90">
        <f t="shared" si="6"/>
        <v>0</v>
      </c>
      <c r="I108" s="90">
        <f>H108-C108</f>
        <v>0</v>
      </c>
    </row>
    <row r="109" spans="1:9" s="195" customFormat="1" ht="42.75" customHeight="1" x14ac:dyDescent="0.25">
      <c r="A109" s="89" t="s">
        <v>94</v>
      </c>
      <c r="B109" s="89" t="s">
        <v>95</v>
      </c>
      <c r="C109" s="89">
        <f>C110</f>
        <v>40</v>
      </c>
      <c r="D109" s="89">
        <f>D110</f>
        <v>0</v>
      </c>
      <c r="E109" s="89">
        <f>E110</f>
        <v>35</v>
      </c>
      <c r="F109" s="89">
        <f>F110</f>
        <v>0</v>
      </c>
      <c r="G109" s="89">
        <f>G110</f>
        <v>0</v>
      </c>
      <c r="H109" s="89">
        <f t="shared" si="6"/>
        <v>35</v>
      </c>
      <c r="I109" s="89">
        <f>I110</f>
        <v>-5</v>
      </c>
    </row>
    <row r="110" spans="1:9" ht="30" x14ac:dyDescent="0.25">
      <c r="A110" s="85" t="s">
        <v>96</v>
      </c>
      <c r="B110" s="125" t="s">
        <v>368</v>
      </c>
      <c r="C110" s="85">
        <v>40</v>
      </c>
      <c r="D110" s="97"/>
      <c r="E110" s="85">
        <v>35</v>
      </c>
      <c r="F110" s="85"/>
      <c r="G110" s="90"/>
      <c r="H110" s="90">
        <f t="shared" si="6"/>
        <v>35</v>
      </c>
      <c r="I110" s="90">
        <f>H110-C110</f>
        <v>-5</v>
      </c>
    </row>
    <row r="111" spans="1:9" ht="42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6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>C113</f>
        <v>6</v>
      </c>
      <c r="D112" s="91">
        <f>D113</f>
        <v>3</v>
      </c>
      <c r="E112" s="91">
        <f>E113</f>
        <v>0</v>
      </c>
      <c r="F112" s="91">
        <f>F113</f>
        <v>0</v>
      </c>
      <c r="G112" s="91">
        <f>G113</f>
        <v>0</v>
      </c>
      <c r="H112" s="91">
        <f t="shared" si="6"/>
        <v>3</v>
      </c>
      <c r="I112" s="91">
        <f>I113</f>
        <v>-3</v>
      </c>
    </row>
    <row r="113" spans="1:9" ht="27.75" customHeight="1" x14ac:dyDescent="0.25">
      <c r="A113" s="85" t="s">
        <v>76</v>
      </c>
      <c r="B113" s="85" t="s">
        <v>369</v>
      </c>
      <c r="C113" s="85">
        <v>6</v>
      </c>
      <c r="D113" s="97">
        <v>3</v>
      </c>
      <c r="E113" s="85"/>
      <c r="F113" s="85"/>
      <c r="G113" s="90"/>
      <c r="H113" s="90">
        <f t="shared" si="6"/>
        <v>3</v>
      </c>
      <c r="I113" s="90">
        <f>H113-C113</f>
        <v>-3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6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>C116</f>
        <v>0</v>
      </c>
      <c r="D115" s="91">
        <f>D116</f>
        <v>0</v>
      </c>
      <c r="E115" s="91">
        <f>E116</f>
        <v>0</v>
      </c>
      <c r="F115" s="91">
        <f>F116</f>
        <v>0</v>
      </c>
      <c r="G115" s="91">
        <f>G116</f>
        <v>0</v>
      </c>
      <c r="H115" s="91">
        <f t="shared" si="6"/>
        <v>0</v>
      </c>
      <c r="I115" s="91">
        <f>I116</f>
        <v>0</v>
      </c>
    </row>
    <row r="116" spans="1:9" ht="24.75" customHeight="1" x14ac:dyDescent="0.25">
      <c r="A116" s="85" t="s">
        <v>103</v>
      </c>
      <c r="B116" s="15" t="s">
        <v>317</v>
      </c>
      <c r="C116" s="85"/>
      <c r="D116" s="97"/>
      <c r="E116" s="85"/>
      <c r="F116" s="85"/>
      <c r="G116" s="90"/>
      <c r="H116" s="90">
        <f t="shared" si="6"/>
        <v>0</v>
      </c>
      <c r="I116" s="90">
        <f>H116-C116</f>
        <v>0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>C118</f>
        <v>0</v>
      </c>
      <c r="D117" s="91">
        <f>D118</f>
        <v>0</v>
      </c>
      <c r="E117" s="91">
        <f>E118</f>
        <v>0</v>
      </c>
      <c r="F117" s="91">
        <f>F118</f>
        <v>0</v>
      </c>
      <c r="G117" s="91">
        <f>G118</f>
        <v>0</v>
      </c>
      <c r="H117" s="91">
        <f t="shared" si="6"/>
        <v>0</v>
      </c>
      <c r="I117" s="91">
        <f>I118</f>
        <v>0</v>
      </c>
    </row>
    <row r="118" spans="1:9" ht="18" customHeight="1" x14ac:dyDescent="0.25">
      <c r="A118" s="85" t="s">
        <v>106</v>
      </c>
      <c r="B118" s="15" t="s">
        <v>318</v>
      </c>
      <c r="C118" s="85"/>
      <c r="D118" s="97"/>
      <c r="E118" s="85"/>
      <c r="F118" s="85"/>
      <c r="G118" s="90"/>
      <c r="H118" s="90">
        <f t="shared" si="6"/>
        <v>0</v>
      </c>
      <c r="I118" s="90">
        <f>H118-C118</f>
        <v>0</v>
      </c>
    </row>
    <row r="119" spans="1:9" s="93" customFormat="1" ht="42.75" customHeight="1" x14ac:dyDescent="0.25">
      <c r="A119" s="91"/>
      <c r="B119" s="104" t="s">
        <v>107</v>
      </c>
      <c r="C119" s="91">
        <f>C120</f>
        <v>0</v>
      </c>
      <c r="D119" s="91">
        <f>D120</f>
        <v>0</v>
      </c>
      <c r="E119" s="91">
        <f>E120</f>
        <v>0</v>
      </c>
      <c r="F119" s="91">
        <f>F120</f>
        <v>0</v>
      </c>
      <c r="G119" s="91">
        <f>G120</f>
        <v>0</v>
      </c>
      <c r="H119" s="91">
        <f t="shared" si="6"/>
        <v>0</v>
      </c>
      <c r="I119" s="91">
        <f>I120</f>
        <v>0</v>
      </c>
    </row>
    <row r="120" spans="1:9" ht="30" customHeight="1" x14ac:dyDescent="0.25">
      <c r="A120" s="85" t="s">
        <v>108</v>
      </c>
      <c r="B120" s="15" t="s">
        <v>319</v>
      </c>
      <c r="C120" s="85"/>
      <c r="D120" s="97"/>
      <c r="E120" s="85"/>
      <c r="F120" s="85"/>
      <c r="G120" s="90"/>
      <c r="H120" s="90">
        <f t="shared" si="6"/>
        <v>0</v>
      </c>
      <c r="I120" s="90">
        <f>H120-C120</f>
        <v>0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>C122</f>
        <v>0</v>
      </c>
      <c r="D121" s="91">
        <f>D122</f>
        <v>0</v>
      </c>
      <c r="E121" s="91">
        <f>E122</f>
        <v>0</v>
      </c>
      <c r="F121" s="91">
        <f>F122</f>
        <v>0</v>
      </c>
      <c r="G121" s="91">
        <f>G122</f>
        <v>0</v>
      </c>
      <c r="H121" s="91">
        <f t="shared" si="6"/>
        <v>0</v>
      </c>
      <c r="I121" s="91">
        <f>I122</f>
        <v>0</v>
      </c>
    </row>
    <row r="122" spans="1:9" ht="26.25" customHeight="1" x14ac:dyDescent="0.25">
      <c r="A122" s="85" t="s">
        <v>111</v>
      </c>
      <c r="B122" s="15" t="s">
        <v>320</v>
      </c>
      <c r="C122" s="85"/>
      <c r="D122" s="97"/>
      <c r="E122" s="85"/>
      <c r="F122" s="85"/>
      <c r="G122" s="90"/>
      <c r="H122" s="90">
        <f t="shared" si="6"/>
        <v>0</v>
      </c>
      <c r="I122" s="90">
        <f>H122-C122</f>
        <v>0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C124+C125+C126+C127+C128</f>
        <v>100</v>
      </c>
      <c r="D123" s="91">
        <f>D124+D125+D126+D127+D128</f>
        <v>0</v>
      </c>
      <c r="E123" s="91">
        <f>E124+E125+E126+E127+E128</f>
        <v>77</v>
      </c>
      <c r="F123" s="91">
        <f>F124+F125+F126+F127+F128</f>
        <v>29</v>
      </c>
      <c r="G123" s="91">
        <f>G124+G125+G126+G127+G128</f>
        <v>0</v>
      </c>
      <c r="H123" s="91">
        <f t="shared" si="6"/>
        <v>106</v>
      </c>
      <c r="I123" s="91">
        <f>I124+I125+I126+I127+I128</f>
        <v>6</v>
      </c>
    </row>
    <row r="124" spans="1:9" ht="30.75" customHeight="1" x14ac:dyDescent="0.25">
      <c r="A124" s="85" t="s">
        <v>114</v>
      </c>
      <c r="B124" s="107" t="s">
        <v>260</v>
      </c>
      <c r="C124" s="85"/>
      <c r="D124" s="97"/>
      <c r="E124" s="85"/>
      <c r="F124" s="85"/>
      <c r="G124" s="90"/>
      <c r="H124" s="90">
        <f t="shared" si="6"/>
        <v>0</v>
      </c>
      <c r="I124" s="90">
        <f>H124-C124</f>
        <v>0</v>
      </c>
    </row>
    <row r="125" spans="1:9" ht="23.25" customHeight="1" x14ac:dyDescent="0.25">
      <c r="A125" s="85" t="s">
        <v>115</v>
      </c>
      <c r="B125" s="107" t="s">
        <v>261</v>
      </c>
      <c r="C125" s="85"/>
      <c r="D125" s="97"/>
      <c r="E125" s="85"/>
      <c r="F125" s="85"/>
      <c r="G125" s="90"/>
      <c r="H125" s="90">
        <f t="shared" si="6"/>
        <v>0</v>
      </c>
      <c r="I125" s="90">
        <f>H125-C125</f>
        <v>0</v>
      </c>
    </row>
    <row r="126" spans="1:9" ht="23.25" customHeight="1" x14ac:dyDescent="0.25">
      <c r="A126" s="85" t="s">
        <v>116</v>
      </c>
      <c r="B126" s="107" t="s">
        <v>293</v>
      </c>
      <c r="C126" s="85">
        <v>40</v>
      </c>
      <c r="D126" s="97"/>
      <c r="E126" s="85">
        <v>66</v>
      </c>
      <c r="F126" s="85">
        <v>24</v>
      </c>
      <c r="G126" s="90"/>
      <c r="H126" s="90">
        <f t="shared" si="6"/>
        <v>90</v>
      </c>
      <c r="I126" s="90">
        <f>H126-C126</f>
        <v>50</v>
      </c>
    </row>
    <row r="127" spans="1:9" ht="23.25" customHeight="1" x14ac:dyDescent="0.25">
      <c r="A127" s="85" t="s">
        <v>117</v>
      </c>
      <c r="B127" s="107" t="s">
        <v>294</v>
      </c>
      <c r="C127" s="85">
        <v>60</v>
      </c>
      <c r="D127" s="97"/>
      <c r="E127" s="85">
        <v>11</v>
      </c>
      <c r="F127" s="85">
        <v>5</v>
      </c>
      <c r="G127" s="90"/>
      <c r="H127" s="90">
        <f t="shared" si="6"/>
        <v>16</v>
      </c>
      <c r="I127" s="90">
        <f>H127-C127</f>
        <v>-44</v>
      </c>
    </row>
    <row r="128" spans="1:9" ht="23.25" customHeight="1" x14ac:dyDescent="0.25">
      <c r="A128" s="85"/>
      <c r="B128" s="85"/>
      <c r="C128" s="85"/>
      <c r="D128" s="97"/>
      <c r="E128" s="90"/>
      <c r="F128" s="90"/>
      <c r="G128" s="90"/>
      <c r="H128" s="90">
        <f t="shared" si="6"/>
        <v>0</v>
      </c>
      <c r="I128" s="90">
        <f>H128-C128</f>
        <v>0</v>
      </c>
    </row>
    <row r="129" spans="1:9" s="93" customFormat="1" ht="45" x14ac:dyDescent="0.25">
      <c r="A129" s="91"/>
      <c r="B129" s="104" t="s">
        <v>118</v>
      </c>
      <c r="C129" s="91">
        <f>C130+C131+C132+C133</f>
        <v>100</v>
      </c>
      <c r="D129" s="91">
        <f>D130+D131+D132+D133</f>
        <v>0</v>
      </c>
      <c r="E129" s="91">
        <f>E130+E131+E132+E133</f>
        <v>35</v>
      </c>
      <c r="F129" s="91">
        <f>F130+F131+F132+F133</f>
        <v>45</v>
      </c>
      <c r="G129" s="91">
        <f>G130+G131+G132+G133</f>
        <v>0</v>
      </c>
      <c r="H129" s="91">
        <f t="shared" si="6"/>
        <v>80</v>
      </c>
      <c r="I129" s="91">
        <f>I130+I131+I132+I133</f>
        <v>-20</v>
      </c>
    </row>
    <row r="130" spans="1:9" ht="23.25" customHeight="1" x14ac:dyDescent="0.25">
      <c r="A130" s="85" t="s">
        <v>119</v>
      </c>
      <c r="B130" s="107" t="s">
        <v>260</v>
      </c>
      <c r="C130" s="85"/>
      <c r="D130" s="97"/>
      <c r="E130" s="85"/>
      <c r="F130" s="85"/>
      <c r="G130" s="90"/>
      <c r="H130" s="90">
        <f t="shared" si="6"/>
        <v>0</v>
      </c>
      <c r="I130" s="90">
        <f>H130-C130</f>
        <v>0</v>
      </c>
    </row>
    <row r="131" spans="1:9" ht="23.25" customHeight="1" x14ac:dyDescent="0.25">
      <c r="A131" s="85" t="s">
        <v>120</v>
      </c>
      <c r="B131" s="107" t="s">
        <v>261</v>
      </c>
      <c r="C131" s="85"/>
      <c r="D131" s="97"/>
      <c r="E131" s="85"/>
      <c r="F131" s="85"/>
      <c r="G131" s="90"/>
      <c r="H131" s="90">
        <f t="shared" si="6"/>
        <v>0</v>
      </c>
      <c r="I131" s="90">
        <f>H131-C131</f>
        <v>0</v>
      </c>
    </row>
    <row r="132" spans="1:9" ht="23.25" customHeight="1" x14ac:dyDescent="0.25">
      <c r="A132" s="85" t="s">
        <v>121</v>
      </c>
      <c r="B132" s="107" t="s">
        <v>293</v>
      </c>
      <c r="C132" s="85">
        <v>40</v>
      </c>
      <c r="D132" s="97"/>
      <c r="E132" s="85">
        <v>25</v>
      </c>
      <c r="F132" s="85">
        <v>35</v>
      </c>
      <c r="G132" s="90"/>
      <c r="H132" s="90">
        <f t="shared" si="6"/>
        <v>60</v>
      </c>
      <c r="I132" s="90">
        <f>H132-C132</f>
        <v>20</v>
      </c>
    </row>
    <row r="133" spans="1:9" ht="23.25" customHeight="1" x14ac:dyDescent="0.25">
      <c r="A133" s="85" t="s">
        <v>122</v>
      </c>
      <c r="B133" s="107" t="s">
        <v>294</v>
      </c>
      <c r="C133" s="85">
        <v>60</v>
      </c>
      <c r="D133" s="97"/>
      <c r="E133" s="85">
        <v>10</v>
      </c>
      <c r="F133" s="85">
        <v>10</v>
      </c>
      <c r="G133" s="90"/>
      <c r="H133" s="90">
        <f t="shared" si="6"/>
        <v>20</v>
      </c>
      <c r="I133" s="90">
        <f>H133-C133</f>
        <v>-40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>C135+C136+C137+C138</f>
        <v>100</v>
      </c>
      <c r="D134" s="91">
        <f>D135+D136+D137+D138</f>
        <v>57</v>
      </c>
      <c r="E134" s="91">
        <f>E135+E136+E137+E138</f>
        <v>0</v>
      </c>
      <c r="F134" s="91">
        <f>F135+F136+F137+F138</f>
        <v>0</v>
      </c>
      <c r="G134" s="91">
        <f>G135+G136+G137+G138</f>
        <v>0</v>
      </c>
      <c r="H134" s="91">
        <f t="shared" si="6"/>
        <v>57</v>
      </c>
      <c r="I134" s="91">
        <f>I135+I136+I137+I138</f>
        <v>-43</v>
      </c>
    </row>
    <row r="135" spans="1:9" ht="22.5" customHeight="1" x14ac:dyDescent="0.25">
      <c r="A135" s="85" t="s">
        <v>125</v>
      </c>
      <c r="B135" s="107" t="s">
        <v>260</v>
      </c>
      <c r="C135" s="85"/>
      <c r="D135" s="97"/>
      <c r="E135" s="85"/>
      <c r="F135" s="85"/>
      <c r="G135" s="90"/>
      <c r="H135" s="90">
        <f t="shared" si="6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07" t="s">
        <v>261</v>
      </c>
      <c r="C136" s="85"/>
      <c r="D136" s="97"/>
      <c r="E136" s="85"/>
      <c r="F136" s="85"/>
      <c r="G136" s="90"/>
      <c r="H136" s="90">
        <f t="shared" si="6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07" t="s">
        <v>293</v>
      </c>
      <c r="C137" s="85">
        <v>40</v>
      </c>
      <c r="D137" s="97">
        <v>51</v>
      </c>
      <c r="E137" s="85"/>
      <c r="F137" s="85"/>
      <c r="G137" s="90"/>
      <c r="H137" s="90">
        <f t="shared" si="6"/>
        <v>51</v>
      </c>
      <c r="I137" s="90">
        <f>H137-C137</f>
        <v>11</v>
      </c>
    </row>
    <row r="138" spans="1:9" ht="22.5" customHeight="1" x14ac:dyDescent="0.25">
      <c r="A138" s="85" t="s">
        <v>128</v>
      </c>
      <c r="B138" s="107" t="s">
        <v>294</v>
      </c>
      <c r="C138" s="85">
        <v>60</v>
      </c>
      <c r="D138" s="97">
        <v>6</v>
      </c>
      <c r="E138" s="85"/>
      <c r="F138" s="85"/>
      <c r="G138" s="90"/>
      <c r="H138" s="90">
        <f t="shared" si="6"/>
        <v>6</v>
      </c>
      <c r="I138" s="90">
        <f>H138-C138</f>
        <v>-54</v>
      </c>
    </row>
    <row r="139" spans="1:9" s="93" customFormat="1" ht="30" customHeight="1" x14ac:dyDescent="0.25">
      <c r="A139" s="91"/>
      <c r="B139" s="104" t="s">
        <v>129</v>
      </c>
      <c r="C139" s="91">
        <f>C140+C141</f>
        <v>0</v>
      </c>
      <c r="D139" s="91">
        <f>D140+D141</f>
        <v>0</v>
      </c>
      <c r="E139" s="91">
        <f>E140+E141</f>
        <v>0</v>
      </c>
      <c r="F139" s="91">
        <f>F140+F141</f>
        <v>0</v>
      </c>
      <c r="G139" s="91">
        <f>G140+G141</f>
        <v>0</v>
      </c>
      <c r="H139" s="91">
        <f t="shared" si="6"/>
        <v>0</v>
      </c>
      <c r="I139" s="91">
        <f>I140+I141</f>
        <v>0</v>
      </c>
    </row>
    <row r="140" spans="1:9" ht="22.5" customHeight="1" x14ac:dyDescent="0.25">
      <c r="A140" s="85" t="s">
        <v>130</v>
      </c>
      <c r="B140" s="107" t="s">
        <v>260</v>
      </c>
      <c r="C140" s="85"/>
      <c r="D140" s="97"/>
      <c r="E140" s="85"/>
      <c r="F140" s="85"/>
      <c r="G140" s="90"/>
      <c r="H140" s="90">
        <f t="shared" si="6"/>
        <v>0</v>
      </c>
      <c r="I140" s="90">
        <f>H140-C140</f>
        <v>0</v>
      </c>
    </row>
    <row r="141" spans="1:9" ht="22.5" customHeight="1" x14ac:dyDescent="0.25">
      <c r="A141" s="85" t="s">
        <v>131</v>
      </c>
      <c r="B141" s="107" t="s">
        <v>261</v>
      </c>
      <c r="C141" s="85"/>
      <c r="D141" s="97"/>
      <c r="E141" s="85"/>
      <c r="F141" s="85"/>
      <c r="G141" s="90"/>
      <c r="H141" s="90">
        <f t="shared" si="6"/>
        <v>0</v>
      </c>
      <c r="I141" s="90">
        <f>H141-C141</f>
        <v>0</v>
      </c>
    </row>
    <row r="142" spans="1:9" ht="22.5" customHeight="1" x14ac:dyDescent="0.25">
      <c r="A142" s="85"/>
      <c r="B142" s="107" t="s">
        <v>293</v>
      </c>
      <c r="C142" s="85">
        <v>25</v>
      </c>
      <c r="D142" s="97"/>
      <c r="E142" s="85"/>
      <c r="F142" s="85"/>
      <c r="G142" s="90"/>
      <c r="H142" s="90"/>
      <c r="I142" s="90"/>
    </row>
    <row r="143" spans="1:9" ht="22.5" customHeight="1" x14ac:dyDescent="0.25">
      <c r="A143" s="85"/>
      <c r="B143" s="107" t="s">
        <v>294</v>
      </c>
      <c r="C143" s="85">
        <v>30</v>
      </c>
      <c r="D143" s="97"/>
      <c r="E143" s="85"/>
      <c r="F143" s="85"/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>C145+C146+C147+C148</f>
        <v>0</v>
      </c>
      <c r="D144" s="91">
        <f>D145+D146+D147+D148</f>
        <v>0</v>
      </c>
      <c r="E144" s="91">
        <f>E145+E146+E147+E148</f>
        <v>0</v>
      </c>
      <c r="F144" s="91">
        <f>F145+F146+F147+F148</f>
        <v>0</v>
      </c>
      <c r="G144" s="91">
        <f>G145+G146+G147+G148</f>
        <v>0</v>
      </c>
      <c r="H144" s="91">
        <f t="shared" si="6"/>
        <v>0</v>
      </c>
      <c r="I144" s="91">
        <f>I145+I146+I147+I148</f>
        <v>0</v>
      </c>
    </row>
    <row r="145" spans="1:9" ht="21.75" customHeight="1" x14ac:dyDescent="0.25">
      <c r="A145" s="85" t="s">
        <v>134</v>
      </c>
      <c r="B145" s="107" t="s">
        <v>260</v>
      </c>
      <c r="C145" s="85"/>
      <c r="D145" s="97"/>
      <c r="E145" s="85"/>
      <c r="F145" s="85"/>
      <c r="G145" s="90"/>
      <c r="H145" s="90">
        <f t="shared" si="6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107" t="s">
        <v>261</v>
      </c>
      <c r="C146" s="85"/>
      <c r="D146" s="97"/>
      <c r="E146" s="85"/>
      <c r="F146" s="85"/>
      <c r="G146" s="90"/>
      <c r="H146" s="90">
        <f t="shared" si="6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107" t="s">
        <v>293</v>
      </c>
      <c r="C147" s="85"/>
      <c r="D147" s="97"/>
      <c r="E147" s="85"/>
      <c r="F147" s="85"/>
      <c r="G147" s="90"/>
      <c r="H147" s="90">
        <f t="shared" si="6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107" t="s">
        <v>294</v>
      </c>
      <c r="C148" s="85"/>
      <c r="D148" s="97"/>
      <c r="E148" s="85"/>
      <c r="F148" s="85"/>
      <c r="G148" s="90"/>
      <c r="H148" s="90">
        <f t="shared" si="6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>C150+C151</f>
        <v>0</v>
      </c>
      <c r="D149" s="91">
        <f>D150+D151</f>
        <v>0</v>
      </c>
      <c r="E149" s="91">
        <f>E150+E151</f>
        <v>0</v>
      </c>
      <c r="F149" s="91">
        <f>F150+F151</f>
        <v>0</v>
      </c>
      <c r="G149" s="91">
        <f>G150+G151</f>
        <v>0</v>
      </c>
      <c r="H149" s="91">
        <f t="shared" si="6"/>
        <v>0</v>
      </c>
      <c r="I149" s="91">
        <f>I150+I151</f>
        <v>0</v>
      </c>
    </row>
    <row r="150" spans="1:9" ht="21.75" customHeight="1" x14ac:dyDescent="0.25">
      <c r="A150" s="85" t="s">
        <v>140</v>
      </c>
      <c r="B150" s="15" t="s">
        <v>321</v>
      </c>
      <c r="C150" s="85"/>
      <c r="D150" s="97"/>
      <c r="E150" s="85"/>
      <c r="F150" s="85"/>
      <c r="G150" s="90"/>
      <c r="H150" s="90">
        <f t="shared" si="6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15" t="s">
        <v>370</v>
      </c>
      <c r="C151" s="85"/>
      <c r="D151" s="97"/>
      <c r="E151" s="85"/>
      <c r="F151" s="85"/>
      <c r="G151" s="90"/>
      <c r="H151" s="90">
        <f t="shared" si="6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>C153+C154+C155</f>
        <v>0</v>
      </c>
      <c r="D152" s="91">
        <f>D153+D154+D155</f>
        <v>0</v>
      </c>
      <c r="E152" s="91">
        <f>E153+E154+E155</f>
        <v>0</v>
      </c>
      <c r="F152" s="91">
        <f>F153+F154+F155</f>
        <v>0</v>
      </c>
      <c r="G152" s="91">
        <f>G153+G154+G155</f>
        <v>0</v>
      </c>
      <c r="H152" s="91">
        <f t="shared" si="6"/>
        <v>0</v>
      </c>
      <c r="I152" s="91">
        <f>I153+I154+I155</f>
        <v>0</v>
      </c>
    </row>
    <row r="153" spans="1:9" ht="21.75" customHeight="1" x14ac:dyDescent="0.25">
      <c r="A153" s="88" t="s">
        <v>143</v>
      </c>
      <c r="B153" s="118" t="s">
        <v>323</v>
      </c>
      <c r="C153" s="85"/>
      <c r="D153" s="97"/>
      <c r="E153" s="88"/>
      <c r="F153" s="88"/>
      <c r="G153" s="96"/>
      <c r="H153" s="90">
        <f t="shared" si="6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118" t="s">
        <v>324</v>
      </c>
      <c r="C154" s="85"/>
      <c r="D154" s="97"/>
      <c r="E154" s="88"/>
      <c r="F154" s="88"/>
      <c r="G154" s="96"/>
      <c r="H154" s="90">
        <f t="shared" si="6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118" t="s">
        <v>325</v>
      </c>
      <c r="C155" s="85"/>
      <c r="D155" s="97"/>
      <c r="E155" s="88"/>
      <c r="F155" s="88"/>
      <c r="G155" s="96"/>
      <c r="H155" s="90">
        <f t="shared" si="6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>C157</f>
        <v>0</v>
      </c>
      <c r="D156" s="91">
        <f>D157</f>
        <v>0</v>
      </c>
      <c r="E156" s="91">
        <f>E157</f>
        <v>0</v>
      </c>
      <c r="F156" s="91">
        <f>F157</f>
        <v>0</v>
      </c>
      <c r="G156" s="91">
        <f>G157</f>
        <v>0</v>
      </c>
      <c r="H156" s="91">
        <f t="shared" si="6"/>
        <v>0</v>
      </c>
      <c r="I156" s="91">
        <f>I157</f>
        <v>0</v>
      </c>
    </row>
    <row r="157" spans="1:9" ht="20.25" customHeight="1" x14ac:dyDescent="0.25">
      <c r="A157" s="85" t="s">
        <v>148</v>
      </c>
      <c r="B157" s="85"/>
      <c r="C157" s="85"/>
      <c r="D157" s="97"/>
      <c r="E157" s="85"/>
      <c r="F157" s="85"/>
      <c r="G157" s="90"/>
      <c r="H157" s="90">
        <f t="shared" si="6"/>
        <v>0</v>
      </c>
      <c r="I157" s="90">
        <f>H157-C157</f>
        <v>0</v>
      </c>
    </row>
    <row r="158" spans="1:9" ht="20.25" customHeight="1" x14ac:dyDescent="0.25">
      <c r="A158" s="85" t="s">
        <v>371</v>
      </c>
      <c r="B158" s="85"/>
      <c r="C158" s="85"/>
      <c r="D158" s="97"/>
      <c r="E158" s="85"/>
      <c r="F158" s="85"/>
      <c r="G158" s="90"/>
      <c r="H158" s="90"/>
      <c r="I158" s="90"/>
    </row>
    <row r="159" spans="1:9" ht="20.25" customHeight="1" x14ac:dyDescent="0.25">
      <c r="A159" s="85" t="s">
        <v>372</v>
      </c>
      <c r="B159" s="85"/>
      <c r="C159" s="85"/>
      <c r="D159" s="97"/>
      <c r="E159" s="85"/>
      <c r="F159" s="85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f>C161+C162+C163</f>
        <v>0</v>
      </c>
      <c r="D160" s="91">
        <f>D161+D162+D163</f>
        <v>0</v>
      </c>
      <c r="E160" s="91">
        <f>E161+E162+E163</f>
        <v>0</v>
      </c>
      <c r="F160" s="91">
        <f>F161+F162+F163</f>
        <v>0</v>
      </c>
      <c r="G160" s="91">
        <f>G161+G162+G163</f>
        <v>0</v>
      </c>
      <c r="H160" s="91">
        <f t="shared" si="6"/>
        <v>0</v>
      </c>
      <c r="I160" s="91">
        <f>I161+I162+I163</f>
        <v>0</v>
      </c>
    </row>
    <row r="161" spans="1:12" ht="30" customHeight="1" x14ac:dyDescent="0.25">
      <c r="A161" s="85" t="s">
        <v>150</v>
      </c>
      <c r="B161" s="85"/>
      <c r="C161" s="85"/>
      <c r="D161" s="97"/>
      <c r="E161" s="85"/>
      <c r="F161" s="85"/>
      <c r="G161" s="90"/>
      <c r="H161" s="90">
        <f t="shared" si="6"/>
        <v>0</v>
      </c>
      <c r="I161" s="90">
        <f>H161-C161</f>
        <v>0</v>
      </c>
    </row>
    <row r="162" spans="1:12" ht="33" customHeight="1" x14ac:dyDescent="0.25">
      <c r="A162" s="85" t="s">
        <v>151</v>
      </c>
      <c r="B162" s="85"/>
      <c r="C162" s="85"/>
      <c r="D162" s="97"/>
      <c r="E162" s="85"/>
      <c r="F162" s="85"/>
      <c r="G162" s="90"/>
      <c r="H162" s="90">
        <f t="shared" si="6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85"/>
      <c r="C163" s="85"/>
      <c r="D163" s="97"/>
      <c r="E163" s="85"/>
      <c r="F163" s="85"/>
      <c r="G163" s="90"/>
      <c r="H163" s="90">
        <f t="shared" si="6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>C165+C166+C167</f>
        <v>0</v>
      </c>
      <c r="D164" s="91">
        <f>D165+D166+D167</f>
        <v>0</v>
      </c>
      <c r="E164" s="91">
        <f>E165+E166+E167</f>
        <v>0</v>
      </c>
      <c r="F164" s="91">
        <f>F165+F166+F167</f>
        <v>0</v>
      </c>
      <c r="G164" s="91">
        <f>G165+G166+G167</f>
        <v>0</v>
      </c>
      <c r="H164" s="91">
        <f t="shared" si="6"/>
        <v>0</v>
      </c>
      <c r="I164" s="91">
        <f>I165+I166+I167</f>
        <v>0</v>
      </c>
    </row>
    <row r="165" spans="1:12" ht="33.75" customHeight="1" x14ac:dyDescent="0.25">
      <c r="A165" s="85" t="s">
        <v>154</v>
      </c>
      <c r="B165" s="85"/>
      <c r="C165" s="85"/>
      <c r="D165" s="97"/>
      <c r="E165" s="85"/>
      <c r="F165" s="85"/>
      <c r="G165" s="90"/>
      <c r="H165" s="90">
        <f t="shared" si="6"/>
        <v>0</v>
      </c>
      <c r="I165" s="90">
        <f>H165-C165</f>
        <v>0</v>
      </c>
    </row>
    <row r="166" spans="1:12" ht="36" customHeight="1" x14ac:dyDescent="0.25">
      <c r="A166" s="85" t="s">
        <v>155</v>
      </c>
      <c r="B166" s="85"/>
      <c r="C166" s="85"/>
      <c r="D166" s="97"/>
      <c r="E166" s="85"/>
      <c r="F166" s="85"/>
      <c r="G166" s="90"/>
      <c r="H166" s="90">
        <f>D166+E166+F166+G166</f>
        <v>0</v>
      </c>
      <c r="I166" s="90">
        <f>H166-C166</f>
        <v>0</v>
      </c>
    </row>
    <row r="167" spans="1:12" ht="24" customHeight="1" x14ac:dyDescent="0.25">
      <c r="A167" s="85" t="s">
        <v>156</v>
      </c>
      <c r="B167" s="85"/>
      <c r="C167" s="85"/>
      <c r="D167" s="97"/>
      <c r="E167" s="85"/>
      <c r="F167" s="85"/>
      <c r="G167" s="90"/>
      <c r="H167" s="90">
        <f>D167+E167+F167+G167</f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67"/>
  <sheetViews>
    <sheetView view="pageBreakPreview" topLeftCell="A9" zoomScaleNormal="70" zoomScaleSheetLayoutView="100" workbookViewId="0">
      <pane ySplit="1" topLeftCell="A49" activePane="bottomLeft" state="frozen"/>
      <selection activeCell="A9" sqref="A9"/>
      <selection pane="bottomLeft" activeCell="F60" sqref="F60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287</v>
      </c>
      <c r="E9" s="99" t="s">
        <v>253</v>
      </c>
      <c r="F9" s="99" t="s">
        <v>255</v>
      </c>
      <c r="G9" s="99" t="s">
        <v>373</v>
      </c>
      <c r="H9" s="98" t="s">
        <v>7</v>
      </c>
      <c r="I9" s="82" t="s">
        <v>8</v>
      </c>
    </row>
    <row r="10" spans="1:9" ht="30" x14ac:dyDescent="0.25">
      <c r="A10" s="83" t="s">
        <v>9</v>
      </c>
      <c r="B10" s="84" t="s">
        <v>374</v>
      </c>
      <c r="C10" s="84"/>
      <c r="D10" s="84"/>
      <c r="E10" s="89"/>
      <c r="F10" s="89"/>
      <c r="G10" s="89"/>
      <c r="H10" s="89"/>
      <c r="I10" s="89"/>
    </row>
    <row r="11" spans="1:9" ht="19.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" si="0">C13</f>
        <v>5</v>
      </c>
      <c r="D12" s="91">
        <f>D13</f>
        <v>1</v>
      </c>
      <c r="E12" s="91">
        <f t="shared" ref="E12:I12" si="1">E13</f>
        <v>2</v>
      </c>
      <c r="F12" s="91">
        <f t="shared" si="1"/>
        <v>1</v>
      </c>
      <c r="G12" s="91">
        <f t="shared" si="1"/>
        <v>0</v>
      </c>
      <c r="H12" s="91">
        <f t="shared" si="1"/>
        <v>4</v>
      </c>
      <c r="I12" s="91">
        <f t="shared" si="1"/>
        <v>-1</v>
      </c>
    </row>
    <row r="13" spans="1:9" ht="36" customHeight="1" x14ac:dyDescent="0.25">
      <c r="A13" s="85" t="s">
        <v>13</v>
      </c>
      <c r="B13" s="85" t="s">
        <v>375</v>
      </c>
      <c r="C13" s="85">
        <v>5</v>
      </c>
      <c r="D13" s="97">
        <v>1</v>
      </c>
      <c r="E13" s="85">
        <v>2</v>
      </c>
      <c r="F13" s="85">
        <v>1</v>
      </c>
      <c r="G13" s="90"/>
      <c r="H13" s="90">
        <f t="shared" ref="H13:H97" si="2">D13+E13+F13+G13</f>
        <v>4</v>
      </c>
      <c r="I13" s="90">
        <f>H13-C13</f>
        <v>-1</v>
      </c>
    </row>
    <row r="14" spans="1:9" s="93" customFormat="1" ht="60" x14ac:dyDescent="0.25">
      <c r="A14" s="91" t="s">
        <v>14</v>
      </c>
      <c r="B14" s="91" t="s">
        <v>15</v>
      </c>
      <c r="C14" s="91">
        <f t="shared" ref="C14" si="3">C15</f>
        <v>1</v>
      </c>
      <c r="D14" s="91">
        <f>D15</f>
        <v>1</v>
      </c>
      <c r="E14" s="91">
        <f t="shared" ref="E14:I14" si="4">E15</f>
        <v>0</v>
      </c>
      <c r="F14" s="91">
        <f t="shared" si="4"/>
        <v>0</v>
      </c>
      <c r="G14" s="91">
        <f t="shared" si="4"/>
        <v>0</v>
      </c>
      <c r="H14" s="91">
        <f t="shared" si="2"/>
        <v>1</v>
      </c>
      <c r="I14" s="91">
        <f t="shared" si="4"/>
        <v>0</v>
      </c>
    </row>
    <row r="15" spans="1:9" ht="42.75" customHeight="1" x14ac:dyDescent="0.25">
      <c r="A15" s="85" t="s">
        <v>376</v>
      </c>
      <c r="B15" s="85" t="s">
        <v>289</v>
      </c>
      <c r="C15" s="85">
        <v>1</v>
      </c>
      <c r="D15" s="97">
        <v>1</v>
      </c>
      <c r="E15" s="85">
        <v>0</v>
      </c>
      <c r="F15" s="85">
        <v>0</v>
      </c>
      <c r="G15" s="90"/>
      <c r="H15" s="90">
        <f t="shared" si="2"/>
        <v>1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 t="shared" ref="C16" si="5">C17</f>
        <v>1</v>
      </c>
      <c r="D16" s="91">
        <f>D17</f>
        <v>1</v>
      </c>
      <c r="E16" s="91">
        <f t="shared" ref="E16:I16" si="6">E17</f>
        <v>0</v>
      </c>
      <c r="F16" s="91">
        <f t="shared" si="6"/>
        <v>0</v>
      </c>
      <c r="G16" s="91">
        <f t="shared" si="6"/>
        <v>0</v>
      </c>
      <c r="H16" s="91">
        <f t="shared" si="2"/>
        <v>1</v>
      </c>
      <c r="I16" s="91">
        <f t="shared" si="6"/>
        <v>0</v>
      </c>
    </row>
    <row r="17" spans="1:9" ht="42.75" customHeight="1" x14ac:dyDescent="0.25">
      <c r="A17" s="85" t="s">
        <v>18</v>
      </c>
      <c r="B17" s="85" t="s">
        <v>377</v>
      </c>
      <c r="C17" s="85">
        <v>1</v>
      </c>
      <c r="D17" s="97">
        <v>1</v>
      </c>
      <c r="E17" s="85"/>
      <c r="F17" s="85">
        <v>0</v>
      </c>
      <c r="G17" s="90"/>
      <c r="H17" s="90">
        <f t="shared" si="2"/>
        <v>1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 t="shared" ref="C18" si="7">C19</f>
        <v>1</v>
      </c>
      <c r="D18" s="91">
        <f>D19</f>
        <v>0</v>
      </c>
      <c r="E18" s="91">
        <f t="shared" ref="E18:I18" si="8">E19</f>
        <v>1</v>
      </c>
      <c r="F18" s="91">
        <f t="shared" si="8"/>
        <v>0</v>
      </c>
      <c r="G18" s="91">
        <f t="shared" si="8"/>
        <v>0</v>
      </c>
      <c r="H18" s="91">
        <f t="shared" si="2"/>
        <v>1</v>
      </c>
      <c r="I18" s="91">
        <f t="shared" si="8"/>
        <v>0</v>
      </c>
    </row>
    <row r="19" spans="1:9" ht="42.75" customHeight="1" x14ac:dyDescent="0.25">
      <c r="A19" s="85" t="s">
        <v>21</v>
      </c>
      <c r="B19" s="85" t="s">
        <v>291</v>
      </c>
      <c r="C19" s="85">
        <v>1</v>
      </c>
      <c r="D19" s="97">
        <v>0</v>
      </c>
      <c r="E19" s="85">
        <v>1</v>
      </c>
      <c r="F19" s="85">
        <v>0</v>
      </c>
      <c r="G19" s="90"/>
      <c r="H19" s="90">
        <f t="shared" si="2"/>
        <v>1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 t="shared" ref="C20" si="9">C21</f>
        <v>1</v>
      </c>
      <c r="D20" s="91">
        <f>D21</f>
        <v>1</v>
      </c>
      <c r="E20" s="91">
        <f t="shared" ref="E20:I20" si="10">E21</f>
        <v>0</v>
      </c>
      <c r="F20" s="91">
        <f t="shared" si="10"/>
        <v>0</v>
      </c>
      <c r="G20" s="91">
        <f t="shared" si="10"/>
        <v>0</v>
      </c>
      <c r="H20" s="91">
        <f t="shared" si="2"/>
        <v>1</v>
      </c>
      <c r="I20" s="91">
        <f t="shared" si="10"/>
        <v>0</v>
      </c>
    </row>
    <row r="21" spans="1:9" ht="42.75" customHeight="1" x14ac:dyDescent="0.25">
      <c r="A21" s="85" t="s">
        <v>24</v>
      </c>
      <c r="B21" s="85" t="s">
        <v>258</v>
      </c>
      <c r="C21" s="85">
        <v>1</v>
      </c>
      <c r="D21" s="97">
        <v>1</v>
      </c>
      <c r="E21" s="85">
        <v>0</v>
      </c>
      <c r="F21" s="85">
        <v>0</v>
      </c>
      <c r="G21" s="90"/>
      <c r="H21" s="90">
        <f t="shared" si="2"/>
        <v>1</v>
      </c>
      <c r="I21" s="90">
        <f>H21-C21</f>
        <v>0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2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 t="shared" ref="C23" si="11">C24</f>
        <v>6</v>
      </c>
      <c r="D23" s="91">
        <f>D24</f>
        <v>3</v>
      </c>
      <c r="E23" s="91">
        <f t="shared" ref="E23:I23" si="12">E24</f>
        <v>2</v>
      </c>
      <c r="F23" s="91">
        <f t="shared" si="12"/>
        <v>1</v>
      </c>
      <c r="G23" s="91">
        <f t="shared" si="12"/>
        <v>0</v>
      </c>
      <c r="H23" s="91">
        <f t="shared" si="2"/>
        <v>6</v>
      </c>
      <c r="I23" s="91">
        <f t="shared" si="12"/>
        <v>0</v>
      </c>
    </row>
    <row r="24" spans="1:9" ht="28.5" customHeight="1" x14ac:dyDescent="0.25">
      <c r="A24" s="85" t="s">
        <v>28</v>
      </c>
      <c r="B24" s="85" t="s">
        <v>259</v>
      </c>
      <c r="C24" s="85">
        <v>6</v>
      </c>
      <c r="D24" s="97">
        <v>3</v>
      </c>
      <c r="E24" s="85">
        <v>2</v>
      </c>
      <c r="F24" s="85">
        <v>1</v>
      </c>
      <c r="G24" s="90"/>
      <c r="H24" s="90">
        <f t="shared" si="2"/>
        <v>6</v>
      </c>
      <c r="I24" s="90">
        <f>H24-C24</f>
        <v>0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2"/>
        <v>0</v>
      </c>
      <c r="I25" s="89"/>
    </row>
    <row r="26" spans="1:9" s="95" customFormat="1" ht="23.25" customHeight="1" x14ac:dyDescent="0.25">
      <c r="A26" s="100"/>
      <c r="B26" s="128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>
        <f>C28+C29+C30+C31+C32</f>
        <v>0</v>
      </c>
      <c r="D27" s="91">
        <f t="shared" ref="D27:G27" si="13">D28+D29+D30+D31+D32</f>
        <v>23</v>
      </c>
      <c r="E27" s="91">
        <f t="shared" si="13"/>
        <v>37</v>
      </c>
      <c r="F27" s="91">
        <f t="shared" si="13"/>
        <v>17</v>
      </c>
      <c r="G27" s="91">
        <f t="shared" si="13"/>
        <v>0</v>
      </c>
      <c r="H27" s="91">
        <f t="shared" si="2"/>
        <v>77</v>
      </c>
      <c r="I27" s="91">
        <f t="shared" ref="I27:I31" si="14">I28+I29+I30+I31+I32</f>
        <v>-244</v>
      </c>
    </row>
    <row r="28" spans="1:9" s="95" customFormat="1" ht="23.25" customHeight="1" x14ac:dyDescent="0.25">
      <c r="A28" s="85" t="s">
        <v>247</v>
      </c>
      <c r="B28" s="107" t="s">
        <v>260</v>
      </c>
      <c r="C28" s="92"/>
      <c r="D28" s="97">
        <v>0</v>
      </c>
      <c r="E28" s="92">
        <v>0</v>
      </c>
      <c r="F28" s="92">
        <v>0</v>
      </c>
      <c r="G28" s="101"/>
      <c r="H28" s="101">
        <f t="shared" si="2"/>
        <v>0</v>
      </c>
      <c r="I28" s="101">
        <f t="shared" si="14"/>
        <v>-124</v>
      </c>
    </row>
    <row r="29" spans="1:9" s="95" customFormat="1" ht="23.25" customHeight="1" x14ac:dyDescent="0.25">
      <c r="A29" s="85" t="s">
        <v>248</v>
      </c>
      <c r="B29" s="107" t="s">
        <v>261</v>
      </c>
      <c r="C29" s="92"/>
      <c r="D29" s="97">
        <v>0</v>
      </c>
      <c r="E29" s="92">
        <v>0</v>
      </c>
      <c r="F29" s="92">
        <v>0</v>
      </c>
      <c r="G29" s="101"/>
      <c r="H29" s="101">
        <f t="shared" si="2"/>
        <v>0</v>
      </c>
      <c r="I29" s="101">
        <f t="shared" si="14"/>
        <v>-64</v>
      </c>
    </row>
    <row r="30" spans="1:9" s="95" customFormat="1" ht="23.25" customHeight="1" x14ac:dyDescent="0.25">
      <c r="A30" s="85" t="s">
        <v>249</v>
      </c>
      <c r="B30" s="107" t="s">
        <v>293</v>
      </c>
      <c r="C30" s="92"/>
      <c r="D30" s="97">
        <v>0</v>
      </c>
      <c r="E30" s="92"/>
      <c r="F30" s="92">
        <v>0</v>
      </c>
      <c r="G30" s="101"/>
      <c r="H30" s="101">
        <f t="shared" si="2"/>
        <v>0</v>
      </c>
      <c r="I30" s="101">
        <f t="shared" si="14"/>
        <v>-32</v>
      </c>
    </row>
    <row r="31" spans="1:9" s="95" customFormat="1" ht="23.25" customHeight="1" x14ac:dyDescent="0.25">
      <c r="A31" s="85" t="s">
        <v>250</v>
      </c>
      <c r="B31" s="107" t="s">
        <v>294</v>
      </c>
      <c r="C31" s="92"/>
      <c r="D31" s="97">
        <v>23</v>
      </c>
      <c r="E31" s="92">
        <v>37</v>
      </c>
      <c r="F31" s="92">
        <v>17</v>
      </c>
      <c r="G31" s="101"/>
      <c r="H31" s="101">
        <f t="shared" si="2"/>
        <v>77</v>
      </c>
      <c r="I31" s="101">
        <f t="shared" si="14"/>
        <v>-16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2"/>
        <v>0</v>
      </c>
      <c r="I32" s="101">
        <f>I33+I34+I35+I36+I43</f>
        <v>-8</v>
      </c>
    </row>
    <row r="33" spans="1:9" s="195" customFormat="1" ht="30" customHeight="1" x14ac:dyDescent="0.25">
      <c r="A33" s="89" t="s">
        <v>36</v>
      </c>
      <c r="B33" s="89" t="s">
        <v>31</v>
      </c>
      <c r="C33" s="89">
        <f t="shared" ref="C33" si="15">C34+C35+C36+C43+C44</f>
        <v>8</v>
      </c>
      <c r="D33" s="89">
        <f>D34+D35+D36+D43+D44</f>
        <v>0</v>
      </c>
      <c r="E33" s="89">
        <f t="shared" ref="E33:G33" si="16">E34+E35+E36+E43+E44</f>
        <v>2</v>
      </c>
      <c r="F33" s="89">
        <f t="shared" si="16"/>
        <v>2</v>
      </c>
      <c r="G33" s="89">
        <f t="shared" si="16"/>
        <v>0</v>
      </c>
      <c r="H33" s="89">
        <f t="shared" si="2"/>
        <v>4</v>
      </c>
      <c r="I33" s="89">
        <f>I34+I35+I36+I43+I44</f>
        <v>-4</v>
      </c>
    </row>
    <row r="34" spans="1:9" ht="30" x14ac:dyDescent="0.25">
      <c r="A34" s="85" t="s">
        <v>32</v>
      </c>
      <c r="B34" s="85" t="s">
        <v>378</v>
      </c>
      <c r="C34" s="85">
        <v>4</v>
      </c>
      <c r="D34" s="97">
        <v>0</v>
      </c>
      <c r="E34" s="85">
        <v>0</v>
      </c>
      <c r="F34" s="85">
        <v>0</v>
      </c>
      <c r="G34" s="90"/>
      <c r="H34" s="90">
        <f t="shared" si="2"/>
        <v>0</v>
      </c>
      <c r="I34" s="90">
        <f>H34-C34</f>
        <v>-4</v>
      </c>
    </row>
    <row r="35" spans="1:9" ht="23.25" customHeight="1" x14ac:dyDescent="0.25">
      <c r="A35" s="85" t="s">
        <v>33</v>
      </c>
      <c r="B35" s="85" t="s">
        <v>379</v>
      </c>
      <c r="C35" s="85">
        <v>3</v>
      </c>
      <c r="D35" s="97">
        <v>0</v>
      </c>
      <c r="E35" s="85">
        <v>2</v>
      </c>
      <c r="F35" s="85">
        <v>1</v>
      </c>
      <c r="G35" s="90"/>
      <c r="H35" s="90">
        <f t="shared" si="2"/>
        <v>3</v>
      </c>
      <c r="I35" s="90">
        <f>H35-C35</f>
        <v>0</v>
      </c>
    </row>
    <row r="36" spans="1:9" ht="23.25" customHeight="1" x14ac:dyDescent="0.25">
      <c r="A36" s="85" t="s">
        <v>34</v>
      </c>
      <c r="B36" s="85" t="s">
        <v>380</v>
      </c>
      <c r="C36" s="85">
        <v>1</v>
      </c>
      <c r="D36" s="97">
        <v>0</v>
      </c>
      <c r="E36" s="85">
        <v>0</v>
      </c>
      <c r="F36" s="85">
        <v>1</v>
      </c>
      <c r="G36" s="90"/>
      <c r="H36" s="90">
        <f t="shared" si="2"/>
        <v>1</v>
      </c>
      <c r="I36" s="90">
        <f>H36-C36</f>
        <v>0</v>
      </c>
    </row>
    <row r="37" spans="1:9" ht="23.25" customHeight="1" x14ac:dyDescent="0.25">
      <c r="A37" s="85"/>
      <c r="B37" s="85"/>
      <c r="C37" s="85"/>
      <c r="D37" s="97"/>
      <c r="E37" s="85"/>
      <c r="F37" s="85"/>
      <c r="G37" s="90"/>
      <c r="H37" s="90"/>
      <c r="I37" s="90"/>
    </row>
    <row r="38" spans="1:9" ht="23.25" customHeight="1" x14ac:dyDescent="0.25">
      <c r="A38" s="85"/>
      <c r="B38" s="85"/>
      <c r="C38" s="85"/>
      <c r="D38" s="97"/>
      <c r="E38" s="85"/>
      <c r="F38" s="85"/>
      <c r="G38" s="90"/>
      <c r="H38" s="90"/>
      <c r="I38" s="90"/>
    </row>
    <row r="39" spans="1:9" ht="23.25" customHeight="1" x14ac:dyDescent="0.25">
      <c r="A39" s="85"/>
      <c r="B39" s="85"/>
      <c r="C39" s="85"/>
      <c r="D39" s="97"/>
      <c r="E39" s="85"/>
      <c r="F39" s="85"/>
      <c r="G39" s="90"/>
      <c r="H39" s="90"/>
      <c r="I39" s="90"/>
    </row>
    <row r="40" spans="1:9" ht="23.25" customHeight="1" x14ac:dyDescent="0.25">
      <c r="A40" s="85"/>
      <c r="B40" s="85"/>
      <c r="C40" s="85"/>
      <c r="D40" s="97"/>
      <c r="E40" s="85"/>
      <c r="F40" s="85"/>
      <c r="G40" s="90"/>
      <c r="H40" s="90"/>
      <c r="I40" s="90"/>
    </row>
    <row r="41" spans="1:9" ht="23.25" customHeight="1" x14ac:dyDescent="0.25">
      <c r="A41" s="85"/>
      <c r="B41" s="85"/>
      <c r="C41" s="85"/>
      <c r="D41" s="97"/>
      <c r="E41" s="85"/>
      <c r="F41" s="85"/>
      <c r="G41" s="90"/>
      <c r="H41" s="90"/>
      <c r="I41" s="90"/>
    </row>
    <row r="42" spans="1:9" ht="23.25" customHeight="1" x14ac:dyDescent="0.25">
      <c r="A42" s="85"/>
      <c r="B42" s="85"/>
      <c r="C42" s="85"/>
      <c r="D42" s="97"/>
      <c r="E42" s="85"/>
      <c r="F42" s="85"/>
      <c r="G42" s="90"/>
      <c r="H42" s="90"/>
      <c r="I42" s="90"/>
    </row>
    <row r="43" spans="1:9" ht="23.25" customHeight="1" x14ac:dyDescent="0.25">
      <c r="A43" s="85" t="s">
        <v>35</v>
      </c>
      <c r="B43" s="85"/>
      <c r="C43" s="85"/>
      <c r="D43" s="97"/>
      <c r="E43" s="85"/>
      <c r="F43" s="85"/>
      <c r="G43" s="90"/>
      <c r="H43" s="90">
        <f t="shared" si="2"/>
        <v>0</v>
      </c>
      <c r="I43" s="90">
        <f>H43-C43</f>
        <v>0</v>
      </c>
    </row>
    <row r="44" spans="1:9" ht="23.25" customHeight="1" x14ac:dyDescent="0.25">
      <c r="A44" s="85" t="s">
        <v>180</v>
      </c>
      <c r="B44" s="85"/>
      <c r="C44" s="85"/>
      <c r="D44" s="97"/>
      <c r="E44" s="85"/>
      <c r="F44" s="85"/>
      <c r="G44" s="90"/>
      <c r="H44" s="90">
        <f t="shared" si="2"/>
        <v>0</v>
      </c>
      <c r="I44" s="90">
        <f>H44-C44</f>
        <v>0</v>
      </c>
    </row>
    <row r="45" spans="1:9" s="93" customFormat="1" ht="30" x14ac:dyDescent="0.25">
      <c r="A45" s="91" t="s">
        <v>246</v>
      </c>
      <c r="B45" s="91" t="s">
        <v>37</v>
      </c>
      <c r="C45" s="91">
        <f t="shared" ref="C45" si="17">C46+C48</f>
        <v>30</v>
      </c>
      <c r="D45" s="91">
        <f>D46+D48</f>
        <v>0</v>
      </c>
      <c r="E45" s="91">
        <f t="shared" ref="E45:I45" si="18">E46+E48</f>
        <v>14</v>
      </c>
      <c r="F45" s="91">
        <f t="shared" si="18"/>
        <v>16</v>
      </c>
      <c r="G45" s="91">
        <f t="shared" si="18"/>
        <v>0</v>
      </c>
      <c r="H45" s="91">
        <f t="shared" si="2"/>
        <v>30</v>
      </c>
      <c r="I45" s="91">
        <f t="shared" si="18"/>
        <v>0</v>
      </c>
    </row>
    <row r="46" spans="1:9" ht="20.25" customHeight="1" x14ac:dyDescent="0.25">
      <c r="A46" s="85" t="s">
        <v>38</v>
      </c>
      <c r="B46" s="85" t="s">
        <v>381</v>
      </c>
      <c r="C46" s="85">
        <v>20</v>
      </c>
      <c r="D46" s="97"/>
      <c r="E46" s="85">
        <v>8</v>
      </c>
      <c r="F46" s="85">
        <v>12</v>
      </c>
      <c r="G46" s="90"/>
      <c r="H46" s="90">
        <f t="shared" si="2"/>
        <v>20</v>
      </c>
      <c r="I46" s="90">
        <f>H46-C46</f>
        <v>0</v>
      </c>
    </row>
    <row r="47" spans="1:9" ht="20.25" customHeight="1" x14ac:dyDescent="0.25">
      <c r="A47" s="85"/>
      <c r="B47" s="85"/>
      <c r="C47" s="85"/>
      <c r="D47" s="97"/>
      <c r="E47" s="85"/>
      <c r="F47" s="85"/>
      <c r="G47" s="90"/>
      <c r="H47" s="90"/>
      <c r="I47" s="90"/>
    </row>
    <row r="48" spans="1:9" ht="20.25" customHeight="1" x14ac:dyDescent="0.25">
      <c r="A48" s="85" t="s">
        <v>39</v>
      </c>
      <c r="B48" s="85" t="s">
        <v>382</v>
      </c>
      <c r="C48" s="85">
        <v>10</v>
      </c>
      <c r="D48" s="97"/>
      <c r="E48" s="85">
        <v>6</v>
      </c>
      <c r="F48" s="85">
        <v>4</v>
      </c>
      <c r="G48" s="90"/>
      <c r="H48" s="90">
        <f t="shared" si="2"/>
        <v>10</v>
      </c>
      <c r="I48" s="90">
        <f>H48-C48</f>
        <v>0</v>
      </c>
    </row>
    <row r="49" spans="1:9" ht="20.25" customHeight="1" x14ac:dyDescent="0.25">
      <c r="A49" s="85"/>
      <c r="B49" s="85"/>
      <c r="C49" s="85"/>
      <c r="D49" s="97"/>
      <c r="E49" s="85"/>
      <c r="F49" s="85"/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 t="shared" ref="C50" si="19">C51+C52+C53+C54</f>
        <v>80</v>
      </c>
      <c r="D50" s="91">
        <f>D51+D52+D53+D54</f>
        <v>23</v>
      </c>
      <c r="E50" s="91">
        <f t="shared" ref="E50:I50" si="20">E51+E52+E53+E54</f>
        <v>37</v>
      </c>
      <c r="F50" s="91">
        <f t="shared" si="20"/>
        <v>15</v>
      </c>
      <c r="G50" s="91">
        <f t="shared" si="20"/>
        <v>0</v>
      </c>
      <c r="H50" s="91">
        <f t="shared" si="2"/>
        <v>75</v>
      </c>
      <c r="I50" s="91">
        <f t="shared" si="20"/>
        <v>-5</v>
      </c>
    </row>
    <row r="51" spans="1:9" ht="21.75" customHeight="1" x14ac:dyDescent="0.25">
      <c r="A51" s="85" t="s">
        <v>42</v>
      </c>
      <c r="B51" s="85" t="s">
        <v>383</v>
      </c>
      <c r="C51" s="85">
        <v>20</v>
      </c>
      <c r="D51" s="97">
        <v>5</v>
      </c>
      <c r="E51" s="85">
        <v>9</v>
      </c>
      <c r="F51" s="85">
        <v>5</v>
      </c>
      <c r="G51" s="90"/>
      <c r="H51" s="90">
        <f t="shared" si="2"/>
        <v>19</v>
      </c>
      <c r="I51" s="90">
        <f>H51-C51</f>
        <v>-1</v>
      </c>
    </row>
    <row r="52" spans="1:9" ht="21.75" customHeight="1" x14ac:dyDescent="0.25">
      <c r="A52" s="85" t="s">
        <v>43</v>
      </c>
      <c r="B52" s="85" t="s">
        <v>381</v>
      </c>
      <c r="C52" s="85">
        <v>30</v>
      </c>
      <c r="D52" s="97">
        <v>11</v>
      </c>
      <c r="E52" s="85">
        <v>18</v>
      </c>
      <c r="F52" s="85">
        <v>2</v>
      </c>
      <c r="G52" s="90"/>
      <c r="H52" s="90">
        <f t="shared" si="2"/>
        <v>31</v>
      </c>
      <c r="I52" s="90">
        <f>H52-C52</f>
        <v>1</v>
      </c>
    </row>
    <row r="53" spans="1:9" ht="21.75" customHeight="1" x14ac:dyDescent="0.25">
      <c r="A53" s="85" t="s">
        <v>44</v>
      </c>
      <c r="B53" s="85" t="s">
        <v>382</v>
      </c>
      <c r="C53" s="85">
        <v>30</v>
      </c>
      <c r="D53" s="97">
        <v>7</v>
      </c>
      <c r="E53" s="85">
        <v>10</v>
      </c>
      <c r="F53" s="85">
        <v>8</v>
      </c>
      <c r="G53" s="90"/>
      <c r="H53" s="90">
        <f t="shared" si="2"/>
        <v>25</v>
      </c>
      <c r="I53" s="90">
        <f>H53-C53</f>
        <v>-5</v>
      </c>
    </row>
    <row r="54" spans="1:9" ht="21.75" customHeight="1" x14ac:dyDescent="0.25">
      <c r="A54" s="85" t="s">
        <v>45</v>
      </c>
      <c r="B54" s="85"/>
      <c r="C54" s="85"/>
      <c r="D54" s="97"/>
      <c r="E54" s="85"/>
      <c r="F54" s="85"/>
      <c r="G54" s="90"/>
      <c r="H54" s="90">
        <f t="shared" si="2"/>
        <v>0</v>
      </c>
      <c r="I54" s="90">
        <f>H54-C54</f>
        <v>0</v>
      </c>
    </row>
    <row r="55" spans="1:9" s="195" customFormat="1" ht="42.75" customHeight="1" x14ac:dyDescent="0.25">
      <c r="A55" s="89" t="s">
        <v>46</v>
      </c>
      <c r="B55" s="126" t="s">
        <v>47</v>
      </c>
      <c r="C55" s="89">
        <f t="shared" ref="C55" si="21">C56+C57+C58+C59+C67</f>
        <v>125</v>
      </c>
      <c r="D55" s="89"/>
      <c r="E55" s="89"/>
      <c r="F55" s="89"/>
      <c r="G55" s="89">
        <f t="shared" ref="G55:I55" si="22">G56+G57+G58+G59+G67</f>
        <v>0</v>
      </c>
      <c r="H55" s="89">
        <f t="shared" si="2"/>
        <v>0</v>
      </c>
      <c r="I55" s="89">
        <f t="shared" si="22"/>
        <v>36</v>
      </c>
    </row>
    <row r="56" spans="1:9" ht="19.5" customHeight="1" x14ac:dyDescent="0.25">
      <c r="A56" s="85" t="s">
        <v>48</v>
      </c>
      <c r="B56" s="85" t="s">
        <v>384</v>
      </c>
      <c r="C56" s="85">
        <v>60</v>
      </c>
      <c r="D56" s="97">
        <v>12</v>
      </c>
      <c r="E56" s="85">
        <v>20</v>
      </c>
      <c r="F56" s="85">
        <v>95</v>
      </c>
      <c r="G56" s="90"/>
      <c r="H56" s="90">
        <f t="shared" si="2"/>
        <v>127</v>
      </c>
      <c r="I56" s="90">
        <f>H56-C56</f>
        <v>67</v>
      </c>
    </row>
    <row r="57" spans="1:9" ht="19.5" customHeight="1" x14ac:dyDescent="0.25">
      <c r="A57" s="85" t="s">
        <v>49</v>
      </c>
      <c r="B57" s="85" t="s">
        <v>385</v>
      </c>
      <c r="C57" s="85">
        <v>4</v>
      </c>
      <c r="D57" s="97">
        <v>0</v>
      </c>
      <c r="E57" s="85">
        <v>0</v>
      </c>
      <c r="F57" s="85">
        <v>0</v>
      </c>
      <c r="G57" s="90"/>
      <c r="H57" s="90">
        <f t="shared" si="2"/>
        <v>0</v>
      </c>
      <c r="I57" s="90">
        <f>H57-C57</f>
        <v>-4</v>
      </c>
    </row>
    <row r="58" spans="1:9" ht="19.5" customHeight="1" x14ac:dyDescent="0.25">
      <c r="A58" s="85" t="s">
        <v>50</v>
      </c>
      <c r="B58" s="85" t="s">
        <v>386</v>
      </c>
      <c r="C58" s="85">
        <v>60</v>
      </c>
      <c r="D58" s="97">
        <v>5</v>
      </c>
      <c r="E58" s="85">
        <v>14</v>
      </c>
      <c r="F58" s="85">
        <v>14</v>
      </c>
      <c r="G58" s="90"/>
      <c r="H58" s="90">
        <f t="shared" si="2"/>
        <v>33</v>
      </c>
      <c r="I58" s="90">
        <f>H58-C58</f>
        <v>-27</v>
      </c>
    </row>
    <row r="59" spans="1:9" ht="19.5" customHeight="1" x14ac:dyDescent="0.25">
      <c r="A59" s="85" t="s">
        <v>51</v>
      </c>
      <c r="B59" s="85" t="s">
        <v>387</v>
      </c>
      <c r="C59" s="85">
        <v>1</v>
      </c>
      <c r="D59" s="97">
        <v>0</v>
      </c>
      <c r="E59" s="85">
        <v>0</v>
      </c>
      <c r="F59" s="85">
        <v>1</v>
      </c>
      <c r="G59" s="90"/>
      <c r="H59" s="90">
        <f t="shared" si="2"/>
        <v>1</v>
      </c>
      <c r="I59" s="90">
        <f>H59-C59</f>
        <v>0</v>
      </c>
    </row>
    <row r="60" spans="1:9" ht="19.5" customHeight="1" x14ac:dyDescent="0.25">
      <c r="A60" s="85"/>
      <c r="B60" s="85"/>
      <c r="C60" s="85"/>
      <c r="D60" s="97"/>
      <c r="E60" s="85"/>
      <c r="F60" s="85"/>
      <c r="G60" s="90"/>
      <c r="H60" s="90"/>
      <c r="I60" s="90"/>
    </row>
    <row r="61" spans="1:9" ht="19.5" customHeight="1" x14ac:dyDescent="0.25">
      <c r="A61" s="85"/>
      <c r="B61" s="85"/>
      <c r="C61" s="85"/>
      <c r="D61" s="97"/>
      <c r="E61" s="85"/>
      <c r="F61" s="85"/>
      <c r="G61" s="90"/>
      <c r="H61" s="90"/>
      <c r="I61" s="90"/>
    </row>
    <row r="62" spans="1:9" ht="19.5" customHeight="1" x14ac:dyDescent="0.25">
      <c r="A62" s="85"/>
      <c r="B62" s="85"/>
      <c r="C62" s="85"/>
      <c r="D62" s="97"/>
      <c r="E62" s="85"/>
      <c r="F62" s="85"/>
      <c r="G62" s="90"/>
      <c r="H62" s="90"/>
      <c r="I62" s="90"/>
    </row>
    <row r="63" spans="1:9" ht="19.5" customHeight="1" x14ac:dyDescent="0.25">
      <c r="A63" s="85"/>
      <c r="B63" s="85"/>
      <c r="C63" s="85"/>
      <c r="D63" s="97"/>
      <c r="E63" s="85"/>
      <c r="F63" s="85"/>
      <c r="G63" s="90"/>
      <c r="H63" s="90"/>
      <c r="I63" s="90"/>
    </row>
    <row r="64" spans="1:9" ht="19.5" customHeight="1" x14ac:dyDescent="0.25">
      <c r="A64" s="85"/>
      <c r="B64" s="85"/>
      <c r="C64" s="85"/>
      <c r="D64" s="97"/>
      <c r="E64" s="85"/>
      <c r="F64" s="85"/>
      <c r="G64" s="90"/>
      <c r="H64" s="90"/>
      <c r="I64" s="90"/>
    </row>
    <row r="65" spans="1:9" ht="19.5" customHeight="1" x14ac:dyDescent="0.25">
      <c r="A65" s="85"/>
      <c r="B65" s="85"/>
      <c r="C65" s="85"/>
      <c r="D65" s="97"/>
      <c r="E65" s="85"/>
      <c r="F65" s="85"/>
      <c r="G65" s="90"/>
      <c r="H65" s="90"/>
      <c r="I65" s="90"/>
    </row>
    <row r="66" spans="1:9" ht="19.5" customHeight="1" x14ac:dyDescent="0.25">
      <c r="A66" s="85"/>
      <c r="B66" s="85"/>
      <c r="C66" s="85"/>
      <c r="D66" s="97"/>
      <c r="E66" s="85"/>
      <c r="F66" s="85"/>
      <c r="G66" s="90"/>
      <c r="H66" s="90"/>
      <c r="I66" s="90"/>
    </row>
    <row r="67" spans="1:9" ht="19.5" customHeight="1" x14ac:dyDescent="0.25">
      <c r="A67" s="85" t="s">
        <v>181</v>
      </c>
      <c r="B67" s="85"/>
      <c r="C67" s="85"/>
      <c r="D67" s="97"/>
      <c r="E67" s="85"/>
      <c r="F67" s="85"/>
      <c r="G67" s="90"/>
      <c r="H67" s="90">
        <f t="shared" si="2"/>
        <v>0</v>
      </c>
      <c r="I67" s="90">
        <f>H67-C67</f>
        <v>0</v>
      </c>
    </row>
    <row r="68" spans="1:9" x14ac:dyDescent="0.25">
      <c r="A68" s="85"/>
      <c r="B68" s="86"/>
      <c r="C68" s="85"/>
      <c r="D68" s="92"/>
      <c r="E68" s="90"/>
      <c r="F68" s="90"/>
      <c r="G68" s="90"/>
      <c r="H68" s="90">
        <f t="shared" si="2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>
        <f>D70</f>
        <v>3</v>
      </c>
      <c r="E69" s="87">
        <f t="shared" ref="E69:F69" si="23">E70</f>
        <v>2</v>
      </c>
      <c r="F69" s="87">
        <f t="shared" si="23"/>
        <v>0</v>
      </c>
      <c r="G69" s="91"/>
      <c r="H69" s="91">
        <f t="shared" si="2"/>
        <v>5</v>
      </c>
      <c r="I69" s="91"/>
    </row>
    <row r="70" spans="1:9" ht="27" customHeight="1" x14ac:dyDescent="0.25">
      <c r="A70" s="85" t="s">
        <v>54</v>
      </c>
      <c r="B70" s="85" t="s">
        <v>259</v>
      </c>
      <c r="C70" s="85">
        <v>6</v>
      </c>
      <c r="D70" s="97">
        <v>3</v>
      </c>
      <c r="E70" s="85">
        <v>2</v>
      </c>
      <c r="F70" s="85">
        <v>0</v>
      </c>
      <c r="G70" s="90"/>
      <c r="H70" s="90">
        <f t="shared" si="2"/>
        <v>5</v>
      </c>
      <c r="I70" s="90">
        <f>H70-C70</f>
        <v>-1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2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2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 t="shared" ref="C73" si="24">C74+C75+C76+C77</f>
        <v>0</v>
      </c>
      <c r="D73" s="91">
        <f>D74+D75+D76+D77</f>
        <v>0</v>
      </c>
      <c r="E73" s="91">
        <f t="shared" ref="E73:I73" si="25">E74+E75+E76+E77</f>
        <v>0</v>
      </c>
      <c r="F73" s="91">
        <f t="shared" si="25"/>
        <v>0</v>
      </c>
      <c r="G73" s="91">
        <f t="shared" si="25"/>
        <v>0</v>
      </c>
      <c r="H73" s="91">
        <f t="shared" si="2"/>
        <v>0</v>
      </c>
      <c r="I73" s="91">
        <f t="shared" si="25"/>
        <v>0</v>
      </c>
    </row>
    <row r="74" spans="1:9" ht="18" customHeight="1" x14ac:dyDescent="0.25">
      <c r="A74" s="85" t="s">
        <v>58</v>
      </c>
      <c r="B74" s="107" t="s">
        <v>260</v>
      </c>
      <c r="C74" s="85"/>
      <c r="D74" s="97"/>
      <c r="E74" s="85"/>
      <c r="F74" s="85"/>
      <c r="G74" s="90"/>
      <c r="H74" s="90">
        <f t="shared" si="2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 t="s">
        <v>261</v>
      </c>
      <c r="C75" s="85"/>
      <c r="D75" s="97"/>
      <c r="E75" s="85"/>
      <c r="F75" s="85"/>
      <c r="G75" s="90"/>
      <c r="H75" s="90">
        <f t="shared" si="2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 t="s">
        <v>293</v>
      </c>
      <c r="C76" s="85"/>
      <c r="D76" s="97"/>
      <c r="E76" s="85"/>
      <c r="F76" s="85"/>
      <c r="G76" s="90"/>
      <c r="H76" s="90">
        <f t="shared" si="2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 t="s">
        <v>294</v>
      </c>
      <c r="C77" s="85"/>
      <c r="D77" s="97"/>
      <c r="E77" s="85"/>
      <c r="F77" s="85"/>
      <c r="G77" s="90"/>
      <c r="H77" s="90">
        <f t="shared" si="2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 t="shared" ref="C78" si="26">C79+C80</f>
        <v>0</v>
      </c>
      <c r="D78" s="91">
        <f>D79+D80</f>
        <v>0</v>
      </c>
      <c r="E78" s="91">
        <f t="shared" ref="E78:I78" si="27">E79+E80</f>
        <v>0</v>
      </c>
      <c r="F78" s="91">
        <f t="shared" si="27"/>
        <v>0</v>
      </c>
      <c r="G78" s="91">
        <f t="shared" si="27"/>
        <v>0</v>
      </c>
      <c r="H78" s="91">
        <f t="shared" si="2"/>
        <v>0</v>
      </c>
      <c r="I78" s="91">
        <f t="shared" si="27"/>
        <v>0</v>
      </c>
    </row>
    <row r="79" spans="1:9" ht="23.25" customHeight="1" x14ac:dyDescent="0.25">
      <c r="A79" s="85" t="s">
        <v>64</v>
      </c>
      <c r="B79" s="85"/>
      <c r="C79" s="85"/>
      <c r="D79" s="97"/>
      <c r="E79" s="85"/>
      <c r="F79" s="85"/>
      <c r="G79" s="90"/>
      <c r="H79" s="90">
        <f t="shared" si="2"/>
        <v>0</v>
      </c>
      <c r="I79" s="90">
        <f>H79-C79</f>
        <v>0</v>
      </c>
    </row>
    <row r="80" spans="1:9" ht="23.25" customHeight="1" x14ac:dyDescent="0.25">
      <c r="A80" s="85" t="s">
        <v>65</v>
      </c>
      <c r="B80" s="85"/>
      <c r="C80" s="85"/>
      <c r="D80" s="97"/>
      <c r="E80" s="85"/>
      <c r="F80" s="85"/>
      <c r="G80" s="90"/>
      <c r="H80" s="90">
        <f t="shared" si="2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 t="shared" ref="C81" si="28">C82+C83+C84+C85</f>
        <v>0</v>
      </c>
      <c r="D81" s="91">
        <f>D82+D83+D84+D85</f>
        <v>0</v>
      </c>
      <c r="E81" s="91">
        <f t="shared" ref="E81:I81" si="29">E82+E83+E84+E85</f>
        <v>0</v>
      </c>
      <c r="F81" s="91">
        <f t="shared" si="29"/>
        <v>0</v>
      </c>
      <c r="G81" s="91">
        <f t="shared" si="29"/>
        <v>0</v>
      </c>
      <c r="H81" s="91">
        <f t="shared" si="2"/>
        <v>0</v>
      </c>
      <c r="I81" s="91">
        <f t="shared" si="29"/>
        <v>0</v>
      </c>
    </row>
    <row r="82" spans="1:9" ht="17.25" customHeight="1" x14ac:dyDescent="0.25">
      <c r="A82" s="85" t="s">
        <v>58</v>
      </c>
      <c r="B82" s="107" t="s">
        <v>260</v>
      </c>
      <c r="C82" s="85"/>
      <c r="D82" s="97"/>
      <c r="E82" s="85"/>
      <c r="F82" s="85"/>
      <c r="G82" s="90"/>
      <c r="H82" s="90">
        <f t="shared" si="2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07" t="s">
        <v>261</v>
      </c>
      <c r="C83" s="85"/>
      <c r="D83" s="97"/>
      <c r="E83" s="85"/>
      <c r="F83" s="85"/>
      <c r="G83" s="90"/>
      <c r="H83" s="90">
        <f t="shared" si="2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07" t="s">
        <v>293</v>
      </c>
      <c r="C84" s="85"/>
      <c r="D84" s="97"/>
      <c r="E84" s="85"/>
      <c r="F84" s="85"/>
      <c r="G84" s="90"/>
      <c r="H84" s="90">
        <f t="shared" si="2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07" t="s">
        <v>294</v>
      </c>
      <c r="C85" s="85"/>
      <c r="D85" s="97"/>
      <c r="E85" s="85"/>
      <c r="F85" s="85"/>
      <c r="G85" s="90"/>
      <c r="H85" s="90">
        <f t="shared" si="2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 t="shared" ref="C86" si="30">C87+C88+C89+C90</f>
        <v>0</v>
      </c>
      <c r="D86" s="91">
        <f>D87+D88+D89+D90</f>
        <v>0</v>
      </c>
      <c r="E86" s="91">
        <f t="shared" ref="E86:I86" si="31">E87+E88+E89+E90</f>
        <v>0</v>
      </c>
      <c r="F86" s="91">
        <f t="shared" si="31"/>
        <v>0</v>
      </c>
      <c r="G86" s="91">
        <f t="shared" si="31"/>
        <v>0</v>
      </c>
      <c r="H86" s="91">
        <f t="shared" si="2"/>
        <v>0</v>
      </c>
      <c r="I86" s="91">
        <f t="shared" si="31"/>
        <v>0</v>
      </c>
    </row>
    <row r="87" spans="1:9" ht="19.5" customHeight="1" x14ac:dyDescent="0.25">
      <c r="A87" s="85" t="s">
        <v>70</v>
      </c>
      <c r="B87" s="85"/>
      <c r="C87" s="85"/>
      <c r="D87" s="97"/>
      <c r="E87" s="85"/>
      <c r="F87" s="85"/>
      <c r="G87" s="90"/>
      <c r="H87" s="90">
        <f t="shared" si="2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/>
      <c r="C88" s="85"/>
      <c r="D88" s="97"/>
      <c r="E88" s="85"/>
      <c r="F88" s="85"/>
      <c r="G88" s="90"/>
      <c r="H88" s="90">
        <f t="shared" si="2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/>
      <c r="C89" s="85"/>
      <c r="D89" s="97"/>
      <c r="E89" s="85"/>
      <c r="F89" s="85"/>
      <c r="G89" s="90"/>
      <c r="H89" s="90">
        <f t="shared" si="2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/>
      <c r="C90" s="85"/>
      <c r="D90" s="97"/>
      <c r="E90" s="85"/>
      <c r="F90" s="85"/>
      <c r="G90" s="90"/>
      <c r="H90" s="90">
        <f t="shared" si="2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2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2"/>
        <v>0</v>
      </c>
      <c r="I92" s="91"/>
    </row>
    <row r="93" spans="1:9" ht="28.5" customHeight="1" x14ac:dyDescent="0.25">
      <c r="A93" s="85" t="s">
        <v>76</v>
      </c>
      <c r="B93" s="85" t="s">
        <v>259</v>
      </c>
      <c r="C93" s="85">
        <v>6</v>
      </c>
      <c r="D93" s="97"/>
      <c r="E93" s="85"/>
      <c r="F93" s="85"/>
      <c r="G93" s="90"/>
      <c r="H93" s="90">
        <f t="shared" si="2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2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2"/>
        <v>0</v>
      </c>
      <c r="I95" s="90"/>
    </row>
    <row r="96" spans="1:9" s="93" customFormat="1" ht="30" customHeight="1" x14ac:dyDescent="0.25">
      <c r="A96" s="91" t="s">
        <v>78</v>
      </c>
      <c r="B96" s="91" t="s">
        <v>79</v>
      </c>
      <c r="C96" s="91">
        <f t="shared" ref="C96" si="32">C97+C98+C99+C100</f>
        <v>310</v>
      </c>
      <c r="D96" s="91">
        <f>D97+D98+D99+D100</f>
        <v>0</v>
      </c>
      <c r="E96" s="91">
        <f t="shared" ref="E96:I96" si="33">E97+E98+E99+E100</f>
        <v>68</v>
      </c>
      <c r="F96" s="91">
        <f t="shared" si="33"/>
        <v>88</v>
      </c>
      <c r="G96" s="91">
        <f t="shared" si="33"/>
        <v>0</v>
      </c>
      <c r="H96" s="91">
        <f t="shared" si="2"/>
        <v>156</v>
      </c>
      <c r="I96" s="91">
        <f t="shared" si="33"/>
        <v>-154</v>
      </c>
    </row>
    <row r="97" spans="1:9" ht="16.5" customHeight="1" x14ac:dyDescent="0.25">
      <c r="A97" s="85" t="s">
        <v>80</v>
      </c>
      <c r="B97" s="107" t="s">
        <v>260</v>
      </c>
      <c r="C97" s="85">
        <v>80</v>
      </c>
      <c r="D97" s="97">
        <v>0</v>
      </c>
      <c r="E97" s="85">
        <v>18</v>
      </c>
      <c r="F97" s="85">
        <v>15</v>
      </c>
      <c r="G97" s="90"/>
      <c r="H97" s="90">
        <f t="shared" si="2"/>
        <v>33</v>
      </c>
      <c r="I97" s="90">
        <f>H97-C97</f>
        <v>-47</v>
      </c>
    </row>
    <row r="98" spans="1:9" ht="16.5" customHeight="1" x14ac:dyDescent="0.25">
      <c r="A98" s="85" t="s">
        <v>81</v>
      </c>
      <c r="B98" s="107" t="s">
        <v>261</v>
      </c>
      <c r="C98" s="85">
        <v>150</v>
      </c>
      <c r="D98" s="97">
        <v>0</v>
      </c>
      <c r="E98" s="85">
        <v>26</v>
      </c>
      <c r="F98" s="85">
        <v>33</v>
      </c>
      <c r="G98" s="90"/>
      <c r="H98" s="90">
        <f t="shared" ref="H98:H165" si="34">D98+E98+F98+G98</f>
        <v>59</v>
      </c>
      <c r="I98" s="90">
        <f>H98-C98</f>
        <v>-91</v>
      </c>
    </row>
    <row r="99" spans="1:9" ht="16.5" customHeight="1" x14ac:dyDescent="0.25">
      <c r="A99" s="85" t="s">
        <v>82</v>
      </c>
      <c r="B99" s="107" t="s">
        <v>293</v>
      </c>
      <c r="C99" s="85">
        <v>40</v>
      </c>
      <c r="D99" s="97">
        <v>0</v>
      </c>
      <c r="E99" s="85">
        <v>11</v>
      </c>
      <c r="F99" s="85">
        <v>19</v>
      </c>
      <c r="G99" s="90"/>
      <c r="H99" s="90">
        <f t="shared" si="34"/>
        <v>30</v>
      </c>
      <c r="I99" s="90">
        <f>H99-C99</f>
        <v>-10</v>
      </c>
    </row>
    <row r="100" spans="1:9" ht="16.5" customHeight="1" x14ac:dyDescent="0.25">
      <c r="A100" s="85" t="s">
        <v>83</v>
      </c>
      <c r="B100" s="107" t="s">
        <v>294</v>
      </c>
      <c r="C100" s="85">
        <v>40</v>
      </c>
      <c r="D100" s="97">
        <v>0</v>
      </c>
      <c r="E100" s="85">
        <v>13</v>
      </c>
      <c r="F100" s="85">
        <v>21</v>
      </c>
      <c r="G100" s="90"/>
      <c r="H100" s="90">
        <f t="shared" si="34"/>
        <v>34</v>
      </c>
      <c r="I100" s="90">
        <f>H100-C100</f>
        <v>-6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 t="shared" ref="C101" si="35">C102+C103+C104</f>
        <v>4</v>
      </c>
      <c r="D101" s="91">
        <f>D102+D103+D104</f>
        <v>1</v>
      </c>
      <c r="E101" s="91">
        <f t="shared" ref="E101:I101" si="36">E102+E103+E104</f>
        <v>2</v>
      </c>
      <c r="F101" s="91">
        <f t="shared" si="36"/>
        <v>1</v>
      </c>
      <c r="G101" s="91">
        <f t="shared" si="36"/>
        <v>0</v>
      </c>
      <c r="H101" s="91">
        <f t="shared" si="34"/>
        <v>4</v>
      </c>
      <c r="I101" s="91">
        <f t="shared" si="36"/>
        <v>0</v>
      </c>
    </row>
    <row r="102" spans="1:9" x14ac:dyDescent="0.25">
      <c r="A102" s="85" t="s">
        <v>86</v>
      </c>
      <c r="B102" s="85" t="s">
        <v>310</v>
      </c>
      <c r="C102" s="85">
        <v>3</v>
      </c>
      <c r="D102" s="97">
        <v>1</v>
      </c>
      <c r="E102" s="85">
        <v>1</v>
      </c>
      <c r="F102" s="85">
        <v>1</v>
      </c>
      <c r="G102" s="90"/>
      <c r="H102" s="90">
        <f t="shared" si="34"/>
        <v>3</v>
      </c>
      <c r="I102" s="90">
        <f>H102-C102</f>
        <v>0</v>
      </c>
    </row>
    <row r="103" spans="1:9" ht="30" x14ac:dyDescent="0.25">
      <c r="A103" s="85" t="s">
        <v>87</v>
      </c>
      <c r="B103" s="85" t="s">
        <v>311</v>
      </c>
      <c r="C103" s="85">
        <v>1</v>
      </c>
      <c r="D103" s="97">
        <v>0</v>
      </c>
      <c r="E103" s="85">
        <v>1</v>
      </c>
      <c r="F103" s="85">
        <v>0</v>
      </c>
      <c r="G103" s="90"/>
      <c r="H103" s="90">
        <f t="shared" si="34"/>
        <v>1</v>
      </c>
      <c r="I103" s="90">
        <f>H103-C103</f>
        <v>0</v>
      </c>
    </row>
    <row r="104" spans="1:9" x14ac:dyDescent="0.25">
      <c r="A104" s="85" t="s">
        <v>88</v>
      </c>
      <c r="B104" s="85"/>
      <c r="C104" s="85"/>
      <c r="D104" s="97"/>
      <c r="E104" s="85"/>
      <c r="F104" s="85"/>
      <c r="G104" s="90"/>
      <c r="H104" s="90">
        <f t="shared" si="34"/>
        <v>0</v>
      </c>
      <c r="I104" s="90">
        <f>H104-C104</f>
        <v>0</v>
      </c>
    </row>
    <row r="105" spans="1:9" s="93" customFormat="1" ht="42.75" customHeight="1" x14ac:dyDescent="0.25">
      <c r="A105" s="91" t="s">
        <v>89</v>
      </c>
      <c r="B105" s="91" t="s">
        <v>90</v>
      </c>
      <c r="C105" s="91">
        <f t="shared" ref="C105" si="37">C106+C107+C108</f>
        <v>4</v>
      </c>
      <c r="D105" s="91">
        <f>D106+D107+D108</f>
        <v>0</v>
      </c>
      <c r="E105" s="91">
        <f t="shared" ref="E105:I105" si="38">E106+E107+E108</f>
        <v>2</v>
      </c>
      <c r="F105" s="91">
        <f t="shared" si="38"/>
        <v>1</v>
      </c>
      <c r="G105" s="91">
        <f t="shared" si="38"/>
        <v>0</v>
      </c>
      <c r="H105" s="91">
        <f t="shared" si="34"/>
        <v>3</v>
      </c>
      <c r="I105" s="91">
        <f t="shared" si="38"/>
        <v>-1</v>
      </c>
    </row>
    <row r="106" spans="1:9" ht="23.25" customHeight="1" x14ac:dyDescent="0.25">
      <c r="A106" s="85" t="s">
        <v>91</v>
      </c>
      <c r="B106" s="85" t="s">
        <v>365</v>
      </c>
      <c r="C106" s="85"/>
      <c r="D106" s="97"/>
      <c r="E106" s="85"/>
      <c r="F106" s="85"/>
      <c r="G106" s="90"/>
      <c r="H106" s="90">
        <f t="shared" si="34"/>
        <v>0</v>
      </c>
      <c r="I106" s="90">
        <f>H106-C106</f>
        <v>0</v>
      </c>
    </row>
    <row r="107" spans="1:9" ht="23.25" customHeight="1" x14ac:dyDescent="0.25">
      <c r="A107" s="85" t="s">
        <v>92</v>
      </c>
      <c r="B107" s="85" t="s">
        <v>314</v>
      </c>
      <c r="C107" s="85">
        <v>1</v>
      </c>
      <c r="D107" s="97">
        <v>0</v>
      </c>
      <c r="E107" s="85">
        <v>1</v>
      </c>
      <c r="F107" s="85">
        <v>0</v>
      </c>
      <c r="G107" s="90"/>
      <c r="H107" s="90">
        <f t="shared" si="34"/>
        <v>1</v>
      </c>
      <c r="I107" s="90">
        <f>H107-C107</f>
        <v>0</v>
      </c>
    </row>
    <row r="108" spans="1:9" ht="23.25" customHeight="1" x14ac:dyDescent="0.25">
      <c r="A108" s="85" t="s">
        <v>93</v>
      </c>
      <c r="B108" s="85" t="s">
        <v>367</v>
      </c>
      <c r="C108" s="85">
        <v>3</v>
      </c>
      <c r="D108" s="97">
        <v>0</v>
      </c>
      <c r="E108" s="85">
        <v>1</v>
      </c>
      <c r="F108" s="85">
        <v>1</v>
      </c>
      <c r="G108" s="90"/>
      <c r="H108" s="90">
        <f t="shared" si="34"/>
        <v>2</v>
      </c>
      <c r="I108" s="90">
        <f>H108-C108</f>
        <v>-1</v>
      </c>
    </row>
    <row r="109" spans="1:9" s="93" customFormat="1" ht="42.75" customHeight="1" x14ac:dyDescent="0.25">
      <c r="A109" s="91" t="s">
        <v>94</v>
      </c>
      <c r="B109" s="91" t="s">
        <v>95</v>
      </c>
      <c r="C109" s="91">
        <f t="shared" ref="C109" si="39">C110</f>
        <v>9</v>
      </c>
      <c r="D109" s="91">
        <f>D110</f>
        <v>0</v>
      </c>
      <c r="E109" s="91">
        <f t="shared" ref="E109:I109" si="40">E110</f>
        <v>2</v>
      </c>
      <c r="F109" s="91">
        <f t="shared" si="40"/>
        <v>1</v>
      </c>
      <c r="G109" s="91">
        <f t="shared" si="40"/>
        <v>0</v>
      </c>
      <c r="H109" s="91">
        <f t="shared" si="34"/>
        <v>3</v>
      </c>
      <c r="I109" s="91">
        <f t="shared" si="40"/>
        <v>-6</v>
      </c>
    </row>
    <row r="110" spans="1:9" ht="20.25" customHeight="1" x14ac:dyDescent="0.25">
      <c r="A110" s="85" t="s">
        <v>96</v>
      </c>
      <c r="B110" s="85" t="s">
        <v>411</v>
      </c>
      <c r="C110" s="85">
        <v>9</v>
      </c>
      <c r="D110" s="97">
        <v>0</v>
      </c>
      <c r="E110" s="85">
        <v>2</v>
      </c>
      <c r="F110" s="85">
        <v>1</v>
      </c>
      <c r="G110" s="90"/>
      <c r="H110" s="90">
        <f t="shared" si="34"/>
        <v>3</v>
      </c>
      <c r="I110" s="90">
        <f>H110-C110</f>
        <v>-6</v>
      </c>
    </row>
    <row r="111" spans="1:9" ht="18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34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 t="shared" ref="C112" si="41">C113</f>
        <v>6</v>
      </c>
      <c r="D112" s="91">
        <f>D113</f>
        <v>2</v>
      </c>
      <c r="E112" s="91">
        <f t="shared" ref="E112:I112" si="42">E113</f>
        <v>2</v>
      </c>
      <c r="F112" s="91">
        <f t="shared" si="42"/>
        <v>2</v>
      </c>
      <c r="G112" s="91">
        <f t="shared" si="42"/>
        <v>0</v>
      </c>
      <c r="H112" s="91">
        <f t="shared" si="34"/>
        <v>6</v>
      </c>
      <c r="I112" s="91">
        <f t="shared" si="42"/>
        <v>0</v>
      </c>
    </row>
    <row r="113" spans="1:9" ht="27.75" customHeight="1" x14ac:dyDescent="0.25">
      <c r="A113" s="85" t="s">
        <v>76</v>
      </c>
      <c r="B113" s="85" t="s">
        <v>259</v>
      </c>
      <c r="C113" s="85">
        <v>6</v>
      </c>
      <c r="D113" s="97">
        <v>2</v>
      </c>
      <c r="E113" s="85">
        <v>2</v>
      </c>
      <c r="F113" s="85">
        <v>2</v>
      </c>
      <c r="G113" s="90"/>
      <c r="H113" s="90">
        <f t="shared" si="34"/>
        <v>6</v>
      </c>
      <c r="I113" s="90">
        <f>H113-C113</f>
        <v>0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34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 t="shared" ref="C115" si="43">C116</f>
        <v>5</v>
      </c>
      <c r="D115" s="91">
        <f>D116</f>
        <v>1</v>
      </c>
      <c r="E115" s="91">
        <f t="shared" ref="E115:I115" si="44">E116</f>
        <v>1</v>
      </c>
      <c r="F115" s="91">
        <f t="shared" si="44"/>
        <v>1</v>
      </c>
      <c r="G115" s="91">
        <f t="shared" si="44"/>
        <v>0</v>
      </c>
      <c r="H115" s="91">
        <f t="shared" si="34"/>
        <v>3</v>
      </c>
      <c r="I115" s="91">
        <f t="shared" si="44"/>
        <v>-2</v>
      </c>
    </row>
    <row r="116" spans="1:9" ht="17.25" customHeight="1" x14ac:dyDescent="0.25">
      <c r="A116" s="85" t="s">
        <v>103</v>
      </c>
      <c r="B116" s="85" t="s">
        <v>317</v>
      </c>
      <c r="C116" s="85">
        <v>5</v>
      </c>
      <c r="D116" s="97">
        <v>1</v>
      </c>
      <c r="E116" s="85">
        <v>1</v>
      </c>
      <c r="F116" s="85">
        <v>1</v>
      </c>
      <c r="G116" s="90"/>
      <c r="H116" s="90">
        <f t="shared" si="34"/>
        <v>3</v>
      </c>
      <c r="I116" s="90">
        <f>H116-C116</f>
        <v>-2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 t="shared" ref="C117" si="45">C118</f>
        <v>10</v>
      </c>
      <c r="D117" s="91">
        <f>D118</f>
        <v>3</v>
      </c>
      <c r="E117" s="91">
        <f t="shared" ref="E117:I117" si="46">E118</f>
        <v>4</v>
      </c>
      <c r="F117" s="91">
        <f t="shared" si="46"/>
        <v>1</v>
      </c>
      <c r="G117" s="91">
        <f t="shared" si="46"/>
        <v>0</v>
      </c>
      <c r="H117" s="91">
        <f t="shared" si="34"/>
        <v>8</v>
      </c>
      <c r="I117" s="91">
        <f t="shared" si="46"/>
        <v>-2</v>
      </c>
    </row>
    <row r="118" spans="1:9" ht="18" customHeight="1" x14ac:dyDescent="0.25">
      <c r="A118" s="85" t="s">
        <v>106</v>
      </c>
      <c r="B118" s="85" t="s">
        <v>318</v>
      </c>
      <c r="C118" s="85">
        <v>10</v>
      </c>
      <c r="D118" s="97">
        <v>3</v>
      </c>
      <c r="E118" s="85">
        <v>4</v>
      </c>
      <c r="F118" s="85">
        <v>1</v>
      </c>
      <c r="G118" s="90"/>
      <c r="H118" s="90">
        <f t="shared" si="34"/>
        <v>8</v>
      </c>
      <c r="I118" s="90">
        <f>H118-C118</f>
        <v>-2</v>
      </c>
    </row>
    <row r="119" spans="1:9" s="93" customFormat="1" ht="42.75" customHeight="1" x14ac:dyDescent="0.25">
      <c r="A119" s="91"/>
      <c r="B119" s="104" t="s">
        <v>107</v>
      </c>
      <c r="C119" s="91">
        <f t="shared" ref="C119" si="47">C120</f>
        <v>4</v>
      </c>
      <c r="D119" s="91">
        <f>D120</f>
        <v>4</v>
      </c>
      <c r="E119" s="91">
        <f t="shared" ref="E119:I119" si="48">E120</f>
        <v>4</v>
      </c>
      <c r="F119" s="91">
        <f t="shared" si="48"/>
        <v>0</v>
      </c>
      <c r="G119" s="91">
        <f t="shared" si="48"/>
        <v>0</v>
      </c>
      <c r="H119" s="91">
        <f t="shared" si="34"/>
        <v>8</v>
      </c>
      <c r="I119" s="91">
        <f t="shared" si="48"/>
        <v>4</v>
      </c>
    </row>
    <row r="120" spans="1:9" ht="30" customHeight="1" x14ac:dyDescent="0.25">
      <c r="A120" s="85" t="s">
        <v>108</v>
      </c>
      <c r="B120" s="85" t="s">
        <v>319</v>
      </c>
      <c r="C120" s="85">
        <v>4</v>
      </c>
      <c r="D120" s="97">
        <v>4</v>
      </c>
      <c r="E120" s="85">
        <v>4</v>
      </c>
      <c r="F120" s="85">
        <v>0</v>
      </c>
      <c r="G120" s="90"/>
      <c r="H120" s="90">
        <f t="shared" si="34"/>
        <v>8</v>
      </c>
      <c r="I120" s="90">
        <f>H120-C120</f>
        <v>4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 t="shared" ref="C121" si="49">C122</f>
        <v>0</v>
      </c>
      <c r="D121" s="91">
        <f>D122</f>
        <v>0</v>
      </c>
      <c r="E121" s="91">
        <f t="shared" ref="E121:I121" si="50">E122</f>
        <v>1</v>
      </c>
      <c r="F121" s="91">
        <f t="shared" si="50"/>
        <v>0</v>
      </c>
      <c r="G121" s="91">
        <f t="shared" si="50"/>
        <v>0</v>
      </c>
      <c r="H121" s="91">
        <f t="shared" si="34"/>
        <v>1</v>
      </c>
      <c r="I121" s="91">
        <f t="shared" si="50"/>
        <v>1</v>
      </c>
    </row>
    <row r="122" spans="1:9" ht="26.25" customHeight="1" x14ac:dyDescent="0.25">
      <c r="A122" s="85" t="s">
        <v>111</v>
      </c>
      <c r="B122" s="85" t="s">
        <v>320</v>
      </c>
      <c r="C122" s="85"/>
      <c r="D122" s="97"/>
      <c r="E122" s="85">
        <v>1</v>
      </c>
      <c r="F122" s="85">
        <v>0</v>
      </c>
      <c r="G122" s="90"/>
      <c r="H122" s="90">
        <f t="shared" si="34"/>
        <v>1</v>
      </c>
      <c r="I122" s="90">
        <f>H122-C122</f>
        <v>1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C124+C125+C126+C127+C128</f>
        <v>10</v>
      </c>
      <c r="D123" s="91">
        <f>D124+D125+D126+D127+D128</f>
        <v>10</v>
      </c>
      <c r="E123" s="91">
        <f>E124+E125+E126+E127+E128</f>
        <v>57</v>
      </c>
      <c r="F123" s="91">
        <f>F124+F125+F126+F127+F128</f>
        <v>56</v>
      </c>
      <c r="G123" s="91">
        <f>G124+G125+G126+G127+G128</f>
        <v>0</v>
      </c>
      <c r="H123" s="91">
        <f t="shared" si="34"/>
        <v>123</v>
      </c>
      <c r="I123" s="91">
        <f>I124+I125+I126+I127+I128</f>
        <v>113</v>
      </c>
    </row>
    <row r="124" spans="1:9" ht="30.75" customHeight="1" x14ac:dyDescent="0.25">
      <c r="A124" s="85" t="s">
        <v>114</v>
      </c>
      <c r="B124" s="107" t="s">
        <v>260</v>
      </c>
      <c r="C124" s="85">
        <v>4</v>
      </c>
      <c r="D124" s="97">
        <v>4</v>
      </c>
      <c r="E124" s="85">
        <v>3</v>
      </c>
      <c r="F124" s="85">
        <v>3</v>
      </c>
      <c r="G124" s="90"/>
      <c r="H124" s="90">
        <f t="shared" si="34"/>
        <v>10</v>
      </c>
      <c r="I124" s="90">
        <f>H124-C124</f>
        <v>6</v>
      </c>
    </row>
    <row r="125" spans="1:9" ht="23.25" customHeight="1" x14ac:dyDescent="0.25">
      <c r="A125" s="85" t="s">
        <v>115</v>
      </c>
      <c r="B125" s="107" t="s">
        <v>261</v>
      </c>
      <c r="C125" s="85">
        <v>6</v>
      </c>
      <c r="D125" s="97">
        <v>6</v>
      </c>
      <c r="E125" s="85">
        <v>5</v>
      </c>
      <c r="F125" s="85">
        <v>4</v>
      </c>
      <c r="G125" s="90"/>
      <c r="H125" s="90">
        <f t="shared" si="34"/>
        <v>15</v>
      </c>
      <c r="I125" s="90">
        <f>H125-C125</f>
        <v>9</v>
      </c>
    </row>
    <row r="126" spans="1:9" ht="23.25" customHeight="1" x14ac:dyDescent="0.25">
      <c r="A126" s="85" t="s">
        <v>116</v>
      </c>
      <c r="B126" s="107" t="s">
        <v>293</v>
      </c>
      <c r="C126" s="85">
        <v>0</v>
      </c>
      <c r="D126" s="97"/>
      <c r="E126" s="85">
        <v>12</v>
      </c>
      <c r="F126" s="85">
        <v>9</v>
      </c>
      <c r="G126" s="90"/>
      <c r="H126" s="90">
        <f t="shared" si="34"/>
        <v>21</v>
      </c>
      <c r="I126" s="90">
        <f>H126-C126</f>
        <v>21</v>
      </c>
    </row>
    <row r="127" spans="1:9" ht="23.25" customHeight="1" x14ac:dyDescent="0.25">
      <c r="A127" s="85" t="s">
        <v>117</v>
      </c>
      <c r="B127" s="107" t="s">
        <v>294</v>
      </c>
      <c r="C127" s="85">
        <v>0</v>
      </c>
      <c r="D127" s="97"/>
      <c r="E127" s="85">
        <v>37</v>
      </c>
      <c r="F127" s="85">
        <v>40</v>
      </c>
      <c r="G127" s="90"/>
      <c r="H127" s="90">
        <f t="shared" si="34"/>
        <v>77</v>
      </c>
      <c r="I127" s="90">
        <f>H127-C127</f>
        <v>77</v>
      </c>
    </row>
    <row r="128" spans="1:9" ht="23.25" customHeight="1" x14ac:dyDescent="0.25">
      <c r="A128" s="85"/>
      <c r="B128" s="85"/>
      <c r="C128" s="85"/>
      <c r="D128" s="97"/>
      <c r="E128" s="90"/>
      <c r="F128" s="90"/>
      <c r="G128" s="90"/>
      <c r="H128" s="90">
        <f t="shared" si="34"/>
        <v>0</v>
      </c>
      <c r="I128" s="90">
        <f>H128-C128</f>
        <v>0</v>
      </c>
    </row>
    <row r="129" spans="1:9" s="93" customFormat="1" ht="30" customHeight="1" x14ac:dyDescent="0.25">
      <c r="A129" s="91"/>
      <c r="B129" s="104" t="s">
        <v>118</v>
      </c>
      <c r="C129" s="91">
        <f t="shared" ref="C129" si="51">C130+C131+C132+C133</f>
        <v>80</v>
      </c>
      <c r="D129" s="91">
        <f>D130+D131+D132+D133</f>
        <v>52</v>
      </c>
      <c r="E129" s="91">
        <f t="shared" ref="E129:I129" si="52">E130+E131+E132+E133</f>
        <v>8</v>
      </c>
      <c r="F129" s="91">
        <f t="shared" si="52"/>
        <v>77</v>
      </c>
      <c r="G129" s="91">
        <f t="shared" si="52"/>
        <v>0</v>
      </c>
      <c r="H129" s="91">
        <f t="shared" si="34"/>
        <v>137</v>
      </c>
      <c r="I129" s="91">
        <f t="shared" si="52"/>
        <v>57</v>
      </c>
    </row>
    <row r="130" spans="1:9" ht="23.25" customHeight="1" x14ac:dyDescent="0.25">
      <c r="A130" s="85" t="s">
        <v>119</v>
      </c>
      <c r="B130" s="107" t="s">
        <v>260</v>
      </c>
      <c r="C130" s="85"/>
      <c r="D130" s="97"/>
      <c r="E130" s="85">
        <v>0</v>
      </c>
      <c r="F130" s="85">
        <v>0</v>
      </c>
      <c r="G130" s="90"/>
      <c r="H130" s="90">
        <f t="shared" si="34"/>
        <v>0</v>
      </c>
      <c r="I130" s="90">
        <f>H130-C130</f>
        <v>0</v>
      </c>
    </row>
    <row r="131" spans="1:9" ht="23.25" customHeight="1" x14ac:dyDescent="0.25">
      <c r="A131" s="85" t="s">
        <v>120</v>
      </c>
      <c r="B131" s="107" t="s">
        <v>261</v>
      </c>
      <c r="C131" s="85"/>
      <c r="D131" s="97"/>
      <c r="E131" s="85">
        <v>0</v>
      </c>
      <c r="F131" s="85">
        <v>0</v>
      </c>
      <c r="G131" s="90"/>
      <c r="H131" s="90">
        <f t="shared" si="34"/>
        <v>0</v>
      </c>
      <c r="I131" s="90">
        <f>H131-C131</f>
        <v>0</v>
      </c>
    </row>
    <row r="132" spans="1:9" ht="23.25" customHeight="1" x14ac:dyDescent="0.25">
      <c r="A132" s="85" t="s">
        <v>121</v>
      </c>
      <c r="B132" s="107" t="s">
        <v>293</v>
      </c>
      <c r="C132" s="85"/>
      <c r="D132" s="97"/>
      <c r="E132" s="85">
        <v>0</v>
      </c>
      <c r="F132" s="85"/>
      <c r="G132" s="90"/>
      <c r="H132" s="90">
        <f t="shared" si="34"/>
        <v>0</v>
      </c>
      <c r="I132" s="90">
        <f>H132-C132</f>
        <v>0</v>
      </c>
    </row>
    <row r="133" spans="1:9" ht="23.25" customHeight="1" x14ac:dyDescent="0.25">
      <c r="A133" s="85" t="s">
        <v>122</v>
      </c>
      <c r="B133" s="107" t="s">
        <v>294</v>
      </c>
      <c r="C133" s="125">
        <v>80</v>
      </c>
      <c r="D133" s="97">
        <v>52</v>
      </c>
      <c r="E133" s="85">
        <v>8</v>
      </c>
      <c r="F133" s="85">
        <v>77</v>
      </c>
      <c r="G133" s="90"/>
      <c r="H133" s="90">
        <f t="shared" si="34"/>
        <v>137</v>
      </c>
      <c r="I133" s="90">
        <f>H133-C133</f>
        <v>57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 t="shared" ref="C134" si="53">C135+C136+C137+C138</f>
        <v>80</v>
      </c>
      <c r="D134" s="91">
        <f>D135+D136+D137+D138</f>
        <v>0</v>
      </c>
      <c r="E134" s="91">
        <f t="shared" ref="E134:I134" si="54">E135+E136+E137+E138</f>
        <v>0</v>
      </c>
      <c r="F134" s="91">
        <f t="shared" si="54"/>
        <v>0</v>
      </c>
      <c r="G134" s="91">
        <f t="shared" si="54"/>
        <v>0</v>
      </c>
      <c r="H134" s="91">
        <f t="shared" si="34"/>
        <v>0</v>
      </c>
      <c r="I134" s="91">
        <f t="shared" si="54"/>
        <v>-80</v>
      </c>
    </row>
    <row r="135" spans="1:9" ht="22.5" customHeight="1" x14ac:dyDescent="0.25">
      <c r="A135" s="85" t="s">
        <v>125</v>
      </c>
      <c r="B135" s="107" t="s">
        <v>260</v>
      </c>
      <c r="C135" s="85"/>
      <c r="D135" s="97">
        <v>0</v>
      </c>
      <c r="E135" s="85">
        <v>0</v>
      </c>
      <c r="F135" s="85">
        <v>0</v>
      </c>
      <c r="G135" s="90"/>
      <c r="H135" s="90">
        <f t="shared" si="34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07" t="s">
        <v>261</v>
      </c>
      <c r="C136" s="125">
        <v>0</v>
      </c>
      <c r="D136" s="97">
        <v>0</v>
      </c>
      <c r="E136" s="85">
        <v>0</v>
      </c>
      <c r="F136" s="85">
        <v>0</v>
      </c>
      <c r="G136" s="90"/>
      <c r="H136" s="90">
        <f t="shared" si="34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07" t="s">
        <v>293</v>
      </c>
      <c r="C137" s="85"/>
      <c r="D137" s="97">
        <v>0</v>
      </c>
      <c r="E137" s="85">
        <v>0</v>
      </c>
      <c r="F137" s="85">
        <v>0</v>
      </c>
      <c r="G137" s="90"/>
      <c r="H137" s="90">
        <f t="shared" si="34"/>
        <v>0</v>
      </c>
      <c r="I137" s="90">
        <f>H137-C137</f>
        <v>0</v>
      </c>
    </row>
    <row r="138" spans="1:9" ht="22.5" customHeight="1" x14ac:dyDescent="0.25">
      <c r="A138" s="85" t="s">
        <v>128</v>
      </c>
      <c r="B138" s="107" t="s">
        <v>294</v>
      </c>
      <c r="C138" s="125">
        <v>80</v>
      </c>
      <c r="D138" s="97">
        <v>0</v>
      </c>
      <c r="E138" s="85">
        <v>0</v>
      </c>
      <c r="F138" s="85">
        <v>0</v>
      </c>
      <c r="G138" s="90"/>
      <c r="H138" s="90">
        <f t="shared" si="34"/>
        <v>0</v>
      </c>
      <c r="I138" s="90">
        <f>H138-C138</f>
        <v>-80</v>
      </c>
    </row>
    <row r="139" spans="1:9" s="93" customFormat="1" ht="30" customHeight="1" x14ac:dyDescent="0.25">
      <c r="A139" s="91"/>
      <c r="B139" s="104" t="s">
        <v>129</v>
      </c>
      <c r="C139" s="91">
        <f t="shared" ref="C139" si="55">C140+C141</f>
        <v>0</v>
      </c>
      <c r="D139" s="91">
        <f>D140+D141</f>
        <v>0</v>
      </c>
      <c r="E139" s="91">
        <f t="shared" ref="E139:I139" si="56">E140+E141</f>
        <v>0</v>
      </c>
      <c r="F139" s="91">
        <f t="shared" si="56"/>
        <v>0</v>
      </c>
      <c r="G139" s="91">
        <f t="shared" si="56"/>
        <v>0</v>
      </c>
      <c r="H139" s="91">
        <f t="shared" si="34"/>
        <v>0</v>
      </c>
      <c r="I139" s="91">
        <f t="shared" si="56"/>
        <v>0</v>
      </c>
    </row>
    <row r="140" spans="1:9" ht="22.5" customHeight="1" x14ac:dyDescent="0.25">
      <c r="A140" s="85" t="s">
        <v>130</v>
      </c>
      <c r="B140" s="107" t="s">
        <v>260</v>
      </c>
      <c r="C140" s="85"/>
      <c r="D140" s="97">
        <v>0</v>
      </c>
      <c r="E140" s="85">
        <v>0</v>
      </c>
      <c r="F140" s="85">
        <v>0</v>
      </c>
      <c r="G140" s="90"/>
      <c r="H140" s="90">
        <f t="shared" si="34"/>
        <v>0</v>
      </c>
      <c r="I140" s="90">
        <f>H140-C140</f>
        <v>0</v>
      </c>
    </row>
    <row r="141" spans="1:9" ht="22.5" customHeight="1" x14ac:dyDescent="0.25">
      <c r="A141" s="85" t="s">
        <v>131</v>
      </c>
      <c r="B141" s="107" t="s">
        <v>261</v>
      </c>
      <c r="C141" s="125"/>
      <c r="D141" s="97">
        <v>0</v>
      </c>
      <c r="E141" s="85">
        <v>0</v>
      </c>
      <c r="F141" s="85">
        <v>0</v>
      </c>
      <c r="G141" s="90"/>
      <c r="H141" s="90">
        <f t="shared" si="34"/>
        <v>0</v>
      </c>
      <c r="I141" s="90">
        <f>H141-C141</f>
        <v>0</v>
      </c>
    </row>
    <row r="142" spans="1:9" ht="22.5" customHeight="1" x14ac:dyDescent="0.25">
      <c r="A142" s="85"/>
      <c r="B142" s="107" t="s">
        <v>293</v>
      </c>
      <c r="C142" s="125"/>
      <c r="D142" s="97">
        <v>0</v>
      </c>
      <c r="E142" s="85">
        <v>0</v>
      </c>
      <c r="F142" s="85">
        <v>0</v>
      </c>
      <c r="G142" s="90"/>
      <c r="H142" s="90"/>
      <c r="I142" s="90"/>
    </row>
    <row r="143" spans="1:9" ht="22.5" customHeight="1" x14ac:dyDescent="0.25">
      <c r="A143" s="85"/>
      <c r="B143" s="107" t="s">
        <v>294</v>
      </c>
      <c r="C143" s="125">
        <v>80</v>
      </c>
      <c r="D143" s="97">
        <v>0</v>
      </c>
      <c r="E143" s="85">
        <v>0</v>
      </c>
      <c r="F143" s="85">
        <v>0</v>
      </c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 t="shared" ref="C144" si="57">C145+C146+C147+C148</f>
        <v>0</v>
      </c>
      <c r="D144" s="91">
        <f>D145+D146+D147+D148</f>
        <v>0</v>
      </c>
      <c r="E144" s="91">
        <f t="shared" ref="E144:I144" si="58">E145+E146+E147+E148</f>
        <v>0</v>
      </c>
      <c r="F144" s="91">
        <f t="shared" si="58"/>
        <v>0</v>
      </c>
      <c r="G144" s="91">
        <f t="shared" si="58"/>
        <v>0</v>
      </c>
      <c r="H144" s="91">
        <f t="shared" si="34"/>
        <v>0</v>
      </c>
      <c r="I144" s="91">
        <f t="shared" si="58"/>
        <v>0</v>
      </c>
    </row>
    <row r="145" spans="1:9" ht="21.75" customHeight="1" x14ac:dyDescent="0.25">
      <c r="A145" s="85" t="s">
        <v>134</v>
      </c>
      <c r="B145" s="107" t="s">
        <v>260</v>
      </c>
      <c r="C145" s="85"/>
      <c r="D145" s="97"/>
      <c r="E145" s="85">
        <v>0</v>
      </c>
      <c r="F145" s="85">
        <v>0</v>
      </c>
      <c r="G145" s="90"/>
      <c r="H145" s="90">
        <f t="shared" si="34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107" t="s">
        <v>261</v>
      </c>
      <c r="C146" s="85"/>
      <c r="D146" s="97"/>
      <c r="E146" s="85">
        <v>0</v>
      </c>
      <c r="F146" s="85">
        <v>0</v>
      </c>
      <c r="G146" s="90"/>
      <c r="H146" s="90">
        <f t="shared" si="34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107" t="s">
        <v>293</v>
      </c>
      <c r="C147" s="85"/>
      <c r="D147" s="97"/>
      <c r="E147" s="85">
        <v>0</v>
      </c>
      <c r="F147" s="85">
        <v>0</v>
      </c>
      <c r="G147" s="90"/>
      <c r="H147" s="90">
        <f t="shared" si="34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107" t="s">
        <v>294</v>
      </c>
      <c r="C148" s="85"/>
      <c r="D148" s="97"/>
      <c r="E148" s="85">
        <v>0</v>
      </c>
      <c r="F148" s="85">
        <v>0</v>
      </c>
      <c r="G148" s="90"/>
      <c r="H148" s="90">
        <f t="shared" si="34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>C150+C151</f>
        <v>0</v>
      </c>
      <c r="D149" s="91">
        <f>D150+D151</f>
        <v>0</v>
      </c>
      <c r="E149" s="91">
        <f>E150+E151</f>
        <v>0</v>
      </c>
      <c r="F149" s="91">
        <f>F150+F151</f>
        <v>0</v>
      </c>
      <c r="G149" s="91">
        <f>G150+G151</f>
        <v>0</v>
      </c>
      <c r="H149" s="91">
        <f t="shared" si="34"/>
        <v>0</v>
      </c>
      <c r="I149" s="91">
        <f>I150+I151</f>
        <v>0</v>
      </c>
    </row>
    <row r="150" spans="1:9" ht="21.75" customHeight="1" x14ac:dyDescent="0.25">
      <c r="A150" s="85" t="s">
        <v>140</v>
      </c>
      <c r="B150" s="85"/>
      <c r="C150" s="85"/>
      <c r="D150" s="97"/>
      <c r="E150" s="85"/>
      <c r="F150" s="85"/>
      <c r="G150" s="90"/>
      <c r="H150" s="90">
        <f t="shared" si="34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85"/>
      <c r="C151" s="85"/>
      <c r="D151" s="97"/>
      <c r="E151" s="85"/>
      <c r="F151" s="85"/>
      <c r="G151" s="90"/>
      <c r="H151" s="90">
        <f t="shared" si="34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>C153+C154+C155</f>
        <v>0</v>
      </c>
      <c r="D152" s="91">
        <f>D153+D154+D155</f>
        <v>0</v>
      </c>
      <c r="E152" s="91">
        <f>E153+E154+E155</f>
        <v>0</v>
      </c>
      <c r="F152" s="91">
        <f>F153+F154+F155</f>
        <v>0</v>
      </c>
      <c r="G152" s="91">
        <f>G153+G154+G155</f>
        <v>0</v>
      </c>
      <c r="H152" s="91">
        <f t="shared" si="34"/>
        <v>0</v>
      </c>
      <c r="I152" s="91">
        <f>I153+I154+I155</f>
        <v>0</v>
      </c>
    </row>
    <row r="153" spans="1:9" ht="21.75" customHeight="1" x14ac:dyDescent="0.25">
      <c r="A153" s="88" t="s">
        <v>143</v>
      </c>
      <c r="B153" s="88"/>
      <c r="C153" s="85"/>
      <c r="D153" s="97"/>
      <c r="E153" s="88"/>
      <c r="F153" s="88"/>
      <c r="G153" s="96"/>
      <c r="H153" s="90">
        <f t="shared" si="34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88"/>
      <c r="C154" s="85"/>
      <c r="D154" s="97"/>
      <c r="E154" s="88"/>
      <c r="F154" s="88"/>
      <c r="G154" s="96"/>
      <c r="H154" s="90">
        <f t="shared" si="34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88"/>
      <c r="C155" s="85"/>
      <c r="D155" s="97"/>
      <c r="E155" s="88"/>
      <c r="F155" s="88"/>
      <c r="G155" s="96"/>
      <c r="H155" s="90">
        <f t="shared" si="34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 t="shared" ref="C156" si="59">C157</f>
        <v>3</v>
      </c>
      <c r="D156" s="91">
        <f>D157</f>
        <v>1</v>
      </c>
      <c r="E156" s="91">
        <f t="shared" ref="E156:I156" si="60">E157</f>
        <v>1</v>
      </c>
      <c r="F156" s="91">
        <f t="shared" si="60"/>
        <v>1</v>
      </c>
      <c r="G156" s="91">
        <f t="shared" si="60"/>
        <v>0</v>
      </c>
      <c r="H156" s="91">
        <f t="shared" si="34"/>
        <v>3</v>
      </c>
      <c r="I156" s="91">
        <f t="shared" si="60"/>
        <v>0</v>
      </c>
    </row>
    <row r="157" spans="1:9" ht="20.25" customHeight="1" x14ac:dyDescent="0.25">
      <c r="A157" s="85" t="s">
        <v>148</v>
      </c>
      <c r="B157" s="85" t="s">
        <v>388</v>
      </c>
      <c r="C157" s="85">
        <v>3</v>
      </c>
      <c r="D157" s="97">
        <v>1</v>
      </c>
      <c r="E157" s="85">
        <v>1</v>
      </c>
      <c r="F157" s="85">
        <v>1</v>
      </c>
      <c r="G157" s="90"/>
      <c r="H157" s="90">
        <f t="shared" si="34"/>
        <v>3</v>
      </c>
      <c r="I157" s="90">
        <f>H157-C157</f>
        <v>0</v>
      </c>
    </row>
    <row r="158" spans="1:9" ht="20.25" customHeight="1" x14ac:dyDescent="0.25">
      <c r="A158" s="85"/>
      <c r="B158" s="85"/>
      <c r="C158" s="85"/>
      <c r="D158" s="97"/>
      <c r="E158" s="85"/>
      <c r="F158" s="85"/>
      <c r="G158" s="90"/>
      <c r="H158" s="90"/>
      <c r="I158" s="90"/>
    </row>
    <row r="159" spans="1:9" ht="20.25" customHeight="1" x14ac:dyDescent="0.25">
      <c r="A159" s="85"/>
      <c r="B159" s="85"/>
      <c r="C159" s="85"/>
      <c r="D159" s="97"/>
      <c r="E159" s="85"/>
      <c r="F159" s="85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f>C161+C162+C163</f>
        <v>3</v>
      </c>
      <c r="D160" s="91">
        <f>D161+D162+D163</f>
        <v>1</v>
      </c>
      <c r="E160" s="91">
        <f>E161+E162+E163</f>
        <v>1</v>
      </c>
      <c r="F160" s="91">
        <f>F161+F162+F163</f>
        <v>1</v>
      </c>
      <c r="G160" s="91">
        <f>G161+G162+G163</f>
        <v>0</v>
      </c>
      <c r="H160" s="91">
        <f t="shared" si="34"/>
        <v>3</v>
      </c>
      <c r="I160" s="91">
        <f>I161+I162+I163</f>
        <v>0</v>
      </c>
    </row>
    <row r="161" spans="1:12" ht="39.75" customHeight="1" x14ac:dyDescent="0.25">
      <c r="A161" s="85" t="s">
        <v>150</v>
      </c>
      <c r="B161" s="85" t="s">
        <v>389</v>
      </c>
      <c r="C161" s="85">
        <v>3</v>
      </c>
      <c r="D161" s="97">
        <v>1</v>
      </c>
      <c r="E161" s="85">
        <v>1</v>
      </c>
      <c r="F161" s="85">
        <v>1</v>
      </c>
      <c r="G161" s="90"/>
      <c r="H161" s="90">
        <f t="shared" si="34"/>
        <v>3</v>
      </c>
      <c r="I161" s="90">
        <f>H161-C161</f>
        <v>0</v>
      </c>
    </row>
    <row r="162" spans="1:12" ht="33" customHeight="1" x14ac:dyDescent="0.25">
      <c r="A162" s="85" t="s">
        <v>151</v>
      </c>
      <c r="B162" s="85"/>
      <c r="C162" s="85"/>
      <c r="D162" s="97"/>
      <c r="E162" s="85"/>
      <c r="F162" s="85"/>
      <c r="G162" s="90"/>
      <c r="H162" s="90">
        <f t="shared" si="34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85"/>
      <c r="C163" s="85"/>
      <c r="D163" s="97"/>
      <c r="E163" s="85"/>
      <c r="F163" s="85"/>
      <c r="G163" s="90"/>
      <c r="H163" s="90">
        <f t="shared" si="34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 t="shared" ref="C164" si="61">C165+C166+C167</f>
        <v>3</v>
      </c>
      <c r="D164" s="91">
        <f>D165+D166+D167</f>
        <v>1</v>
      </c>
      <c r="E164" s="91">
        <f t="shared" ref="E164:I164" si="62">E165+E166+E167</f>
        <v>2</v>
      </c>
      <c r="F164" s="91">
        <f t="shared" si="62"/>
        <v>1</v>
      </c>
      <c r="G164" s="91">
        <f t="shared" si="62"/>
        <v>0</v>
      </c>
      <c r="H164" s="91">
        <f t="shared" si="34"/>
        <v>4</v>
      </c>
      <c r="I164" s="91">
        <f t="shared" si="62"/>
        <v>1</v>
      </c>
    </row>
    <row r="165" spans="1:12" ht="33.75" customHeight="1" x14ac:dyDescent="0.25">
      <c r="A165" s="85" t="s">
        <v>154</v>
      </c>
      <c r="B165" s="85" t="s">
        <v>390</v>
      </c>
      <c r="C165" s="85">
        <v>3</v>
      </c>
      <c r="D165" s="97">
        <v>1</v>
      </c>
      <c r="E165" s="85">
        <v>2</v>
      </c>
      <c r="F165" s="85">
        <v>1</v>
      </c>
      <c r="G165" s="90"/>
      <c r="H165" s="90">
        <f t="shared" si="34"/>
        <v>4</v>
      </c>
      <c r="I165" s="90">
        <f>H165-C165</f>
        <v>1</v>
      </c>
    </row>
    <row r="166" spans="1:12" ht="36" customHeight="1" x14ac:dyDescent="0.25">
      <c r="A166" s="85" t="s">
        <v>155</v>
      </c>
      <c r="B166" s="85"/>
      <c r="C166" s="85"/>
      <c r="D166" s="97"/>
      <c r="E166" s="85"/>
      <c r="F166" s="85"/>
      <c r="G166" s="90"/>
      <c r="H166" s="90">
        <f t="shared" ref="H166:H167" si="63">D166+E166+F166+G166</f>
        <v>0</v>
      </c>
      <c r="I166" s="90">
        <f>H166-C166</f>
        <v>0</v>
      </c>
    </row>
    <row r="167" spans="1:12" ht="24" customHeight="1" x14ac:dyDescent="0.25">
      <c r="A167" s="85" t="s">
        <v>156</v>
      </c>
      <c r="B167" s="85"/>
      <c r="C167" s="85"/>
      <c r="D167" s="97"/>
      <c r="E167" s="85"/>
      <c r="F167" s="85"/>
      <c r="G167" s="90"/>
      <c r="H167" s="90">
        <f t="shared" si="63"/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view="pageBreakPreview" topLeftCell="A9" zoomScaleNormal="70" zoomScaleSheetLayoutView="100" workbookViewId="0">
      <pane ySplit="1" topLeftCell="A52" activePane="bottomLeft" state="frozen"/>
      <selection activeCell="A9" sqref="A9"/>
      <selection pane="bottomLeft" activeCell="D69" sqref="D69:F69"/>
    </sheetView>
  </sheetViews>
  <sheetFormatPr defaultColWidth="11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4" width="16.28515625" style="65" customWidth="1"/>
    <col min="255" max="255" width="49.42578125" style="65" customWidth="1"/>
    <col min="256" max="256" width="11.28515625" style="65"/>
    <col min="257" max="257" width="16.28515625" style="65" customWidth="1"/>
    <col min="258" max="258" width="41.42578125" style="65" customWidth="1"/>
    <col min="259" max="259" width="11.28515625" style="65"/>
    <col min="260" max="260" width="13.28515625" style="65" customWidth="1"/>
    <col min="261" max="261" width="14.7109375" style="65" customWidth="1"/>
    <col min="262" max="262" width="13.7109375" style="65" customWidth="1"/>
    <col min="263" max="263" width="13.28515625" style="65" customWidth="1"/>
    <col min="264" max="264" width="8.42578125" style="65" customWidth="1"/>
    <col min="265" max="265" width="9.5703125" style="65" customWidth="1"/>
    <col min="266" max="510" width="16.28515625" style="65" customWidth="1"/>
    <col min="511" max="511" width="49.42578125" style="65" customWidth="1"/>
    <col min="512" max="512" width="11.28515625" style="65"/>
    <col min="513" max="513" width="16.28515625" style="65" customWidth="1"/>
    <col min="514" max="514" width="41.42578125" style="65" customWidth="1"/>
    <col min="515" max="515" width="11.28515625" style="65"/>
    <col min="516" max="516" width="13.28515625" style="65" customWidth="1"/>
    <col min="517" max="517" width="14.7109375" style="65" customWidth="1"/>
    <col min="518" max="518" width="13.7109375" style="65" customWidth="1"/>
    <col min="519" max="519" width="13.28515625" style="65" customWidth="1"/>
    <col min="520" max="520" width="8.42578125" style="65" customWidth="1"/>
    <col min="521" max="521" width="9.5703125" style="65" customWidth="1"/>
    <col min="522" max="766" width="16.28515625" style="65" customWidth="1"/>
    <col min="767" max="767" width="49.42578125" style="65" customWidth="1"/>
    <col min="768" max="768" width="11.28515625" style="65"/>
    <col min="769" max="769" width="16.28515625" style="65" customWidth="1"/>
    <col min="770" max="770" width="41.42578125" style="65" customWidth="1"/>
    <col min="771" max="771" width="11.28515625" style="65"/>
    <col min="772" max="772" width="13.28515625" style="65" customWidth="1"/>
    <col min="773" max="773" width="14.7109375" style="65" customWidth="1"/>
    <col min="774" max="774" width="13.7109375" style="65" customWidth="1"/>
    <col min="775" max="775" width="13.28515625" style="65" customWidth="1"/>
    <col min="776" max="776" width="8.42578125" style="65" customWidth="1"/>
    <col min="777" max="777" width="9.5703125" style="65" customWidth="1"/>
    <col min="778" max="1022" width="16.28515625" style="65" customWidth="1"/>
    <col min="1023" max="1023" width="49.42578125" style="65" customWidth="1"/>
    <col min="1024" max="1024" width="11.28515625" style="65"/>
    <col min="1025" max="1025" width="16.28515625" style="65" customWidth="1"/>
    <col min="1026" max="1026" width="41.42578125" style="65" customWidth="1"/>
    <col min="1027" max="1027" width="11.28515625" style="65"/>
    <col min="1028" max="1028" width="13.28515625" style="65" customWidth="1"/>
    <col min="1029" max="1029" width="14.7109375" style="65" customWidth="1"/>
    <col min="1030" max="1030" width="13.7109375" style="65" customWidth="1"/>
    <col min="1031" max="1031" width="13.28515625" style="65" customWidth="1"/>
    <col min="1032" max="1032" width="8.42578125" style="65" customWidth="1"/>
    <col min="1033" max="1033" width="9.5703125" style="65" customWidth="1"/>
    <col min="1034" max="1278" width="16.28515625" style="65" customWidth="1"/>
    <col min="1279" max="1279" width="49.42578125" style="65" customWidth="1"/>
    <col min="1280" max="1280" width="11.28515625" style="65"/>
    <col min="1281" max="1281" width="16.28515625" style="65" customWidth="1"/>
    <col min="1282" max="1282" width="41.42578125" style="65" customWidth="1"/>
    <col min="1283" max="1283" width="11.28515625" style="65"/>
    <col min="1284" max="1284" width="13.28515625" style="65" customWidth="1"/>
    <col min="1285" max="1285" width="14.7109375" style="65" customWidth="1"/>
    <col min="1286" max="1286" width="13.7109375" style="65" customWidth="1"/>
    <col min="1287" max="1287" width="13.28515625" style="65" customWidth="1"/>
    <col min="1288" max="1288" width="8.42578125" style="65" customWidth="1"/>
    <col min="1289" max="1289" width="9.5703125" style="65" customWidth="1"/>
    <col min="1290" max="1534" width="16.28515625" style="65" customWidth="1"/>
    <col min="1535" max="1535" width="49.42578125" style="65" customWidth="1"/>
    <col min="1536" max="1536" width="11.28515625" style="65"/>
    <col min="1537" max="1537" width="16.28515625" style="65" customWidth="1"/>
    <col min="1538" max="1538" width="41.42578125" style="65" customWidth="1"/>
    <col min="1539" max="1539" width="11.28515625" style="65"/>
    <col min="1540" max="1540" width="13.28515625" style="65" customWidth="1"/>
    <col min="1541" max="1541" width="14.7109375" style="65" customWidth="1"/>
    <col min="1542" max="1542" width="13.7109375" style="65" customWidth="1"/>
    <col min="1543" max="1543" width="13.28515625" style="65" customWidth="1"/>
    <col min="1544" max="1544" width="8.42578125" style="65" customWidth="1"/>
    <col min="1545" max="1545" width="9.5703125" style="65" customWidth="1"/>
    <col min="1546" max="1790" width="16.28515625" style="65" customWidth="1"/>
    <col min="1791" max="1791" width="49.42578125" style="65" customWidth="1"/>
    <col min="1792" max="1792" width="11.28515625" style="65"/>
    <col min="1793" max="1793" width="16.28515625" style="65" customWidth="1"/>
    <col min="1794" max="1794" width="41.42578125" style="65" customWidth="1"/>
    <col min="1795" max="1795" width="11.28515625" style="65"/>
    <col min="1796" max="1796" width="13.28515625" style="65" customWidth="1"/>
    <col min="1797" max="1797" width="14.7109375" style="65" customWidth="1"/>
    <col min="1798" max="1798" width="13.7109375" style="65" customWidth="1"/>
    <col min="1799" max="1799" width="13.28515625" style="65" customWidth="1"/>
    <col min="1800" max="1800" width="8.42578125" style="65" customWidth="1"/>
    <col min="1801" max="1801" width="9.5703125" style="65" customWidth="1"/>
    <col min="1802" max="2046" width="16.28515625" style="65" customWidth="1"/>
    <col min="2047" max="2047" width="49.42578125" style="65" customWidth="1"/>
    <col min="2048" max="2048" width="11.28515625" style="65"/>
    <col min="2049" max="2049" width="16.28515625" style="65" customWidth="1"/>
    <col min="2050" max="2050" width="41.42578125" style="65" customWidth="1"/>
    <col min="2051" max="2051" width="11.28515625" style="65"/>
    <col min="2052" max="2052" width="13.28515625" style="65" customWidth="1"/>
    <col min="2053" max="2053" width="14.7109375" style="65" customWidth="1"/>
    <col min="2054" max="2054" width="13.7109375" style="65" customWidth="1"/>
    <col min="2055" max="2055" width="13.28515625" style="65" customWidth="1"/>
    <col min="2056" max="2056" width="8.42578125" style="65" customWidth="1"/>
    <col min="2057" max="2057" width="9.5703125" style="65" customWidth="1"/>
    <col min="2058" max="2302" width="16.28515625" style="65" customWidth="1"/>
    <col min="2303" max="2303" width="49.42578125" style="65" customWidth="1"/>
    <col min="2304" max="2304" width="11.28515625" style="65"/>
    <col min="2305" max="2305" width="16.28515625" style="65" customWidth="1"/>
    <col min="2306" max="2306" width="41.42578125" style="65" customWidth="1"/>
    <col min="2307" max="2307" width="11.28515625" style="65"/>
    <col min="2308" max="2308" width="13.28515625" style="65" customWidth="1"/>
    <col min="2309" max="2309" width="14.7109375" style="65" customWidth="1"/>
    <col min="2310" max="2310" width="13.7109375" style="65" customWidth="1"/>
    <col min="2311" max="2311" width="13.28515625" style="65" customWidth="1"/>
    <col min="2312" max="2312" width="8.42578125" style="65" customWidth="1"/>
    <col min="2313" max="2313" width="9.5703125" style="65" customWidth="1"/>
    <col min="2314" max="2558" width="16.28515625" style="65" customWidth="1"/>
    <col min="2559" max="2559" width="49.42578125" style="65" customWidth="1"/>
    <col min="2560" max="2560" width="11.28515625" style="65"/>
    <col min="2561" max="2561" width="16.28515625" style="65" customWidth="1"/>
    <col min="2562" max="2562" width="41.42578125" style="65" customWidth="1"/>
    <col min="2563" max="2563" width="11.28515625" style="65"/>
    <col min="2564" max="2564" width="13.28515625" style="65" customWidth="1"/>
    <col min="2565" max="2565" width="14.7109375" style="65" customWidth="1"/>
    <col min="2566" max="2566" width="13.7109375" style="65" customWidth="1"/>
    <col min="2567" max="2567" width="13.28515625" style="65" customWidth="1"/>
    <col min="2568" max="2568" width="8.42578125" style="65" customWidth="1"/>
    <col min="2569" max="2569" width="9.5703125" style="65" customWidth="1"/>
    <col min="2570" max="2814" width="16.28515625" style="65" customWidth="1"/>
    <col min="2815" max="2815" width="49.42578125" style="65" customWidth="1"/>
    <col min="2816" max="2816" width="11.28515625" style="65"/>
    <col min="2817" max="2817" width="16.28515625" style="65" customWidth="1"/>
    <col min="2818" max="2818" width="41.42578125" style="65" customWidth="1"/>
    <col min="2819" max="2819" width="11.28515625" style="65"/>
    <col min="2820" max="2820" width="13.28515625" style="65" customWidth="1"/>
    <col min="2821" max="2821" width="14.7109375" style="65" customWidth="1"/>
    <col min="2822" max="2822" width="13.7109375" style="65" customWidth="1"/>
    <col min="2823" max="2823" width="13.28515625" style="65" customWidth="1"/>
    <col min="2824" max="2824" width="8.42578125" style="65" customWidth="1"/>
    <col min="2825" max="2825" width="9.5703125" style="65" customWidth="1"/>
    <col min="2826" max="3070" width="16.28515625" style="65" customWidth="1"/>
    <col min="3071" max="3071" width="49.42578125" style="65" customWidth="1"/>
    <col min="3072" max="3072" width="11.28515625" style="65"/>
    <col min="3073" max="3073" width="16.28515625" style="65" customWidth="1"/>
    <col min="3074" max="3074" width="41.42578125" style="65" customWidth="1"/>
    <col min="3075" max="3075" width="11.28515625" style="65"/>
    <col min="3076" max="3076" width="13.28515625" style="65" customWidth="1"/>
    <col min="3077" max="3077" width="14.7109375" style="65" customWidth="1"/>
    <col min="3078" max="3078" width="13.7109375" style="65" customWidth="1"/>
    <col min="3079" max="3079" width="13.28515625" style="65" customWidth="1"/>
    <col min="3080" max="3080" width="8.42578125" style="65" customWidth="1"/>
    <col min="3081" max="3081" width="9.5703125" style="65" customWidth="1"/>
    <col min="3082" max="3326" width="16.28515625" style="65" customWidth="1"/>
    <col min="3327" max="3327" width="49.42578125" style="65" customWidth="1"/>
    <col min="3328" max="3328" width="11.28515625" style="65"/>
    <col min="3329" max="3329" width="16.28515625" style="65" customWidth="1"/>
    <col min="3330" max="3330" width="41.42578125" style="65" customWidth="1"/>
    <col min="3331" max="3331" width="11.28515625" style="65"/>
    <col min="3332" max="3332" width="13.28515625" style="65" customWidth="1"/>
    <col min="3333" max="3333" width="14.7109375" style="65" customWidth="1"/>
    <col min="3334" max="3334" width="13.7109375" style="65" customWidth="1"/>
    <col min="3335" max="3335" width="13.28515625" style="65" customWidth="1"/>
    <col min="3336" max="3336" width="8.42578125" style="65" customWidth="1"/>
    <col min="3337" max="3337" width="9.5703125" style="65" customWidth="1"/>
    <col min="3338" max="3582" width="16.28515625" style="65" customWidth="1"/>
    <col min="3583" max="3583" width="49.42578125" style="65" customWidth="1"/>
    <col min="3584" max="3584" width="11.28515625" style="65"/>
    <col min="3585" max="3585" width="16.28515625" style="65" customWidth="1"/>
    <col min="3586" max="3586" width="41.42578125" style="65" customWidth="1"/>
    <col min="3587" max="3587" width="11.28515625" style="65"/>
    <col min="3588" max="3588" width="13.28515625" style="65" customWidth="1"/>
    <col min="3589" max="3589" width="14.7109375" style="65" customWidth="1"/>
    <col min="3590" max="3590" width="13.7109375" style="65" customWidth="1"/>
    <col min="3591" max="3591" width="13.28515625" style="65" customWidth="1"/>
    <col min="3592" max="3592" width="8.42578125" style="65" customWidth="1"/>
    <col min="3593" max="3593" width="9.5703125" style="65" customWidth="1"/>
    <col min="3594" max="3838" width="16.28515625" style="65" customWidth="1"/>
    <col min="3839" max="3839" width="49.42578125" style="65" customWidth="1"/>
    <col min="3840" max="3840" width="11.28515625" style="65"/>
    <col min="3841" max="3841" width="16.28515625" style="65" customWidth="1"/>
    <col min="3842" max="3842" width="41.42578125" style="65" customWidth="1"/>
    <col min="3843" max="3843" width="11.28515625" style="65"/>
    <col min="3844" max="3844" width="13.28515625" style="65" customWidth="1"/>
    <col min="3845" max="3845" width="14.7109375" style="65" customWidth="1"/>
    <col min="3846" max="3846" width="13.7109375" style="65" customWidth="1"/>
    <col min="3847" max="3847" width="13.28515625" style="65" customWidth="1"/>
    <col min="3848" max="3848" width="8.42578125" style="65" customWidth="1"/>
    <col min="3849" max="3849" width="9.5703125" style="65" customWidth="1"/>
    <col min="3850" max="4094" width="16.28515625" style="65" customWidth="1"/>
    <col min="4095" max="4095" width="49.42578125" style="65" customWidth="1"/>
    <col min="4096" max="4096" width="11.28515625" style="65"/>
    <col min="4097" max="4097" width="16.28515625" style="65" customWidth="1"/>
    <col min="4098" max="4098" width="41.42578125" style="65" customWidth="1"/>
    <col min="4099" max="4099" width="11.28515625" style="65"/>
    <col min="4100" max="4100" width="13.28515625" style="65" customWidth="1"/>
    <col min="4101" max="4101" width="14.7109375" style="65" customWidth="1"/>
    <col min="4102" max="4102" width="13.7109375" style="65" customWidth="1"/>
    <col min="4103" max="4103" width="13.28515625" style="65" customWidth="1"/>
    <col min="4104" max="4104" width="8.42578125" style="65" customWidth="1"/>
    <col min="4105" max="4105" width="9.5703125" style="65" customWidth="1"/>
    <col min="4106" max="4350" width="16.28515625" style="65" customWidth="1"/>
    <col min="4351" max="4351" width="49.42578125" style="65" customWidth="1"/>
    <col min="4352" max="4352" width="11.28515625" style="65"/>
    <col min="4353" max="4353" width="16.28515625" style="65" customWidth="1"/>
    <col min="4354" max="4354" width="41.42578125" style="65" customWidth="1"/>
    <col min="4355" max="4355" width="11.28515625" style="65"/>
    <col min="4356" max="4356" width="13.28515625" style="65" customWidth="1"/>
    <col min="4357" max="4357" width="14.7109375" style="65" customWidth="1"/>
    <col min="4358" max="4358" width="13.7109375" style="65" customWidth="1"/>
    <col min="4359" max="4359" width="13.28515625" style="65" customWidth="1"/>
    <col min="4360" max="4360" width="8.42578125" style="65" customWidth="1"/>
    <col min="4361" max="4361" width="9.5703125" style="65" customWidth="1"/>
    <col min="4362" max="4606" width="16.28515625" style="65" customWidth="1"/>
    <col min="4607" max="4607" width="49.42578125" style="65" customWidth="1"/>
    <col min="4608" max="4608" width="11.28515625" style="65"/>
    <col min="4609" max="4609" width="16.28515625" style="65" customWidth="1"/>
    <col min="4610" max="4610" width="41.42578125" style="65" customWidth="1"/>
    <col min="4611" max="4611" width="11.28515625" style="65"/>
    <col min="4612" max="4612" width="13.28515625" style="65" customWidth="1"/>
    <col min="4613" max="4613" width="14.7109375" style="65" customWidth="1"/>
    <col min="4614" max="4614" width="13.7109375" style="65" customWidth="1"/>
    <col min="4615" max="4615" width="13.28515625" style="65" customWidth="1"/>
    <col min="4616" max="4616" width="8.42578125" style="65" customWidth="1"/>
    <col min="4617" max="4617" width="9.5703125" style="65" customWidth="1"/>
    <col min="4618" max="4862" width="16.28515625" style="65" customWidth="1"/>
    <col min="4863" max="4863" width="49.42578125" style="65" customWidth="1"/>
    <col min="4864" max="4864" width="11.28515625" style="65"/>
    <col min="4865" max="4865" width="16.28515625" style="65" customWidth="1"/>
    <col min="4866" max="4866" width="41.42578125" style="65" customWidth="1"/>
    <col min="4867" max="4867" width="11.28515625" style="65"/>
    <col min="4868" max="4868" width="13.28515625" style="65" customWidth="1"/>
    <col min="4869" max="4869" width="14.7109375" style="65" customWidth="1"/>
    <col min="4870" max="4870" width="13.7109375" style="65" customWidth="1"/>
    <col min="4871" max="4871" width="13.28515625" style="65" customWidth="1"/>
    <col min="4872" max="4872" width="8.42578125" style="65" customWidth="1"/>
    <col min="4873" max="4873" width="9.5703125" style="65" customWidth="1"/>
    <col min="4874" max="5118" width="16.28515625" style="65" customWidth="1"/>
    <col min="5119" max="5119" width="49.42578125" style="65" customWidth="1"/>
    <col min="5120" max="5120" width="11.28515625" style="65"/>
    <col min="5121" max="5121" width="16.28515625" style="65" customWidth="1"/>
    <col min="5122" max="5122" width="41.42578125" style="65" customWidth="1"/>
    <col min="5123" max="5123" width="11.28515625" style="65"/>
    <col min="5124" max="5124" width="13.28515625" style="65" customWidth="1"/>
    <col min="5125" max="5125" width="14.7109375" style="65" customWidth="1"/>
    <col min="5126" max="5126" width="13.7109375" style="65" customWidth="1"/>
    <col min="5127" max="5127" width="13.28515625" style="65" customWidth="1"/>
    <col min="5128" max="5128" width="8.42578125" style="65" customWidth="1"/>
    <col min="5129" max="5129" width="9.5703125" style="65" customWidth="1"/>
    <col min="5130" max="5374" width="16.28515625" style="65" customWidth="1"/>
    <col min="5375" max="5375" width="49.42578125" style="65" customWidth="1"/>
    <col min="5376" max="5376" width="11.28515625" style="65"/>
    <col min="5377" max="5377" width="16.28515625" style="65" customWidth="1"/>
    <col min="5378" max="5378" width="41.42578125" style="65" customWidth="1"/>
    <col min="5379" max="5379" width="11.28515625" style="65"/>
    <col min="5380" max="5380" width="13.28515625" style="65" customWidth="1"/>
    <col min="5381" max="5381" width="14.7109375" style="65" customWidth="1"/>
    <col min="5382" max="5382" width="13.7109375" style="65" customWidth="1"/>
    <col min="5383" max="5383" width="13.28515625" style="65" customWidth="1"/>
    <col min="5384" max="5384" width="8.42578125" style="65" customWidth="1"/>
    <col min="5385" max="5385" width="9.5703125" style="65" customWidth="1"/>
    <col min="5386" max="5630" width="16.28515625" style="65" customWidth="1"/>
    <col min="5631" max="5631" width="49.42578125" style="65" customWidth="1"/>
    <col min="5632" max="5632" width="11.28515625" style="65"/>
    <col min="5633" max="5633" width="16.28515625" style="65" customWidth="1"/>
    <col min="5634" max="5634" width="41.42578125" style="65" customWidth="1"/>
    <col min="5635" max="5635" width="11.28515625" style="65"/>
    <col min="5636" max="5636" width="13.28515625" style="65" customWidth="1"/>
    <col min="5637" max="5637" width="14.7109375" style="65" customWidth="1"/>
    <col min="5638" max="5638" width="13.7109375" style="65" customWidth="1"/>
    <col min="5639" max="5639" width="13.28515625" style="65" customWidth="1"/>
    <col min="5640" max="5640" width="8.42578125" style="65" customWidth="1"/>
    <col min="5641" max="5641" width="9.5703125" style="65" customWidth="1"/>
    <col min="5642" max="5886" width="16.28515625" style="65" customWidth="1"/>
    <col min="5887" max="5887" width="49.42578125" style="65" customWidth="1"/>
    <col min="5888" max="5888" width="11.28515625" style="65"/>
    <col min="5889" max="5889" width="16.28515625" style="65" customWidth="1"/>
    <col min="5890" max="5890" width="41.42578125" style="65" customWidth="1"/>
    <col min="5891" max="5891" width="11.28515625" style="65"/>
    <col min="5892" max="5892" width="13.28515625" style="65" customWidth="1"/>
    <col min="5893" max="5893" width="14.7109375" style="65" customWidth="1"/>
    <col min="5894" max="5894" width="13.7109375" style="65" customWidth="1"/>
    <col min="5895" max="5895" width="13.28515625" style="65" customWidth="1"/>
    <col min="5896" max="5896" width="8.42578125" style="65" customWidth="1"/>
    <col min="5897" max="5897" width="9.5703125" style="65" customWidth="1"/>
    <col min="5898" max="6142" width="16.28515625" style="65" customWidth="1"/>
    <col min="6143" max="6143" width="49.42578125" style="65" customWidth="1"/>
    <col min="6144" max="6144" width="11.28515625" style="65"/>
    <col min="6145" max="6145" width="16.28515625" style="65" customWidth="1"/>
    <col min="6146" max="6146" width="41.42578125" style="65" customWidth="1"/>
    <col min="6147" max="6147" width="11.28515625" style="65"/>
    <col min="6148" max="6148" width="13.28515625" style="65" customWidth="1"/>
    <col min="6149" max="6149" width="14.7109375" style="65" customWidth="1"/>
    <col min="6150" max="6150" width="13.7109375" style="65" customWidth="1"/>
    <col min="6151" max="6151" width="13.28515625" style="65" customWidth="1"/>
    <col min="6152" max="6152" width="8.42578125" style="65" customWidth="1"/>
    <col min="6153" max="6153" width="9.5703125" style="65" customWidth="1"/>
    <col min="6154" max="6398" width="16.28515625" style="65" customWidth="1"/>
    <col min="6399" max="6399" width="49.42578125" style="65" customWidth="1"/>
    <col min="6400" max="6400" width="11.28515625" style="65"/>
    <col min="6401" max="6401" width="16.28515625" style="65" customWidth="1"/>
    <col min="6402" max="6402" width="41.42578125" style="65" customWidth="1"/>
    <col min="6403" max="6403" width="11.28515625" style="65"/>
    <col min="6404" max="6404" width="13.28515625" style="65" customWidth="1"/>
    <col min="6405" max="6405" width="14.7109375" style="65" customWidth="1"/>
    <col min="6406" max="6406" width="13.7109375" style="65" customWidth="1"/>
    <col min="6407" max="6407" width="13.28515625" style="65" customWidth="1"/>
    <col min="6408" max="6408" width="8.42578125" style="65" customWidth="1"/>
    <col min="6409" max="6409" width="9.5703125" style="65" customWidth="1"/>
    <col min="6410" max="6654" width="16.28515625" style="65" customWidth="1"/>
    <col min="6655" max="6655" width="49.42578125" style="65" customWidth="1"/>
    <col min="6656" max="6656" width="11.28515625" style="65"/>
    <col min="6657" max="6657" width="16.28515625" style="65" customWidth="1"/>
    <col min="6658" max="6658" width="41.42578125" style="65" customWidth="1"/>
    <col min="6659" max="6659" width="11.28515625" style="65"/>
    <col min="6660" max="6660" width="13.28515625" style="65" customWidth="1"/>
    <col min="6661" max="6661" width="14.7109375" style="65" customWidth="1"/>
    <col min="6662" max="6662" width="13.7109375" style="65" customWidth="1"/>
    <col min="6663" max="6663" width="13.28515625" style="65" customWidth="1"/>
    <col min="6664" max="6664" width="8.42578125" style="65" customWidth="1"/>
    <col min="6665" max="6665" width="9.5703125" style="65" customWidth="1"/>
    <col min="6666" max="6910" width="16.28515625" style="65" customWidth="1"/>
    <col min="6911" max="6911" width="49.42578125" style="65" customWidth="1"/>
    <col min="6912" max="6912" width="11.28515625" style="65"/>
    <col min="6913" max="6913" width="16.28515625" style="65" customWidth="1"/>
    <col min="6914" max="6914" width="41.42578125" style="65" customWidth="1"/>
    <col min="6915" max="6915" width="11.28515625" style="65"/>
    <col min="6916" max="6916" width="13.28515625" style="65" customWidth="1"/>
    <col min="6917" max="6917" width="14.7109375" style="65" customWidth="1"/>
    <col min="6918" max="6918" width="13.7109375" style="65" customWidth="1"/>
    <col min="6919" max="6919" width="13.28515625" style="65" customWidth="1"/>
    <col min="6920" max="6920" width="8.42578125" style="65" customWidth="1"/>
    <col min="6921" max="6921" width="9.5703125" style="65" customWidth="1"/>
    <col min="6922" max="7166" width="16.28515625" style="65" customWidth="1"/>
    <col min="7167" max="7167" width="49.42578125" style="65" customWidth="1"/>
    <col min="7168" max="7168" width="11.28515625" style="65"/>
    <col min="7169" max="7169" width="16.28515625" style="65" customWidth="1"/>
    <col min="7170" max="7170" width="41.42578125" style="65" customWidth="1"/>
    <col min="7171" max="7171" width="11.28515625" style="65"/>
    <col min="7172" max="7172" width="13.28515625" style="65" customWidth="1"/>
    <col min="7173" max="7173" width="14.7109375" style="65" customWidth="1"/>
    <col min="7174" max="7174" width="13.7109375" style="65" customWidth="1"/>
    <col min="7175" max="7175" width="13.28515625" style="65" customWidth="1"/>
    <col min="7176" max="7176" width="8.42578125" style="65" customWidth="1"/>
    <col min="7177" max="7177" width="9.5703125" style="65" customWidth="1"/>
    <col min="7178" max="7422" width="16.28515625" style="65" customWidth="1"/>
    <col min="7423" max="7423" width="49.42578125" style="65" customWidth="1"/>
    <col min="7424" max="7424" width="11.28515625" style="65"/>
    <col min="7425" max="7425" width="16.28515625" style="65" customWidth="1"/>
    <col min="7426" max="7426" width="41.42578125" style="65" customWidth="1"/>
    <col min="7427" max="7427" width="11.28515625" style="65"/>
    <col min="7428" max="7428" width="13.28515625" style="65" customWidth="1"/>
    <col min="7429" max="7429" width="14.7109375" style="65" customWidth="1"/>
    <col min="7430" max="7430" width="13.7109375" style="65" customWidth="1"/>
    <col min="7431" max="7431" width="13.28515625" style="65" customWidth="1"/>
    <col min="7432" max="7432" width="8.42578125" style="65" customWidth="1"/>
    <col min="7433" max="7433" width="9.5703125" style="65" customWidth="1"/>
    <col min="7434" max="7678" width="16.28515625" style="65" customWidth="1"/>
    <col min="7679" max="7679" width="49.42578125" style="65" customWidth="1"/>
    <col min="7680" max="7680" width="11.28515625" style="65"/>
    <col min="7681" max="7681" width="16.28515625" style="65" customWidth="1"/>
    <col min="7682" max="7682" width="41.42578125" style="65" customWidth="1"/>
    <col min="7683" max="7683" width="11.28515625" style="65"/>
    <col min="7684" max="7684" width="13.28515625" style="65" customWidth="1"/>
    <col min="7685" max="7685" width="14.7109375" style="65" customWidth="1"/>
    <col min="7686" max="7686" width="13.7109375" style="65" customWidth="1"/>
    <col min="7687" max="7687" width="13.28515625" style="65" customWidth="1"/>
    <col min="7688" max="7688" width="8.42578125" style="65" customWidth="1"/>
    <col min="7689" max="7689" width="9.5703125" style="65" customWidth="1"/>
    <col min="7690" max="7934" width="16.28515625" style="65" customWidth="1"/>
    <col min="7935" max="7935" width="49.42578125" style="65" customWidth="1"/>
    <col min="7936" max="7936" width="11.28515625" style="65"/>
    <col min="7937" max="7937" width="16.28515625" style="65" customWidth="1"/>
    <col min="7938" max="7938" width="41.42578125" style="65" customWidth="1"/>
    <col min="7939" max="7939" width="11.28515625" style="65"/>
    <col min="7940" max="7940" width="13.28515625" style="65" customWidth="1"/>
    <col min="7941" max="7941" width="14.7109375" style="65" customWidth="1"/>
    <col min="7942" max="7942" width="13.7109375" style="65" customWidth="1"/>
    <col min="7943" max="7943" width="13.28515625" style="65" customWidth="1"/>
    <col min="7944" max="7944" width="8.42578125" style="65" customWidth="1"/>
    <col min="7945" max="7945" width="9.5703125" style="65" customWidth="1"/>
    <col min="7946" max="8190" width="16.28515625" style="65" customWidth="1"/>
    <col min="8191" max="8191" width="49.42578125" style="65" customWidth="1"/>
    <col min="8192" max="8192" width="11.28515625" style="65"/>
    <col min="8193" max="8193" width="16.28515625" style="65" customWidth="1"/>
    <col min="8194" max="8194" width="41.42578125" style="65" customWidth="1"/>
    <col min="8195" max="8195" width="11.28515625" style="65"/>
    <col min="8196" max="8196" width="13.28515625" style="65" customWidth="1"/>
    <col min="8197" max="8197" width="14.7109375" style="65" customWidth="1"/>
    <col min="8198" max="8198" width="13.7109375" style="65" customWidth="1"/>
    <col min="8199" max="8199" width="13.28515625" style="65" customWidth="1"/>
    <col min="8200" max="8200" width="8.42578125" style="65" customWidth="1"/>
    <col min="8201" max="8201" width="9.5703125" style="65" customWidth="1"/>
    <col min="8202" max="8446" width="16.28515625" style="65" customWidth="1"/>
    <col min="8447" max="8447" width="49.42578125" style="65" customWidth="1"/>
    <col min="8448" max="8448" width="11.28515625" style="65"/>
    <col min="8449" max="8449" width="16.28515625" style="65" customWidth="1"/>
    <col min="8450" max="8450" width="41.42578125" style="65" customWidth="1"/>
    <col min="8451" max="8451" width="11.28515625" style="65"/>
    <col min="8452" max="8452" width="13.28515625" style="65" customWidth="1"/>
    <col min="8453" max="8453" width="14.7109375" style="65" customWidth="1"/>
    <col min="8454" max="8454" width="13.7109375" style="65" customWidth="1"/>
    <col min="8455" max="8455" width="13.28515625" style="65" customWidth="1"/>
    <col min="8456" max="8456" width="8.42578125" style="65" customWidth="1"/>
    <col min="8457" max="8457" width="9.5703125" style="65" customWidth="1"/>
    <col min="8458" max="8702" width="16.28515625" style="65" customWidth="1"/>
    <col min="8703" max="8703" width="49.42578125" style="65" customWidth="1"/>
    <col min="8704" max="8704" width="11.28515625" style="65"/>
    <col min="8705" max="8705" width="16.28515625" style="65" customWidth="1"/>
    <col min="8706" max="8706" width="41.42578125" style="65" customWidth="1"/>
    <col min="8707" max="8707" width="11.28515625" style="65"/>
    <col min="8708" max="8708" width="13.28515625" style="65" customWidth="1"/>
    <col min="8709" max="8709" width="14.7109375" style="65" customWidth="1"/>
    <col min="8710" max="8710" width="13.7109375" style="65" customWidth="1"/>
    <col min="8711" max="8711" width="13.28515625" style="65" customWidth="1"/>
    <col min="8712" max="8712" width="8.42578125" style="65" customWidth="1"/>
    <col min="8713" max="8713" width="9.5703125" style="65" customWidth="1"/>
    <col min="8714" max="8958" width="16.28515625" style="65" customWidth="1"/>
    <col min="8959" max="8959" width="49.42578125" style="65" customWidth="1"/>
    <col min="8960" max="8960" width="11.28515625" style="65"/>
    <col min="8961" max="8961" width="16.28515625" style="65" customWidth="1"/>
    <col min="8962" max="8962" width="41.42578125" style="65" customWidth="1"/>
    <col min="8963" max="8963" width="11.28515625" style="65"/>
    <col min="8964" max="8964" width="13.28515625" style="65" customWidth="1"/>
    <col min="8965" max="8965" width="14.7109375" style="65" customWidth="1"/>
    <col min="8966" max="8966" width="13.7109375" style="65" customWidth="1"/>
    <col min="8967" max="8967" width="13.28515625" style="65" customWidth="1"/>
    <col min="8968" max="8968" width="8.42578125" style="65" customWidth="1"/>
    <col min="8969" max="8969" width="9.5703125" style="65" customWidth="1"/>
    <col min="8970" max="9214" width="16.28515625" style="65" customWidth="1"/>
    <col min="9215" max="9215" width="49.42578125" style="65" customWidth="1"/>
    <col min="9216" max="9216" width="11.28515625" style="65"/>
    <col min="9217" max="9217" width="16.28515625" style="65" customWidth="1"/>
    <col min="9218" max="9218" width="41.42578125" style="65" customWidth="1"/>
    <col min="9219" max="9219" width="11.28515625" style="65"/>
    <col min="9220" max="9220" width="13.28515625" style="65" customWidth="1"/>
    <col min="9221" max="9221" width="14.7109375" style="65" customWidth="1"/>
    <col min="9222" max="9222" width="13.7109375" style="65" customWidth="1"/>
    <col min="9223" max="9223" width="13.28515625" style="65" customWidth="1"/>
    <col min="9224" max="9224" width="8.42578125" style="65" customWidth="1"/>
    <col min="9225" max="9225" width="9.5703125" style="65" customWidth="1"/>
    <col min="9226" max="9470" width="16.28515625" style="65" customWidth="1"/>
    <col min="9471" max="9471" width="49.42578125" style="65" customWidth="1"/>
    <col min="9472" max="9472" width="11.28515625" style="65"/>
    <col min="9473" max="9473" width="16.28515625" style="65" customWidth="1"/>
    <col min="9474" max="9474" width="41.42578125" style="65" customWidth="1"/>
    <col min="9475" max="9475" width="11.28515625" style="65"/>
    <col min="9476" max="9476" width="13.28515625" style="65" customWidth="1"/>
    <col min="9477" max="9477" width="14.7109375" style="65" customWidth="1"/>
    <col min="9478" max="9478" width="13.7109375" style="65" customWidth="1"/>
    <col min="9479" max="9479" width="13.28515625" style="65" customWidth="1"/>
    <col min="9480" max="9480" width="8.42578125" style="65" customWidth="1"/>
    <col min="9481" max="9481" width="9.5703125" style="65" customWidth="1"/>
    <col min="9482" max="9726" width="16.28515625" style="65" customWidth="1"/>
    <col min="9727" max="9727" width="49.42578125" style="65" customWidth="1"/>
    <col min="9728" max="9728" width="11.28515625" style="65"/>
    <col min="9729" max="9729" width="16.28515625" style="65" customWidth="1"/>
    <col min="9730" max="9730" width="41.42578125" style="65" customWidth="1"/>
    <col min="9731" max="9731" width="11.28515625" style="65"/>
    <col min="9732" max="9732" width="13.28515625" style="65" customWidth="1"/>
    <col min="9733" max="9733" width="14.7109375" style="65" customWidth="1"/>
    <col min="9734" max="9734" width="13.7109375" style="65" customWidth="1"/>
    <col min="9735" max="9735" width="13.28515625" style="65" customWidth="1"/>
    <col min="9736" max="9736" width="8.42578125" style="65" customWidth="1"/>
    <col min="9737" max="9737" width="9.5703125" style="65" customWidth="1"/>
    <col min="9738" max="9982" width="16.28515625" style="65" customWidth="1"/>
    <col min="9983" max="9983" width="49.42578125" style="65" customWidth="1"/>
    <col min="9984" max="9984" width="11.28515625" style="65"/>
    <col min="9985" max="9985" width="16.28515625" style="65" customWidth="1"/>
    <col min="9986" max="9986" width="41.42578125" style="65" customWidth="1"/>
    <col min="9987" max="9987" width="11.28515625" style="65"/>
    <col min="9988" max="9988" width="13.28515625" style="65" customWidth="1"/>
    <col min="9989" max="9989" width="14.7109375" style="65" customWidth="1"/>
    <col min="9990" max="9990" width="13.7109375" style="65" customWidth="1"/>
    <col min="9991" max="9991" width="13.28515625" style="65" customWidth="1"/>
    <col min="9992" max="9992" width="8.42578125" style="65" customWidth="1"/>
    <col min="9993" max="9993" width="9.5703125" style="65" customWidth="1"/>
    <col min="9994" max="10238" width="16.28515625" style="65" customWidth="1"/>
    <col min="10239" max="10239" width="49.42578125" style="65" customWidth="1"/>
    <col min="10240" max="10240" width="11.28515625" style="65"/>
    <col min="10241" max="10241" width="16.28515625" style="65" customWidth="1"/>
    <col min="10242" max="10242" width="41.42578125" style="65" customWidth="1"/>
    <col min="10243" max="10243" width="11.28515625" style="65"/>
    <col min="10244" max="10244" width="13.28515625" style="65" customWidth="1"/>
    <col min="10245" max="10245" width="14.7109375" style="65" customWidth="1"/>
    <col min="10246" max="10246" width="13.7109375" style="65" customWidth="1"/>
    <col min="10247" max="10247" width="13.28515625" style="65" customWidth="1"/>
    <col min="10248" max="10248" width="8.42578125" style="65" customWidth="1"/>
    <col min="10249" max="10249" width="9.5703125" style="65" customWidth="1"/>
    <col min="10250" max="10494" width="16.28515625" style="65" customWidth="1"/>
    <col min="10495" max="10495" width="49.42578125" style="65" customWidth="1"/>
    <col min="10496" max="10496" width="11.28515625" style="65"/>
    <col min="10497" max="10497" width="16.28515625" style="65" customWidth="1"/>
    <col min="10498" max="10498" width="41.42578125" style="65" customWidth="1"/>
    <col min="10499" max="10499" width="11.28515625" style="65"/>
    <col min="10500" max="10500" width="13.28515625" style="65" customWidth="1"/>
    <col min="10501" max="10501" width="14.7109375" style="65" customWidth="1"/>
    <col min="10502" max="10502" width="13.7109375" style="65" customWidth="1"/>
    <col min="10503" max="10503" width="13.28515625" style="65" customWidth="1"/>
    <col min="10504" max="10504" width="8.42578125" style="65" customWidth="1"/>
    <col min="10505" max="10505" width="9.5703125" style="65" customWidth="1"/>
    <col min="10506" max="10750" width="16.28515625" style="65" customWidth="1"/>
    <col min="10751" max="10751" width="49.42578125" style="65" customWidth="1"/>
    <col min="10752" max="10752" width="11.28515625" style="65"/>
    <col min="10753" max="10753" width="16.28515625" style="65" customWidth="1"/>
    <col min="10754" max="10754" width="41.42578125" style="65" customWidth="1"/>
    <col min="10755" max="10755" width="11.28515625" style="65"/>
    <col min="10756" max="10756" width="13.28515625" style="65" customWidth="1"/>
    <col min="10757" max="10757" width="14.7109375" style="65" customWidth="1"/>
    <col min="10758" max="10758" width="13.7109375" style="65" customWidth="1"/>
    <col min="10759" max="10759" width="13.28515625" style="65" customWidth="1"/>
    <col min="10760" max="10760" width="8.42578125" style="65" customWidth="1"/>
    <col min="10761" max="10761" width="9.5703125" style="65" customWidth="1"/>
    <col min="10762" max="11006" width="16.28515625" style="65" customWidth="1"/>
    <col min="11007" max="11007" width="49.42578125" style="65" customWidth="1"/>
    <col min="11008" max="11008" width="11.28515625" style="65"/>
    <col min="11009" max="11009" width="16.28515625" style="65" customWidth="1"/>
    <col min="11010" max="11010" width="41.42578125" style="65" customWidth="1"/>
    <col min="11011" max="11011" width="11.28515625" style="65"/>
    <col min="11012" max="11012" width="13.28515625" style="65" customWidth="1"/>
    <col min="11013" max="11013" width="14.7109375" style="65" customWidth="1"/>
    <col min="11014" max="11014" width="13.7109375" style="65" customWidth="1"/>
    <col min="11015" max="11015" width="13.28515625" style="65" customWidth="1"/>
    <col min="11016" max="11016" width="8.42578125" style="65" customWidth="1"/>
    <col min="11017" max="11017" width="9.5703125" style="65" customWidth="1"/>
    <col min="11018" max="11262" width="16.28515625" style="65" customWidth="1"/>
    <col min="11263" max="11263" width="49.42578125" style="65" customWidth="1"/>
    <col min="11264" max="11264" width="11.28515625" style="65"/>
    <col min="11265" max="11265" width="16.28515625" style="65" customWidth="1"/>
    <col min="11266" max="11266" width="41.42578125" style="65" customWidth="1"/>
    <col min="11267" max="11267" width="11.28515625" style="65"/>
    <col min="11268" max="11268" width="13.28515625" style="65" customWidth="1"/>
    <col min="11269" max="11269" width="14.7109375" style="65" customWidth="1"/>
    <col min="11270" max="11270" width="13.7109375" style="65" customWidth="1"/>
    <col min="11271" max="11271" width="13.28515625" style="65" customWidth="1"/>
    <col min="11272" max="11272" width="8.42578125" style="65" customWidth="1"/>
    <col min="11273" max="11273" width="9.5703125" style="65" customWidth="1"/>
    <col min="11274" max="11518" width="16.28515625" style="65" customWidth="1"/>
    <col min="11519" max="11519" width="49.42578125" style="65" customWidth="1"/>
    <col min="11520" max="11520" width="11.28515625" style="65"/>
    <col min="11521" max="11521" width="16.28515625" style="65" customWidth="1"/>
    <col min="11522" max="11522" width="41.42578125" style="65" customWidth="1"/>
    <col min="11523" max="11523" width="11.28515625" style="65"/>
    <col min="11524" max="11524" width="13.28515625" style="65" customWidth="1"/>
    <col min="11525" max="11525" width="14.7109375" style="65" customWidth="1"/>
    <col min="11526" max="11526" width="13.7109375" style="65" customWidth="1"/>
    <col min="11527" max="11527" width="13.28515625" style="65" customWidth="1"/>
    <col min="11528" max="11528" width="8.42578125" style="65" customWidth="1"/>
    <col min="11529" max="11529" width="9.5703125" style="65" customWidth="1"/>
    <col min="11530" max="11774" width="16.28515625" style="65" customWidth="1"/>
    <col min="11775" max="11775" width="49.42578125" style="65" customWidth="1"/>
    <col min="11776" max="11776" width="11.28515625" style="65"/>
    <col min="11777" max="11777" width="16.28515625" style="65" customWidth="1"/>
    <col min="11778" max="11778" width="41.42578125" style="65" customWidth="1"/>
    <col min="11779" max="11779" width="11.28515625" style="65"/>
    <col min="11780" max="11780" width="13.28515625" style="65" customWidth="1"/>
    <col min="11781" max="11781" width="14.7109375" style="65" customWidth="1"/>
    <col min="11782" max="11782" width="13.7109375" style="65" customWidth="1"/>
    <col min="11783" max="11783" width="13.28515625" style="65" customWidth="1"/>
    <col min="11784" max="11784" width="8.42578125" style="65" customWidth="1"/>
    <col min="11785" max="11785" width="9.5703125" style="65" customWidth="1"/>
    <col min="11786" max="12030" width="16.28515625" style="65" customWidth="1"/>
    <col min="12031" max="12031" width="49.42578125" style="65" customWidth="1"/>
    <col min="12032" max="12032" width="11.28515625" style="65"/>
    <col min="12033" max="12033" width="16.28515625" style="65" customWidth="1"/>
    <col min="12034" max="12034" width="41.42578125" style="65" customWidth="1"/>
    <col min="12035" max="12035" width="11.28515625" style="65"/>
    <col min="12036" max="12036" width="13.28515625" style="65" customWidth="1"/>
    <col min="12037" max="12037" width="14.7109375" style="65" customWidth="1"/>
    <col min="12038" max="12038" width="13.7109375" style="65" customWidth="1"/>
    <col min="12039" max="12039" width="13.28515625" style="65" customWidth="1"/>
    <col min="12040" max="12040" width="8.42578125" style="65" customWidth="1"/>
    <col min="12041" max="12041" width="9.5703125" style="65" customWidth="1"/>
    <col min="12042" max="12286" width="16.28515625" style="65" customWidth="1"/>
    <col min="12287" max="12287" width="49.42578125" style="65" customWidth="1"/>
    <col min="12288" max="12288" width="11.28515625" style="65"/>
    <col min="12289" max="12289" width="16.28515625" style="65" customWidth="1"/>
    <col min="12290" max="12290" width="41.42578125" style="65" customWidth="1"/>
    <col min="12291" max="12291" width="11.28515625" style="65"/>
    <col min="12292" max="12292" width="13.28515625" style="65" customWidth="1"/>
    <col min="12293" max="12293" width="14.7109375" style="65" customWidth="1"/>
    <col min="12294" max="12294" width="13.7109375" style="65" customWidth="1"/>
    <col min="12295" max="12295" width="13.28515625" style="65" customWidth="1"/>
    <col min="12296" max="12296" width="8.42578125" style="65" customWidth="1"/>
    <col min="12297" max="12297" width="9.5703125" style="65" customWidth="1"/>
    <col min="12298" max="12542" width="16.28515625" style="65" customWidth="1"/>
    <col min="12543" max="12543" width="49.42578125" style="65" customWidth="1"/>
    <col min="12544" max="12544" width="11.28515625" style="65"/>
    <col min="12545" max="12545" width="16.28515625" style="65" customWidth="1"/>
    <col min="12546" max="12546" width="41.42578125" style="65" customWidth="1"/>
    <col min="12547" max="12547" width="11.28515625" style="65"/>
    <col min="12548" max="12548" width="13.28515625" style="65" customWidth="1"/>
    <col min="12549" max="12549" width="14.7109375" style="65" customWidth="1"/>
    <col min="12550" max="12550" width="13.7109375" style="65" customWidth="1"/>
    <col min="12551" max="12551" width="13.28515625" style="65" customWidth="1"/>
    <col min="12552" max="12552" width="8.42578125" style="65" customWidth="1"/>
    <col min="12553" max="12553" width="9.5703125" style="65" customWidth="1"/>
    <col min="12554" max="12798" width="16.28515625" style="65" customWidth="1"/>
    <col min="12799" max="12799" width="49.42578125" style="65" customWidth="1"/>
    <col min="12800" max="12800" width="11.28515625" style="65"/>
    <col min="12801" max="12801" width="16.28515625" style="65" customWidth="1"/>
    <col min="12802" max="12802" width="41.42578125" style="65" customWidth="1"/>
    <col min="12803" max="12803" width="11.28515625" style="65"/>
    <col min="12804" max="12804" width="13.28515625" style="65" customWidth="1"/>
    <col min="12805" max="12805" width="14.7109375" style="65" customWidth="1"/>
    <col min="12806" max="12806" width="13.7109375" style="65" customWidth="1"/>
    <col min="12807" max="12807" width="13.28515625" style="65" customWidth="1"/>
    <col min="12808" max="12808" width="8.42578125" style="65" customWidth="1"/>
    <col min="12809" max="12809" width="9.5703125" style="65" customWidth="1"/>
    <col min="12810" max="13054" width="16.28515625" style="65" customWidth="1"/>
    <col min="13055" max="13055" width="49.42578125" style="65" customWidth="1"/>
    <col min="13056" max="13056" width="11.28515625" style="65"/>
    <col min="13057" max="13057" width="16.28515625" style="65" customWidth="1"/>
    <col min="13058" max="13058" width="41.42578125" style="65" customWidth="1"/>
    <col min="13059" max="13059" width="11.28515625" style="65"/>
    <col min="13060" max="13060" width="13.28515625" style="65" customWidth="1"/>
    <col min="13061" max="13061" width="14.7109375" style="65" customWidth="1"/>
    <col min="13062" max="13062" width="13.7109375" style="65" customWidth="1"/>
    <col min="13063" max="13063" width="13.28515625" style="65" customWidth="1"/>
    <col min="13064" max="13064" width="8.42578125" style="65" customWidth="1"/>
    <col min="13065" max="13065" width="9.5703125" style="65" customWidth="1"/>
    <col min="13066" max="13310" width="16.28515625" style="65" customWidth="1"/>
    <col min="13311" max="13311" width="49.42578125" style="65" customWidth="1"/>
    <col min="13312" max="13312" width="11.28515625" style="65"/>
    <col min="13313" max="13313" width="16.28515625" style="65" customWidth="1"/>
    <col min="13314" max="13314" width="41.42578125" style="65" customWidth="1"/>
    <col min="13315" max="13315" width="11.28515625" style="65"/>
    <col min="13316" max="13316" width="13.28515625" style="65" customWidth="1"/>
    <col min="13317" max="13317" width="14.7109375" style="65" customWidth="1"/>
    <col min="13318" max="13318" width="13.7109375" style="65" customWidth="1"/>
    <col min="13319" max="13319" width="13.28515625" style="65" customWidth="1"/>
    <col min="13320" max="13320" width="8.42578125" style="65" customWidth="1"/>
    <col min="13321" max="13321" width="9.5703125" style="65" customWidth="1"/>
    <col min="13322" max="13566" width="16.28515625" style="65" customWidth="1"/>
    <col min="13567" max="13567" width="49.42578125" style="65" customWidth="1"/>
    <col min="13568" max="13568" width="11.28515625" style="65"/>
    <col min="13569" max="13569" width="16.28515625" style="65" customWidth="1"/>
    <col min="13570" max="13570" width="41.42578125" style="65" customWidth="1"/>
    <col min="13571" max="13571" width="11.28515625" style="65"/>
    <col min="13572" max="13572" width="13.28515625" style="65" customWidth="1"/>
    <col min="13573" max="13573" width="14.7109375" style="65" customWidth="1"/>
    <col min="13574" max="13574" width="13.7109375" style="65" customWidth="1"/>
    <col min="13575" max="13575" width="13.28515625" style="65" customWidth="1"/>
    <col min="13576" max="13576" width="8.42578125" style="65" customWidth="1"/>
    <col min="13577" max="13577" width="9.5703125" style="65" customWidth="1"/>
    <col min="13578" max="13822" width="16.28515625" style="65" customWidth="1"/>
    <col min="13823" max="13823" width="49.42578125" style="65" customWidth="1"/>
    <col min="13824" max="13824" width="11.28515625" style="65"/>
    <col min="13825" max="13825" width="16.28515625" style="65" customWidth="1"/>
    <col min="13826" max="13826" width="41.42578125" style="65" customWidth="1"/>
    <col min="13827" max="13827" width="11.28515625" style="65"/>
    <col min="13828" max="13828" width="13.28515625" style="65" customWidth="1"/>
    <col min="13829" max="13829" width="14.7109375" style="65" customWidth="1"/>
    <col min="13830" max="13830" width="13.7109375" style="65" customWidth="1"/>
    <col min="13831" max="13831" width="13.28515625" style="65" customWidth="1"/>
    <col min="13832" max="13832" width="8.42578125" style="65" customWidth="1"/>
    <col min="13833" max="13833" width="9.5703125" style="65" customWidth="1"/>
    <col min="13834" max="14078" width="16.28515625" style="65" customWidth="1"/>
    <col min="14079" max="14079" width="49.42578125" style="65" customWidth="1"/>
    <col min="14080" max="14080" width="11.28515625" style="65"/>
    <col min="14081" max="14081" width="16.28515625" style="65" customWidth="1"/>
    <col min="14082" max="14082" width="41.42578125" style="65" customWidth="1"/>
    <col min="14083" max="14083" width="11.28515625" style="65"/>
    <col min="14084" max="14084" width="13.28515625" style="65" customWidth="1"/>
    <col min="14085" max="14085" width="14.7109375" style="65" customWidth="1"/>
    <col min="14086" max="14086" width="13.7109375" style="65" customWidth="1"/>
    <col min="14087" max="14087" width="13.28515625" style="65" customWidth="1"/>
    <col min="14088" max="14088" width="8.42578125" style="65" customWidth="1"/>
    <col min="14089" max="14089" width="9.5703125" style="65" customWidth="1"/>
    <col min="14090" max="14334" width="16.28515625" style="65" customWidth="1"/>
    <col min="14335" max="14335" width="49.42578125" style="65" customWidth="1"/>
    <col min="14336" max="14336" width="11.28515625" style="65"/>
    <col min="14337" max="14337" width="16.28515625" style="65" customWidth="1"/>
    <col min="14338" max="14338" width="41.42578125" style="65" customWidth="1"/>
    <col min="14339" max="14339" width="11.28515625" style="65"/>
    <col min="14340" max="14340" width="13.28515625" style="65" customWidth="1"/>
    <col min="14341" max="14341" width="14.7109375" style="65" customWidth="1"/>
    <col min="14342" max="14342" width="13.7109375" style="65" customWidth="1"/>
    <col min="14343" max="14343" width="13.28515625" style="65" customWidth="1"/>
    <col min="14344" max="14344" width="8.42578125" style="65" customWidth="1"/>
    <col min="14345" max="14345" width="9.5703125" style="65" customWidth="1"/>
    <col min="14346" max="14590" width="16.28515625" style="65" customWidth="1"/>
    <col min="14591" max="14591" width="49.42578125" style="65" customWidth="1"/>
    <col min="14592" max="14592" width="11.28515625" style="65"/>
    <col min="14593" max="14593" width="16.28515625" style="65" customWidth="1"/>
    <col min="14594" max="14594" width="41.42578125" style="65" customWidth="1"/>
    <col min="14595" max="14595" width="11.28515625" style="65"/>
    <col min="14596" max="14596" width="13.28515625" style="65" customWidth="1"/>
    <col min="14597" max="14597" width="14.7109375" style="65" customWidth="1"/>
    <col min="14598" max="14598" width="13.7109375" style="65" customWidth="1"/>
    <col min="14599" max="14599" width="13.28515625" style="65" customWidth="1"/>
    <col min="14600" max="14600" width="8.42578125" style="65" customWidth="1"/>
    <col min="14601" max="14601" width="9.5703125" style="65" customWidth="1"/>
    <col min="14602" max="14846" width="16.28515625" style="65" customWidth="1"/>
    <col min="14847" max="14847" width="49.42578125" style="65" customWidth="1"/>
    <col min="14848" max="14848" width="11.28515625" style="65"/>
    <col min="14849" max="14849" width="16.28515625" style="65" customWidth="1"/>
    <col min="14850" max="14850" width="41.42578125" style="65" customWidth="1"/>
    <col min="14851" max="14851" width="11.28515625" style="65"/>
    <col min="14852" max="14852" width="13.28515625" style="65" customWidth="1"/>
    <col min="14853" max="14853" width="14.7109375" style="65" customWidth="1"/>
    <col min="14854" max="14854" width="13.7109375" style="65" customWidth="1"/>
    <col min="14855" max="14855" width="13.28515625" style="65" customWidth="1"/>
    <col min="14856" max="14856" width="8.42578125" style="65" customWidth="1"/>
    <col min="14857" max="14857" width="9.5703125" style="65" customWidth="1"/>
    <col min="14858" max="15102" width="16.28515625" style="65" customWidth="1"/>
    <col min="15103" max="15103" width="49.42578125" style="65" customWidth="1"/>
    <col min="15104" max="15104" width="11.28515625" style="65"/>
    <col min="15105" max="15105" width="16.28515625" style="65" customWidth="1"/>
    <col min="15106" max="15106" width="41.42578125" style="65" customWidth="1"/>
    <col min="15107" max="15107" width="11.28515625" style="65"/>
    <col min="15108" max="15108" width="13.28515625" style="65" customWidth="1"/>
    <col min="15109" max="15109" width="14.7109375" style="65" customWidth="1"/>
    <col min="15110" max="15110" width="13.7109375" style="65" customWidth="1"/>
    <col min="15111" max="15111" width="13.28515625" style="65" customWidth="1"/>
    <col min="15112" max="15112" width="8.42578125" style="65" customWidth="1"/>
    <col min="15113" max="15113" width="9.5703125" style="65" customWidth="1"/>
    <col min="15114" max="15358" width="16.28515625" style="65" customWidth="1"/>
    <col min="15359" max="15359" width="49.42578125" style="65" customWidth="1"/>
    <col min="15360" max="15360" width="11.28515625" style="65"/>
    <col min="15361" max="15361" width="16.28515625" style="65" customWidth="1"/>
    <col min="15362" max="15362" width="41.42578125" style="65" customWidth="1"/>
    <col min="15363" max="15363" width="11.28515625" style="65"/>
    <col min="15364" max="15364" width="13.28515625" style="65" customWidth="1"/>
    <col min="15365" max="15365" width="14.7109375" style="65" customWidth="1"/>
    <col min="15366" max="15366" width="13.7109375" style="65" customWidth="1"/>
    <col min="15367" max="15367" width="13.28515625" style="65" customWidth="1"/>
    <col min="15368" max="15368" width="8.42578125" style="65" customWidth="1"/>
    <col min="15369" max="15369" width="9.5703125" style="65" customWidth="1"/>
    <col min="15370" max="15614" width="16.28515625" style="65" customWidth="1"/>
    <col min="15615" max="15615" width="49.42578125" style="65" customWidth="1"/>
    <col min="15616" max="15616" width="11.28515625" style="65"/>
    <col min="15617" max="15617" width="16.28515625" style="65" customWidth="1"/>
    <col min="15618" max="15618" width="41.42578125" style="65" customWidth="1"/>
    <col min="15619" max="15619" width="11.28515625" style="65"/>
    <col min="15620" max="15620" width="13.28515625" style="65" customWidth="1"/>
    <col min="15621" max="15621" width="14.7109375" style="65" customWidth="1"/>
    <col min="15622" max="15622" width="13.7109375" style="65" customWidth="1"/>
    <col min="15623" max="15623" width="13.28515625" style="65" customWidth="1"/>
    <col min="15624" max="15624" width="8.42578125" style="65" customWidth="1"/>
    <col min="15625" max="15625" width="9.5703125" style="65" customWidth="1"/>
    <col min="15626" max="15870" width="16.28515625" style="65" customWidth="1"/>
    <col min="15871" max="15871" width="49.42578125" style="65" customWidth="1"/>
    <col min="15872" max="15872" width="11.28515625" style="65"/>
    <col min="15873" max="15873" width="16.28515625" style="65" customWidth="1"/>
    <col min="15874" max="15874" width="41.42578125" style="65" customWidth="1"/>
    <col min="15875" max="15875" width="11.28515625" style="65"/>
    <col min="15876" max="15876" width="13.28515625" style="65" customWidth="1"/>
    <col min="15877" max="15877" width="14.7109375" style="65" customWidth="1"/>
    <col min="15878" max="15878" width="13.7109375" style="65" customWidth="1"/>
    <col min="15879" max="15879" width="13.28515625" style="65" customWidth="1"/>
    <col min="15880" max="15880" width="8.42578125" style="65" customWidth="1"/>
    <col min="15881" max="15881" width="9.5703125" style="65" customWidth="1"/>
    <col min="15882" max="16126" width="16.28515625" style="65" customWidth="1"/>
    <col min="16127" max="16127" width="49.42578125" style="65" customWidth="1"/>
    <col min="16128" max="16128" width="11.28515625" style="65"/>
    <col min="16129" max="16129" width="16.28515625" style="65" customWidth="1"/>
    <col min="16130" max="16130" width="41.42578125" style="65" customWidth="1"/>
    <col min="16131" max="16131" width="11.28515625" style="65"/>
    <col min="16132" max="16132" width="13.28515625" style="65" customWidth="1"/>
    <col min="16133" max="16133" width="14.7109375" style="65" customWidth="1"/>
    <col min="16134" max="16134" width="13.7109375" style="65" customWidth="1"/>
    <col min="16135" max="16135" width="13.28515625" style="65" customWidth="1"/>
    <col min="16136" max="16136" width="8.42578125" style="65" customWidth="1"/>
    <col min="16137" max="16137" width="9.5703125" style="65" customWidth="1"/>
    <col min="16138" max="16382" width="16.28515625" style="65" customWidth="1"/>
    <col min="16383" max="16383" width="49.42578125" style="65" customWidth="1"/>
    <col min="16384" max="16384" width="11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98" t="s">
        <v>6</v>
      </c>
      <c r="D9" s="99" t="s">
        <v>287</v>
      </c>
      <c r="E9" s="99" t="s">
        <v>253</v>
      </c>
      <c r="F9" s="99" t="s">
        <v>255</v>
      </c>
      <c r="G9" s="99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:I12" si="0">C13</f>
        <v>1</v>
      </c>
      <c r="D12" s="91">
        <f t="shared" si="0"/>
        <v>1</v>
      </c>
      <c r="E12" s="91">
        <f t="shared" si="0"/>
        <v>0</v>
      </c>
      <c r="F12" s="91">
        <f t="shared" si="0"/>
        <v>0</v>
      </c>
      <c r="G12" s="91">
        <f t="shared" si="0"/>
        <v>0</v>
      </c>
      <c r="H12" s="91">
        <f t="shared" si="0"/>
        <v>1</v>
      </c>
      <c r="I12" s="91">
        <f t="shared" si="0"/>
        <v>0</v>
      </c>
    </row>
    <row r="13" spans="1:9" ht="36" customHeight="1" x14ac:dyDescent="0.25">
      <c r="A13" s="85" t="s">
        <v>13</v>
      </c>
      <c r="B13" s="85" t="s">
        <v>288</v>
      </c>
      <c r="C13" s="85">
        <v>1</v>
      </c>
      <c r="D13" s="97">
        <v>1</v>
      </c>
      <c r="E13" s="85"/>
      <c r="F13" s="85"/>
      <c r="G13" s="90"/>
      <c r="H13" s="90">
        <f t="shared" ref="H13:H97" si="1">D13+E13+F13+G13</f>
        <v>1</v>
      </c>
      <c r="I13" s="90">
        <f>H13-C13</f>
        <v>0</v>
      </c>
    </row>
    <row r="14" spans="1:9" s="93" customFormat="1" ht="60" x14ac:dyDescent="0.25">
      <c r="A14" s="91" t="s">
        <v>14</v>
      </c>
      <c r="B14" s="91" t="s">
        <v>15</v>
      </c>
      <c r="C14" s="91">
        <f>C15</f>
        <v>1</v>
      </c>
      <c r="D14" s="91">
        <f>D15</f>
        <v>1</v>
      </c>
      <c r="E14" s="91">
        <f>E15</f>
        <v>0</v>
      </c>
      <c r="F14" s="91">
        <f>F15</f>
        <v>0</v>
      </c>
      <c r="G14" s="91">
        <f>G15</f>
        <v>0</v>
      </c>
      <c r="H14" s="91">
        <f t="shared" si="1"/>
        <v>1</v>
      </c>
      <c r="I14" s="91">
        <f>I15</f>
        <v>0</v>
      </c>
    </row>
    <row r="15" spans="1:9" ht="42.75" customHeight="1" x14ac:dyDescent="0.25">
      <c r="A15" s="85" t="s">
        <v>376</v>
      </c>
      <c r="B15" s="85" t="s">
        <v>391</v>
      </c>
      <c r="C15" s="85">
        <v>1</v>
      </c>
      <c r="D15" s="97">
        <v>1</v>
      </c>
      <c r="E15" s="85"/>
      <c r="F15" s="85"/>
      <c r="G15" s="90"/>
      <c r="H15" s="90">
        <f t="shared" si="1"/>
        <v>1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>C17</f>
        <v>1</v>
      </c>
      <c r="D16" s="91">
        <f>D17</f>
        <v>1</v>
      </c>
      <c r="E16" s="91">
        <f>E17</f>
        <v>0</v>
      </c>
      <c r="F16" s="91">
        <f>F17</f>
        <v>0</v>
      </c>
      <c r="G16" s="91">
        <f>G17</f>
        <v>0</v>
      </c>
      <c r="H16" s="91">
        <f t="shared" si="1"/>
        <v>1</v>
      </c>
      <c r="I16" s="91">
        <f>I17</f>
        <v>0</v>
      </c>
    </row>
    <row r="17" spans="1:9" ht="42.75" customHeight="1" x14ac:dyDescent="0.25">
      <c r="A17" s="85" t="s">
        <v>18</v>
      </c>
      <c r="B17" s="85" t="s">
        <v>377</v>
      </c>
      <c r="C17" s="85">
        <v>1</v>
      </c>
      <c r="D17" s="97">
        <v>1</v>
      </c>
      <c r="E17" s="85"/>
      <c r="F17" s="85"/>
      <c r="G17" s="90"/>
      <c r="H17" s="90">
        <f t="shared" si="1"/>
        <v>1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>C19</f>
        <v>1</v>
      </c>
      <c r="D18" s="91">
        <f>D19</f>
        <v>0</v>
      </c>
      <c r="E18" s="91">
        <f>E19</f>
        <v>1</v>
      </c>
      <c r="F18" s="91">
        <f>F19</f>
        <v>0</v>
      </c>
      <c r="G18" s="91">
        <f>G19</f>
        <v>0</v>
      </c>
      <c r="H18" s="91">
        <f t="shared" si="1"/>
        <v>1</v>
      </c>
      <c r="I18" s="91">
        <f>I19</f>
        <v>0</v>
      </c>
    </row>
    <row r="19" spans="1:9" ht="42.75" customHeight="1" x14ac:dyDescent="0.25">
      <c r="A19" s="85" t="s">
        <v>21</v>
      </c>
      <c r="B19" s="85" t="s">
        <v>257</v>
      </c>
      <c r="C19" s="85">
        <v>1</v>
      </c>
      <c r="D19" s="97">
        <v>0</v>
      </c>
      <c r="E19" s="85">
        <v>1</v>
      </c>
      <c r="F19" s="85"/>
      <c r="G19" s="90"/>
      <c r="H19" s="90">
        <f t="shared" si="1"/>
        <v>1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>C21</f>
        <v>1</v>
      </c>
      <c r="D20" s="91">
        <f>D21</f>
        <v>1</v>
      </c>
      <c r="E20" s="91">
        <f>E21</f>
        <v>0</v>
      </c>
      <c r="F20" s="91">
        <f>F21</f>
        <v>0</v>
      </c>
      <c r="G20" s="91">
        <f>G21</f>
        <v>0</v>
      </c>
      <c r="H20" s="91">
        <f t="shared" si="1"/>
        <v>1</v>
      </c>
      <c r="I20" s="91">
        <f>I21</f>
        <v>0</v>
      </c>
    </row>
    <row r="21" spans="1:9" ht="42.75" customHeight="1" x14ac:dyDescent="0.25">
      <c r="A21" s="85" t="s">
        <v>24</v>
      </c>
      <c r="B21" s="85" t="s">
        <v>258</v>
      </c>
      <c r="C21" s="85">
        <v>1</v>
      </c>
      <c r="D21" s="97">
        <v>1</v>
      </c>
      <c r="E21" s="85"/>
      <c r="F21" s="85"/>
      <c r="G21" s="90"/>
      <c r="H21" s="90">
        <f t="shared" si="1"/>
        <v>1</v>
      </c>
      <c r="I21" s="90">
        <f>H21-C21</f>
        <v>0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1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>C24</f>
        <v>6</v>
      </c>
      <c r="D23" s="91">
        <f>D24</f>
        <v>0</v>
      </c>
      <c r="E23" s="91">
        <f>E24</f>
        <v>2</v>
      </c>
      <c r="F23" s="91">
        <f>F24</f>
        <v>2</v>
      </c>
      <c r="G23" s="91">
        <f>G24</f>
        <v>0</v>
      </c>
      <c r="H23" s="91">
        <f t="shared" si="1"/>
        <v>4</v>
      </c>
      <c r="I23" s="91">
        <f>I24</f>
        <v>-2</v>
      </c>
    </row>
    <row r="24" spans="1:9" ht="28.5" customHeight="1" x14ac:dyDescent="0.25">
      <c r="A24" s="85" t="s">
        <v>28</v>
      </c>
      <c r="B24" s="85" t="s">
        <v>259</v>
      </c>
      <c r="C24" s="85">
        <v>6</v>
      </c>
      <c r="D24" s="97">
        <v>0</v>
      </c>
      <c r="E24" s="85">
        <v>2</v>
      </c>
      <c r="F24" s="85">
        <v>2</v>
      </c>
      <c r="G24" s="90"/>
      <c r="H24" s="90">
        <f t="shared" si="1"/>
        <v>4</v>
      </c>
      <c r="I24" s="90">
        <f>H24-C24</f>
        <v>-2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1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>
        <f>C28+C29+C30+C31+C32</f>
        <v>50</v>
      </c>
      <c r="D27" s="91">
        <f>D28+D29+D30+D31+D32</f>
        <v>50</v>
      </c>
      <c r="E27" s="91">
        <f>E28+E29+E30+E31+E32</f>
        <v>50</v>
      </c>
      <c r="F27" s="91">
        <f>F28+F29+F30+F31+F32</f>
        <v>0</v>
      </c>
      <c r="G27" s="91">
        <f>G28+G29+G30+G31+G32</f>
        <v>0</v>
      </c>
      <c r="H27" s="91">
        <f t="shared" si="1"/>
        <v>100</v>
      </c>
      <c r="I27" s="91">
        <f t="shared" ref="I27:I32" si="2">I28+I29+I30+I31+I32</f>
        <v>-471</v>
      </c>
    </row>
    <row r="28" spans="1:9" s="95" customFormat="1" ht="23.25" customHeight="1" x14ac:dyDescent="0.25">
      <c r="A28" s="85" t="s">
        <v>247</v>
      </c>
      <c r="B28" s="107" t="s">
        <v>260</v>
      </c>
      <c r="C28" s="92">
        <v>15</v>
      </c>
      <c r="D28" s="97">
        <v>15</v>
      </c>
      <c r="E28" s="92">
        <v>15</v>
      </c>
      <c r="F28" s="92"/>
      <c r="G28" s="101"/>
      <c r="H28" s="101">
        <f t="shared" si="1"/>
        <v>30</v>
      </c>
      <c r="I28" s="101">
        <f t="shared" si="2"/>
        <v>-240</v>
      </c>
    </row>
    <row r="29" spans="1:9" s="95" customFormat="1" ht="23.25" customHeight="1" x14ac:dyDescent="0.25">
      <c r="A29" s="85" t="s">
        <v>248</v>
      </c>
      <c r="B29" s="107" t="s">
        <v>261</v>
      </c>
      <c r="C29" s="92">
        <v>35</v>
      </c>
      <c r="D29" s="97">
        <v>35</v>
      </c>
      <c r="E29" s="92">
        <v>35</v>
      </c>
      <c r="F29" s="92"/>
      <c r="G29" s="101"/>
      <c r="H29" s="101">
        <f t="shared" si="1"/>
        <v>70</v>
      </c>
      <c r="I29" s="101">
        <f t="shared" si="2"/>
        <v>-120</v>
      </c>
    </row>
    <row r="30" spans="1:9" s="95" customFormat="1" ht="23.25" customHeight="1" x14ac:dyDescent="0.25">
      <c r="A30" s="85" t="s">
        <v>249</v>
      </c>
      <c r="B30" s="107" t="s">
        <v>293</v>
      </c>
      <c r="C30" s="92">
        <v>0</v>
      </c>
      <c r="D30" s="97">
        <v>0</v>
      </c>
      <c r="E30" s="92">
        <v>0</v>
      </c>
      <c r="F30" s="92"/>
      <c r="G30" s="101"/>
      <c r="H30" s="101">
        <f t="shared" si="1"/>
        <v>0</v>
      </c>
      <c r="I30" s="101">
        <f t="shared" si="2"/>
        <v>-60</v>
      </c>
    </row>
    <row r="31" spans="1:9" s="95" customFormat="1" ht="23.25" customHeight="1" x14ac:dyDescent="0.25">
      <c r="A31" s="85" t="s">
        <v>250</v>
      </c>
      <c r="B31" s="107" t="s">
        <v>294</v>
      </c>
      <c r="C31" s="92">
        <v>0</v>
      </c>
      <c r="D31" s="97">
        <v>0</v>
      </c>
      <c r="E31" s="92">
        <v>0</v>
      </c>
      <c r="F31" s="92"/>
      <c r="G31" s="101"/>
      <c r="H31" s="101">
        <f t="shared" si="1"/>
        <v>0</v>
      </c>
      <c r="I31" s="101">
        <f t="shared" si="2"/>
        <v>-34</v>
      </c>
    </row>
    <row r="32" spans="1:9" s="95" customFormat="1" ht="23.25" customHeight="1" x14ac:dyDescent="0.25">
      <c r="A32" s="85" t="s">
        <v>251</v>
      </c>
      <c r="B32" s="92" t="s">
        <v>392</v>
      </c>
      <c r="C32" s="92">
        <v>0</v>
      </c>
      <c r="D32" s="97">
        <v>0</v>
      </c>
      <c r="E32" s="101"/>
      <c r="F32" s="101"/>
      <c r="G32" s="101"/>
      <c r="H32" s="101">
        <f t="shared" si="1"/>
        <v>0</v>
      </c>
      <c r="I32" s="101">
        <f t="shared" si="2"/>
        <v>-17</v>
      </c>
    </row>
    <row r="33" spans="1:9" s="93" customFormat="1" ht="30" customHeight="1" x14ac:dyDescent="0.25">
      <c r="A33" s="91" t="s">
        <v>36</v>
      </c>
      <c r="B33" s="91" t="s">
        <v>31</v>
      </c>
      <c r="C33" s="91">
        <f>C34+C35+C36+C37+C38</f>
        <v>18</v>
      </c>
      <c r="D33" s="91">
        <f>D34+D35+D36+D37+D38</f>
        <v>0</v>
      </c>
      <c r="E33" s="91">
        <f>E34+E35+E36+E37+E38</f>
        <v>7</v>
      </c>
      <c r="F33" s="91">
        <f>F34+F35+F36+F37+F38</f>
        <v>2</v>
      </c>
      <c r="G33" s="91">
        <f>G34+G35+G36+G37+G38</f>
        <v>0</v>
      </c>
      <c r="H33" s="91">
        <f t="shared" si="1"/>
        <v>9</v>
      </c>
      <c r="I33" s="91">
        <f>I34+I35+I36+I37+I38</f>
        <v>-9</v>
      </c>
    </row>
    <row r="34" spans="1:9" ht="23.25" customHeight="1" x14ac:dyDescent="0.25">
      <c r="A34" s="85" t="s">
        <v>32</v>
      </c>
      <c r="B34" s="85" t="s">
        <v>393</v>
      </c>
      <c r="C34" s="85">
        <v>3</v>
      </c>
      <c r="D34" s="97">
        <v>0</v>
      </c>
      <c r="E34" s="85">
        <v>2</v>
      </c>
      <c r="F34" s="85">
        <v>1</v>
      </c>
      <c r="G34" s="90"/>
      <c r="H34" s="90">
        <f t="shared" si="1"/>
        <v>3</v>
      </c>
      <c r="I34" s="90">
        <f>H34-C34</f>
        <v>0</v>
      </c>
    </row>
    <row r="35" spans="1:9" ht="23.25" customHeight="1" x14ac:dyDescent="0.25">
      <c r="A35" s="85" t="s">
        <v>33</v>
      </c>
      <c r="B35" s="85" t="s">
        <v>394</v>
      </c>
      <c r="C35" s="85">
        <v>1</v>
      </c>
      <c r="D35" s="97">
        <v>0</v>
      </c>
      <c r="E35" s="85">
        <v>1</v>
      </c>
      <c r="F35" s="85">
        <v>0</v>
      </c>
      <c r="G35" s="90"/>
      <c r="H35" s="90">
        <f t="shared" si="1"/>
        <v>1</v>
      </c>
      <c r="I35" s="90">
        <f>H35-C35</f>
        <v>0</v>
      </c>
    </row>
    <row r="36" spans="1:9" ht="23.25" customHeight="1" x14ac:dyDescent="0.25">
      <c r="A36" s="85" t="s">
        <v>34</v>
      </c>
      <c r="B36" s="85" t="s">
        <v>395</v>
      </c>
      <c r="C36" s="85">
        <v>10</v>
      </c>
      <c r="D36" s="97">
        <v>0</v>
      </c>
      <c r="E36" s="85">
        <v>1</v>
      </c>
      <c r="F36" s="85">
        <v>1</v>
      </c>
      <c r="G36" s="90"/>
      <c r="H36" s="90">
        <f t="shared" si="1"/>
        <v>2</v>
      </c>
      <c r="I36" s="90">
        <f>H36-C36</f>
        <v>-8</v>
      </c>
    </row>
    <row r="37" spans="1:9" ht="23.25" customHeight="1" x14ac:dyDescent="0.25">
      <c r="A37" s="85" t="s">
        <v>35</v>
      </c>
      <c r="B37" s="85" t="s">
        <v>396</v>
      </c>
      <c r="C37" s="85">
        <v>2</v>
      </c>
      <c r="D37" s="97">
        <v>0</v>
      </c>
      <c r="E37" s="85">
        <v>2</v>
      </c>
      <c r="F37" s="85">
        <v>0</v>
      </c>
      <c r="G37" s="90"/>
      <c r="H37" s="90">
        <f t="shared" si="1"/>
        <v>2</v>
      </c>
      <c r="I37" s="90">
        <f>H37-C37</f>
        <v>0</v>
      </c>
    </row>
    <row r="38" spans="1:9" ht="23.25" customHeight="1" x14ac:dyDescent="0.25">
      <c r="A38" s="85" t="s">
        <v>180</v>
      </c>
      <c r="B38" s="85" t="s">
        <v>397</v>
      </c>
      <c r="C38" s="85">
        <v>2</v>
      </c>
      <c r="D38" s="97">
        <v>0</v>
      </c>
      <c r="E38" s="85">
        <v>1</v>
      </c>
      <c r="F38" s="85">
        <v>0</v>
      </c>
      <c r="G38" s="90"/>
      <c r="H38" s="90">
        <f t="shared" si="1"/>
        <v>1</v>
      </c>
      <c r="I38" s="90">
        <f>H38-C38</f>
        <v>-1</v>
      </c>
    </row>
    <row r="39" spans="1:9" ht="23.25" customHeight="1" x14ac:dyDescent="0.25">
      <c r="A39" s="85"/>
      <c r="B39" s="85"/>
      <c r="C39" s="85"/>
      <c r="D39" s="97"/>
      <c r="E39" s="85"/>
      <c r="F39" s="85"/>
      <c r="G39" s="90"/>
      <c r="H39" s="90"/>
      <c r="I39" s="90"/>
    </row>
    <row r="40" spans="1:9" ht="23.25" customHeight="1" x14ac:dyDescent="0.25">
      <c r="A40" s="85"/>
      <c r="B40" s="85"/>
      <c r="C40" s="85"/>
      <c r="D40" s="97"/>
      <c r="E40" s="85"/>
      <c r="F40" s="85"/>
      <c r="G40" s="90"/>
      <c r="H40" s="90"/>
      <c r="I40" s="90"/>
    </row>
    <row r="41" spans="1:9" ht="23.25" customHeight="1" x14ac:dyDescent="0.25">
      <c r="A41" s="85"/>
      <c r="B41" s="85"/>
      <c r="C41" s="85"/>
      <c r="D41" s="97"/>
      <c r="E41" s="85"/>
      <c r="F41" s="85"/>
      <c r="G41" s="90"/>
      <c r="H41" s="90"/>
      <c r="I41" s="90"/>
    </row>
    <row r="42" spans="1:9" ht="23.25" customHeight="1" x14ac:dyDescent="0.25">
      <c r="A42" s="85"/>
      <c r="B42" s="85"/>
      <c r="C42" s="85"/>
      <c r="D42" s="97"/>
      <c r="E42" s="85"/>
      <c r="F42" s="85"/>
      <c r="G42" s="90"/>
      <c r="H42" s="90"/>
      <c r="I42" s="90"/>
    </row>
    <row r="43" spans="1:9" ht="23.25" customHeight="1" x14ac:dyDescent="0.25">
      <c r="A43" s="85"/>
      <c r="B43" s="85"/>
      <c r="C43" s="85"/>
      <c r="D43" s="97"/>
      <c r="E43" s="85"/>
      <c r="F43" s="85"/>
      <c r="G43" s="90"/>
      <c r="H43" s="90"/>
      <c r="I43" s="90"/>
    </row>
    <row r="44" spans="1:9" ht="23.25" customHeight="1" x14ac:dyDescent="0.25">
      <c r="A44" s="85"/>
      <c r="B44" s="85"/>
      <c r="C44" s="85"/>
      <c r="D44" s="97"/>
      <c r="E44" s="85"/>
      <c r="F44" s="85"/>
      <c r="G44" s="90"/>
      <c r="H44" s="90"/>
      <c r="I44" s="90"/>
    </row>
    <row r="45" spans="1:9" s="93" customFormat="1" ht="30" x14ac:dyDescent="0.25">
      <c r="A45" s="91" t="s">
        <v>246</v>
      </c>
      <c r="B45" s="91" t="s">
        <v>37</v>
      </c>
      <c r="C45" s="91">
        <f>C46+C47</f>
        <v>50</v>
      </c>
      <c r="D45" s="91">
        <f>D46+D47</f>
        <v>5</v>
      </c>
      <c r="E45" s="91">
        <f>E46+E47</f>
        <v>6</v>
      </c>
      <c r="F45" s="91">
        <f>F46+F47</f>
        <v>7</v>
      </c>
      <c r="G45" s="91">
        <f>G46+G47</f>
        <v>0</v>
      </c>
      <c r="H45" s="91">
        <f t="shared" si="1"/>
        <v>18</v>
      </c>
      <c r="I45" s="91">
        <f>I46+I47</f>
        <v>-32</v>
      </c>
    </row>
    <row r="46" spans="1:9" ht="20.25" customHeight="1" x14ac:dyDescent="0.25">
      <c r="A46" s="85" t="s">
        <v>38</v>
      </c>
      <c r="B46" s="107" t="s">
        <v>260</v>
      </c>
      <c r="C46" s="85">
        <v>15</v>
      </c>
      <c r="D46" s="97">
        <v>2</v>
      </c>
      <c r="E46" s="85">
        <v>3</v>
      </c>
      <c r="F46" s="85">
        <v>7</v>
      </c>
      <c r="G46" s="90"/>
      <c r="H46" s="90">
        <f t="shared" si="1"/>
        <v>12</v>
      </c>
      <c r="I46" s="90">
        <f>H46-C46</f>
        <v>-3</v>
      </c>
    </row>
    <row r="47" spans="1:9" ht="20.25" customHeight="1" x14ac:dyDescent="0.25">
      <c r="A47" s="85" t="s">
        <v>39</v>
      </c>
      <c r="B47" s="107" t="s">
        <v>261</v>
      </c>
      <c r="C47" s="85">
        <v>35</v>
      </c>
      <c r="D47" s="97">
        <v>3</v>
      </c>
      <c r="E47" s="85">
        <v>3</v>
      </c>
      <c r="F47" s="85">
        <v>0</v>
      </c>
      <c r="G47" s="90"/>
      <c r="H47" s="90">
        <f t="shared" si="1"/>
        <v>6</v>
      </c>
      <c r="I47" s="90">
        <f>H47-C47</f>
        <v>-29</v>
      </c>
    </row>
    <row r="48" spans="1:9" ht="20.25" customHeight="1" x14ac:dyDescent="0.25">
      <c r="A48" s="85"/>
      <c r="B48" s="107" t="s">
        <v>293</v>
      </c>
      <c r="C48" s="85"/>
      <c r="D48" s="97"/>
      <c r="E48" s="85"/>
      <c r="F48" s="85"/>
      <c r="G48" s="90"/>
      <c r="H48" s="90"/>
      <c r="I48" s="90"/>
    </row>
    <row r="49" spans="1:9" ht="20.25" customHeight="1" x14ac:dyDescent="0.25">
      <c r="A49" s="85"/>
      <c r="B49" s="107" t="s">
        <v>294</v>
      </c>
      <c r="C49" s="85"/>
      <c r="D49" s="97"/>
      <c r="E49" s="85"/>
      <c r="F49" s="85"/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>C51+C52+C53+C54</f>
        <v>14</v>
      </c>
      <c r="D50" s="91">
        <f>D51+D52+D53+D54</f>
        <v>0</v>
      </c>
      <c r="E50" s="91">
        <f>E51+E52+E53+E54</f>
        <v>3</v>
      </c>
      <c r="F50" s="91">
        <f>F51+F52+F53+F54</f>
        <v>4</v>
      </c>
      <c r="G50" s="91">
        <f>G51+G52+G53+G54</f>
        <v>0</v>
      </c>
      <c r="H50" s="91">
        <f t="shared" si="1"/>
        <v>7</v>
      </c>
      <c r="I50" s="91">
        <f>I51+I52+I53+I54</f>
        <v>-7</v>
      </c>
    </row>
    <row r="51" spans="1:9" ht="21.75" customHeight="1" x14ac:dyDescent="0.25">
      <c r="A51" s="85" t="s">
        <v>42</v>
      </c>
      <c r="B51" s="107" t="s">
        <v>260</v>
      </c>
      <c r="C51" s="85">
        <v>5</v>
      </c>
      <c r="D51" s="97">
        <v>0</v>
      </c>
      <c r="E51" s="85">
        <v>1</v>
      </c>
      <c r="F51" s="85">
        <v>2</v>
      </c>
      <c r="G51" s="90"/>
      <c r="H51" s="90">
        <f t="shared" si="1"/>
        <v>3</v>
      </c>
      <c r="I51" s="90">
        <f>H51-C51</f>
        <v>-2</v>
      </c>
    </row>
    <row r="52" spans="1:9" ht="21.75" customHeight="1" x14ac:dyDescent="0.25">
      <c r="A52" s="85" t="s">
        <v>43</v>
      </c>
      <c r="B52" s="107" t="s">
        <v>261</v>
      </c>
      <c r="C52" s="85">
        <v>9</v>
      </c>
      <c r="D52" s="97">
        <v>0</v>
      </c>
      <c r="E52" s="85">
        <v>2</v>
      </c>
      <c r="F52" s="85">
        <v>2</v>
      </c>
      <c r="G52" s="90"/>
      <c r="H52" s="90">
        <f t="shared" si="1"/>
        <v>4</v>
      </c>
      <c r="I52" s="90">
        <f>H52-C52</f>
        <v>-5</v>
      </c>
    </row>
    <row r="53" spans="1:9" ht="21.75" customHeight="1" x14ac:dyDescent="0.25">
      <c r="A53" s="85" t="s">
        <v>44</v>
      </c>
      <c r="B53" s="107" t="s">
        <v>293</v>
      </c>
      <c r="C53" s="85">
        <v>0</v>
      </c>
      <c r="D53" s="97">
        <v>0</v>
      </c>
      <c r="E53" s="85"/>
      <c r="F53" s="85"/>
      <c r="G53" s="90"/>
      <c r="H53" s="90">
        <f t="shared" si="1"/>
        <v>0</v>
      </c>
      <c r="I53" s="90">
        <f>H53-C53</f>
        <v>0</v>
      </c>
    </row>
    <row r="54" spans="1:9" ht="21.75" customHeight="1" x14ac:dyDescent="0.25">
      <c r="A54" s="85" t="s">
        <v>45</v>
      </c>
      <c r="B54" s="107" t="s">
        <v>294</v>
      </c>
      <c r="C54" s="85">
        <v>0</v>
      </c>
      <c r="D54" s="97">
        <v>0</v>
      </c>
      <c r="E54" s="85"/>
      <c r="F54" s="85"/>
      <c r="G54" s="90"/>
      <c r="H54" s="90">
        <f t="shared" si="1"/>
        <v>0</v>
      </c>
      <c r="I54" s="90">
        <f>H54-C54</f>
        <v>0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f>C56+C57+C58+C59+C60</f>
        <v>18</v>
      </c>
      <c r="D55" s="91">
        <f>D56+D57+D58+D59+D60</f>
        <v>0</v>
      </c>
      <c r="E55" s="91">
        <f>E56+E57+E58+E59+E60</f>
        <v>6</v>
      </c>
      <c r="F55" s="91">
        <f>F56+F57+F58+F59+F60</f>
        <v>2</v>
      </c>
      <c r="G55" s="91">
        <f>G56+G57+G58+G59+G60</f>
        <v>0</v>
      </c>
      <c r="H55" s="91">
        <f t="shared" si="1"/>
        <v>8</v>
      </c>
      <c r="I55" s="91">
        <f>I56+I57+I58+I59+I60</f>
        <v>-10</v>
      </c>
    </row>
    <row r="56" spans="1:9" ht="19.5" customHeight="1" x14ac:dyDescent="0.25">
      <c r="A56" s="85" t="s">
        <v>48</v>
      </c>
      <c r="B56" s="85" t="s">
        <v>393</v>
      </c>
      <c r="C56" s="85">
        <v>3</v>
      </c>
      <c r="D56" s="97">
        <v>0</v>
      </c>
      <c r="E56" s="85">
        <v>1</v>
      </c>
      <c r="F56" s="85">
        <v>2</v>
      </c>
      <c r="G56" s="90"/>
      <c r="H56" s="90">
        <f t="shared" si="1"/>
        <v>3</v>
      </c>
      <c r="I56" s="90">
        <f>H56-C56</f>
        <v>0</v>
      </c>
    </row>
    <row r="57" spans="1:9" ht="19.5" customHeight="1" x14ac:dyDescent="0.25">
      <c r="A57" s="85" t="s">
        <v>49</v>
      </c>
      <c r="B57" s="85" t="s">
        <v>394</v>
      </c>
      <c r="C57" s="85">
        <v>1</v>
      </c>
      <c r="D57" s="97">
        <v>0</v>
      </c>
      <c r="E57" s="85">
        <v>1</v>
      </c>
      <c r="F57" s="85"/>
      <c r="G57" s="90"/>
      <c r="H57" s="90">
        <f t="shared" si="1"/>
        <v>1</v>
      </c>
      <c r="I57" s="90">
        <f>H57-C57</f>
        <v>0</v>
      </c>
    </row>
    <row r="58" spans="1:9" ht="19.5" customHeight="1" x14ac:dyDescent="0.25">
      <c r="A58" s="85" t="s">
        <v>50</v>
      </c>
      <c r="B58" s="85" t="s">
        <v>398</v>
      </c>
      <c r="C58" s="85">
        <v>10</v>
      </c>
      <c r="D58" s="97">
        <v>0</v>
      </c>
      <c r="E58" s="85">
        <v>1</v>
      </c>
      <c r="F58" s="85">
        <v>0</v>
      </c>
      <c r="G58" s="90"/>
      <c r="H58" s="90">
        <f t="shared" si="1"/>
        <v>1</v>
      </c>
      <c r="I58" s="90">
        <f>H58-C58</f>
        <v>-9</v>
      </c>
    </row>
    <row r="59" spans="1:9" ht="19.5" customHeight="1" x14ac:dyDescent="0.25">
      <c r="A59" s="85" t="s">
        <v>51</v>
      </c>
      <c r="B59" s="85" t="s">
        <v>396</v>
      </c>
      <c r="C59" s="85">
        <v>2</v>
      </c>
      <c r="D59" s="97">
        <v>0</v>
      </c>
      <c r="E59" s="85">
        <v>2</v>
      </c>
      <c r="F59" s="85">
        <v>0</v>
      </c>
      <c r="G59" s="90"/>
      <c r="H59" s="90">
        <f t="shared" si="1"/>
        <v>2</v>
      </c>
      <c r="I59" s="90">
        <f>H59-C59</f>
        <v>0</v>
      </c>
    </row>
    <row r="60" spans="1:9" ht="19.5" customHeight="1" x14ac:dyDescent="0.25">
      <c r="A60" s="85" t="s">
        <v>181</v>
      </c>
      <c r="B60" s="85" t="s">
        <v>397</v>
      </c>
      <c r="C60" s="85">
        <v>2</v>
      </c>
      <c r="D60" s="97">
        <v>0</v>
      </c>
      <c r="E60" s="85">
        <v>1</v>
      </c>
      <c r="F60" s="85">
        <v>0</v>
      </c>
      <c r="G60" s="90"/>
      <c r="H60" s="90">
        <f t="shared" si="1"/>
        <v>1</v>
      </c>
      <c r="I60" s="90">
        <f>H60-C60</f>
        <v>-1</v>
      </c>
    </row>
    <row r="61" spans="1:9" ht="19.5" customHeight="1" x14ac:dyDescent="0.25">
      <c r="A61" s="85"/>
      <c r="B61" s="85"/>
      <c r="C61" s="85"/>
      <c r="D61" s="97"/>
      <c r="E61" s="85"/>
      <c r="F61" s="85"/>
      <c r="G61" s="90"/>
      <c r="H61" s="90"/>
      <c r="I61" s="90"/>
    </row>
    <row r="62" spans="1:9" ht="19.5" customHeight="1" x14ac:dyDescent="0.25">
      <c r="A62" s="85"/>
      <c r="B62" s="85"/>
      <c r="C62" s="85"/>
      <c r="D62" s="97"/>
      <c r="E62" s="85"/>
      <c r="F62" s="85"/>
      <c r="G62" s="90"/>
      <c r="H62" s="90"/>
      <c r="I62" s="90"/>
    </row>
    <row r="63" spans="1:9" ht="19.5" customHeight="1" x14ac:dyDescent="0.25">
      <c r="A63" s="85"/>
      <c r="B63" s="85"/>
      <c r="C63" s="85"/>
      <c r="D63" s="97"/>
      <c r="E63" s="85"/>
      <c r="F63" s="85"/>
      <c r="G63" s="90"/>
      <c r="H63" s="90"/>
      <c r="I63" s="90"/>
    </row>
    <row r="64" spans="1:9" ht="19.5" customHeight="1" x14ac:dyDescent="0.25">
      <c r="A64" s="85"/>
      <c r="B64" s="85"/>
      <c r="C64" s="85"/>
      <c r="D64" s="97"/>
      <c r="E64" s="85"/>
      <c r="F64" s="85"/>
      <c r="G64" s="90"/>
      <c r="H64" s="90"/>
      <c r="I64" s="90"/>
    </row>
    <row r="65" spans="1:9" ht="19.5" customHeight="1" x14ac:dyDescent="0.25">
      <c r="A65" s="85"/>
      <c r="B65" s="85"/>
      <c r="C65" s="85"/>
      <c r="D65" s="97"/>
      <c r="E65" s="85"/>
      <c r="F65" s="85"/>
      <c r="G65" s="90"/>
      <c r="H65" s="90"/>
      <c r="I65" s="90"/>
    </row>
    <row r="66" spans="1:9" ht="19.5" customHeight="1" x14ac:dyDescent="0.25">
      <c r="A66" s="85"/>
      <c r="B66" s="85"/>
      <c r="C66" s="85"/>
      <c r="D66" s="97"/>
      <c r="E66" s="85"/>
      <c r="F66" s="85"/>
      <c r="G66" s="90"/>
      <c r="H66" s="90"/>
      <c r="I66" s="90"/>
    </row>
    <row r="67" spans="1:9" ht="19.5" customHeight="1" x14ac:dyDescent="0.25">
      <c r="A67" s="85"/>
      <c r="B67" s="85"/>
      <c r="C67" s="85"/>
      <c r="D67" s="97"/>
      <c r="E67" s="85"/>
      <c r="F67" s="85"/>
      <c r="G67" s="90"/>
      <c r="H67" s="90"/>
      <c r="I67" s="90"/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si="1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>
        <f>D70</f>
        <v>0</v>
      </c>
      <c r="E69" s="87">
        <f t="shared" ref="E69:F69" si="3">E70</f>
        <v>4</v>
      </c>
      <c r="F69" s="87">
        <f t="shared" si="3"/>
        <v>2</v>
      </c>
      <c r="G69" s="91"/>
      <c r="H69" s="91">
        <f t="shared" si="1"/>
        <v>6</v>
      </c>
      <c r="I69" s="91"/>
    </row>
    <row r="70" spans="1:9" ht="27" customHeight="1" x14ac:dyDescent="0.25">
      <c r="A70" s="85" t="s">
        <v>54</v>
      </c>
      <c r="B70" s="85" t="s">
        <v>259</v>
      </c>
      <c r="C70" s="85">
        <v>6</v>
      </c>
      <c r="D70" s="97">
        <v>0</v>
      </c>
      <c r="E70" s="85">
        <v>4</v>
      </c>
      <c r="F70" s="85">
        <v>2</v>
      </c>
      <c r="G70" s="90"/>
      <c r="H70" s="90">
        <f t="shared" si="1"/>
        <v>6</v>
      </c>
      <c r="I70" s="90">
        <f>H70-C70</f>
        <v>0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1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1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>C74+C75+C76+C77</f>
        <v>0</v>
      </c>
      <c r="D73" s="91">
        <f>D74+D75+D76+D77</f>
        <v>0</v>
      </c>
      <c r="E73" s="91">
        <f>E74+E75+E76+E77</f>
        <v>0</v>
      </c>
      <c r="F73" s="91">
        <f>F74+F75+F76+F77</f>
        <v>0</v>
      </c>
      <c r="G73" s="91">
        <f>G74+G75+G76+G77</f>
        <v>0</v>
      </c>
      <c r="H73" s="91">
        <f t="shared" si="1"/>
        <v>0</v>
      </c>
      <c r="I73" s="91">
        <f>I74+I75+I76+I77</f>
        <v>0</v>
      </c>
    </row>
    <row r="74" spans="1:9" ht="18" customHeight="1" x14ac:dyDescent="0.25">
      <c r="A74" s="85" t="s">
        <v>58</v>
      </c>
      <c r="B74" s="107" t="s">
        <v>260</v>
      </c>
      <c r="C74" s="85">
        <v>0</v>
      </c>
      <c r="D74" s="97">
        <v>0</v>
      </c>
      <c r="E74" s="85">
        <v>0</v>
      </c>
      <c r="F74" s="85">
        <v>0</v>
      </c>
      <c r="G74" s="90"/>
      <c r="H74" s="90">
        <f t="shared" si="1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 t="s">
        <v>261</v>
      </c>
      <c r="C75" s="85">
        <v>0</v>
      </c>
      <c r="D75" s="97">
        <v>0</v>
      </c>
      <c r="E75" s="85">
        <v>0</v>
      </c>
      <c r="F75" s="85">
        <v>0</v>
      </c>
      <c r="G75" s="90"/>
      <c r="H75" s="90">
        <f t="shared" si="1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 t="s">
        <v>293</v>
      </c>
      <c r="C76" s="85">
        <v>0</v>
      </c>
      <c r="D76" s="97">
        <v>0</v>
      </c>
      <c r="E76" s="85">
        <v>0</v>
      </c>
      <c r="F76" s="85">
        <v>0</v>
      </c>
      <c r="G76" s="90"/>
      <c r="H76" s="90">
        <f t="shared" si="1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 t="s">
        <v>294</v>
      </c>
      <c r="C77" s="85">
        <v>0</v>
      </c>
      <c r="D77" s="97">
        <v>0</v>
      </c>
      <c r="E77" s="85">
        <v>0</v>
      </c>
      <c r="F77" s="85">
        <v>0</v>
      </c>
      <c r="G77" s="90"/>
      <c r="H77" s="90">
        <f t="shared" si="1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>C79+C80</f>
        <v>0</v>
      </c>
      <c r="D78" s="91">
        <f>D79+D80</f>
        <v>0</v>
      </c>
      <c r="E78" s="91">
        <f>E79+E80</f>
        <v>0</v>
      </c>
      <c r="F78" s="91">
        <f>F79+F80</f>
        <v>0</v>
      </c>
      <c r="G78" s="91">
        <f>G79+G80</f>
        <v>0</v>
      </c>
      <c r="H78" s="91">
        <f t="shared" si="1"/>
        <v>0</v>
      </c>
      <c r="I78" s="91">
        <f>I79+I80</f>
        <v>0</v>
      </c>
    </row>
    <row r="79" spans="1:9" ht="23.25" customHeight="1" x14ac:dyDescent="0.25">
      <c r="A79" s="85" t="s">
        <v>64</v>
      </c>
      <c r="B79" s="85" t="s">
        <v>392</v>
      </c>
      <c r="C79" s="85">
        <v>0</v>
      </c>
      <c r="D79" s="97">
        <v>0</v>
      </c>
      <c r="E79" s="85">
        <v>0</v>
      </c>
      <c r="F79" s="85">
        <v>0</v>
      </c>
      <c r="G79" s="90"/>
      <c r="H79" s="90">
        <f t="shared" si="1"/>
        <v>0</v>
      </c>
      <c r="I79" s="90">
        <f>H79-C79</f>
        <v>0</v>
      </c>
    </row>
    <row r="80" spans="1:9" ht="23.25" customHeight="1" x14ac:dyDescent="0.25">
      <c r="A80" s="85" t="s">
        <v>65</v>
      </c>
      <c r="B80" s="85" t="s">
        <v>392</v>
      </c>
      <c r="C80" s="85">
        <v>0</v>
      </c>
      <c r="D80" s="97">
        <v>0</v>
      </c>
      <c r="E80" s="85">
        <v>0</v>
      </c>
      <c r="F80" s="85">
        <v>0</v>
      </c>
      <c r="G80" s="90"/>
      <c r="H80" s="90">
        <f t="shared" si="1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>C82+C83+C84+C85</f>
        <v>0</v>
      </c>
      <c r="D81" s="91">
        <f>D82+D83+D84+D85</f>
        <v>0</v>
      </c>
      <c r="E81" s="91">
        <f>E82+E83+E84+E85</f>
        <v>0</v>
      </c>
      <c r="F81" s="91">
        <f>F82+F83+F84+F85</f>
        <v>0</v>
      </c>
      <c r="G81" s="91">
        <f>G82+G83+G84+G85</f>
        <v>0</v>
      </c>
      <c r="H81" s="91">
        <f t="shared" si="1"/>
        <v>0</v>
      </c>
      <c r="I81" s="91">
        <f>I82+I83+I84+I85</f>
        <v>0</v>
      </c>
    </row>
    <row r="82" spans="1:9" ht="17.25" customHeight="1" x14ac:dyDescent="0.25">
      <c r="A82" s="85" t="s">
        <v>58</v>
      </c>
      <c r="B82" s="107" t="s">
        <v>260</v>
      </c>
      <c r="C82" s="85">
        <v>0</v>
      </c>
      <c r="D82" s="97">
        <v>0</v>
      </c>
      <c r="E82" s="85">
        <v>0</v>
      </c>
      <c r="F82" s="85">
        <v>0</v>
      </c>
      <c r="G82" s="90"/>
      <c r="H82" s="90">
        <f t="shared" si="1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07" t="s">
        <v>261</v>
      </c>
      <c r="C83" s="85">
        <v>0</v>
      </c>
      <c r="D83" s="97">
        <v>0</v>
      </c>
      <c r="E83" s="85">
        <v>0</v>
      </c>
      <c r="F83" s="85">
        <v>0</v>
      </c>
      <c r="G83" s="90"/>
      <c r="H83" s="90">
        <f t="shared" si="1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07" t="s">
        <v>293</v>
      </c>
      <c r="C84" s="85">
        <v>0</v>
      </c>
      <c r="D84" s="97">
        <v>0</v>
      </c>
      <c r="E84" s="85">
        <v>0</v>
      </c>
      <c r="F84" s="85">
        <v>0</v>
      </c>
      <c r="G84" s="90"/>
      <c r="H84" s="90">
        <f t="shared" si="1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07" t="s">
        <v>294</v>
      </c>
      <c r="C85" s="85">
        <v>0</v>
      </c>
      <c r="D85" s="97">
        <v>0</v>
      </c>
      <c r="E85" s="85">
        <v>0</v>
      </c>
      <c r="F85" s="85">
        <v>0</v>
      </c>
      <c r="G85" s="90"/>
      <c r="H85" s="90">
        <f t="shared" si="1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>C87+C88+C89+C90</f>
        <v>0</v>
      </c>
      <c r="D86" s="91">
        <f>D87+D88+D89+D90</f>
        <v>0</v>
      </c>
      <c r="E86" s="91">
        <f>E87+E88+E89+E90</f>
        <v>0</v>
      </c>
      <c r="F86" s="91">
        <f>F87+F88+F89+F90</f>
        <v>0</v>
      </c>
      <c r="G86" s="91">
        <f>G87+G88+G89+G90</f>
        <v>0</v>
      </c>
      <c r="H86" s="91">
        <f t="shared" si="1"/>
        <v>0</v>
      </c>
      <c r="I86" s="91">
        <f>I87+I88+I89+I90</f>
        <v>0</v>
      </c>
    </row>
    <row r="87" spans="1:9" ht="19.5" customHeight="1" x14ac:dyDescent="0.25">
      <c r="A87" s="85" t="s">
        <v>70</v>
      </c>
      <c r="B87" s="85" t="s">
        <v>392</v>
      </c>
      <c r="C87" s="85">
        <v>0</v>
      </c>
      <c r="D87" s="97">
        <v>0</v>
      </c>
      <c r="E87" s="85">
        <v>0</v>
      </c>
      <c r="F87" s="85">
        <v>0</v>
      </c>
      <c r="G87" s="90"/>
      <c r="H87" s="90">
        <f t="shared" si="1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 t="s">
        <v>392</v>
      </c>
      <c r="C88" s="85">
        <v>0</v>
      </c>
      <c r="D88" s="97">
        <v>0</v>
      </c>
      <c r="E88" s="85">
        <v>0</v>
      </c>
      <c r="F88" s="85">
        <v>0</v>
      </c>
      <c r="G88" s="90"/>
      <c r="H88" s="90">
        <f t="shared" si="1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 t="s">
        <v>392</v>
      </c>
      <c r="C89" s="85">
        <v>0</v>
      </c>
      <c r="D89" s="97">
        <v>0</v>
      </c>
      <c r="E89" s="85">
        <v>0</v>
      </c>
      <c r="F89" s="85">
        <v>0</v>
      </c>
      <c r="G89" s="90"/>
      <c r="H89" s="90">
        <f t="shared" si="1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 t="s">
        <v>392</v>
      </c>
      <c r="C90" s="85">
        <v>0</v>
      </c>
      <c r="D90" s="97">
        <v>0</v>
      </c>
      <c r="E90" s="85">
        <v>0</v>
      </c>
      <c r="F90" s="85">
        <v>0</v>
      </c>
      <c r="G90" s="90"/>
      <c r="H90" s="90">
        <f t="shared" si="1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1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1"/>
        <v>0</v>
      </c>
      <c r="I92" s="91"/>
    </row>
    <row r="93" spans="1:9" ht="28.5" customHeight="1" x14ac:dyDescent="0.25">
      <c r="A93" s="85" t="s">
        <v>76</v>
      </c>
      <c r="B93" s="85" t="s">
        <v>259</v>
      </c>
      <c r="C93" s="85">
        <v>0</v>
      </c>
      <c r="D93" s="97">
        <v>0</v>
      </c>
      <c r="E93" s="85">
        <v>0</v>
      </c>
      <c r="F93" s="85">
        <v>0</v>
      </c>
      <c r="G93" s="90"/>
      <c r="H93" s="90">
        <f t="shared" si="1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1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1"/>
        <v>0</v>
      </c>
      <c r="I95" s="90"/>
    </row>
    <row r="96" spans="1:9" s="93" customFormat="1" ht="30" customHeight="1" x14ac:dyDescent="0.25">
      <c r="A96" s="91" t="s">
        <v>78</v>
      </c>
      <c r="B96" s="91" t="s">
        <v>79</v>
      </c>
      <c r="C96" s="91">
        <f>C97+C98+C99+C100</f>
        <v>50</v>
      </c>
      <c r="D96" s="91">
        <f>D97+D98+D99+D100</f>
        <v>0</v>
      </c>
      <c r="E96" s="91">
        <f>E97+E98+E99+E100</f>
        <v>0</v>
      </c>
      <c r="F96" s="91">
        <f>F97+F98+F99+F100</f>
        <v>50</v>
      </c>
      <c r="G96" s="91">
        <f>G97+G98+G99+G100</f>
        <v>0</v>
      </c>
      <c r="H96" s="91">
        <f t="shared" si="1"/>
        <v>50</v>
      </c>
      <c r="I96" s="91">
        <f>I97+I98+I99+I100</f>
        <v>0</v>
      </c>
    </row>
    <row r="97" spans="1:9" ht="16.5" customHeight="1" x14ac:dyDescent="0.25">
      <c r="A97" s="85" t="s">
        <v>80</v>
      </c>
      <c r="B97" s="107" t="s">
        <v>260</v>
      </c>
      <c r="C97" s="85">
        <v>15</v>
      </c>
      <c r="D97" s="97">
        <v>0</v>
      </c>
      <c r="E97" s="85">
        <v>0</v>
      </c>
      <c r="F97" s="85">
        <v>15</v>
      </c>
      <c r="G97" s="90"/>
      <c r="H97" s="90">
        <f t="shared" si="1"/>
        <v>15</v>
      </c>
      <c r="I97" s="90">
        <f>H97-C97</f>
        <v>0</v>
      </c>
    </row>
    <row r="98" spans="1:9" ht="16.5" customHeight="1" x14ac:dyDescent="0.25">
      <c r="A98" s="85" t="s">
        <v>81</v>
      </c>
      <c r="B98" s="107" t="s">
        <v>261</v>
      </c>
      <c r="C98" s="85">
        <v>35</v>
      </c>
      <c r="D98" s="97">
        <v>0</v>
      </c>
      <c r="E98" s="85">
        <v>0</v>
      </c>
      <c r="F98" s="85">
        <v>35</v>
      </c>
      <c r="G98" s="90"/>
      <c r="H98" s="90">
        <f t="shared" ref="H98:H165" si="4">D98+E98+F98+G98</f>
        <v>35</v>
      </c>
      <c r="I98" s="90">
        <f>H98-C98</f>
        <v>0</v>
      </c>
    </row>
    <row r="99" spans="1:9" ht="16.5" customHeight="1" x14ac:dyDescent="0.25">
      <c r="A99" s="85" t="s">
        <v>82</v>
      </c>
      <c r="B99" s="107" t="s">
        <v>293</v>
      </c>
      <c r="C99" s="85">
        <v>0</v>
      </c>
      <c r="D99" s="97">
        <v>0</v>
      </c>
      <c r="E99" s="85">
        <v>0</v>
      </c>
      <c r="F99" s="85">
        <v>0</v>
      </c>
      <c r="G99" s="90"/>
      <c r="H99" s="90">
        <f t="shared" si="4"/>
        <v>0</v>
      </c>
      <c r="I99" s="90">
        <f>H99-C99</f>
        <v>0</v>
      </c>
    </row>
    <row r="100" spans="1:9" ht="16.5" customHeight="1" x14ac:dyDescent="0.25">
      <c r="A100" s="85" t="s">
        <v>83</v>
      </c>
      <c r="B100" s="107" t="s">
        <v>294</v>
      </c>
      <c r="C100" s="85">
        <v>0</v>
      </c>
      <c r="D100" s="97">
        <v>0</v>
      </c>
      <c r="E100" s="85">
        <v>0</v>
      </c>
      <c r="F100" s="85">
        <v>0</v>
      </c>
      <c r="G100" s="90"/>
      <c r="H100" s="90">
        <f t="shared" si="4"/>
        <v>0</v>
      </c>
      <c r="I100" s="90">
        <f>H100-C100</f>
        <v>0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>C102+C103+C104</f>
        <v>6</v>
      </c>
      <c r="D101" s="91">
        <f>D102+D103+D104</f>
        <v>0</v>
      </c>
      <c r="E101" s="91">
        <f>E102+E103+E104</f>
        <v>0</v>
      </c>
      <c r="F101" s="91">
        <f>F102+F103+F104</f>
        <v>0</v>
      </c>
      <c r="G101" s="91">
        <f>G102+G103+G104</f>
        <v>0</v>
      </c>
      <c r="H101" s="91">
        <f t="shared" si="4"/>
        <v>0</v>
      </c>
      <c r="I101" s="91">
        <f>I102+I103+I104</f>
        <v>-6</v>
      </c>
    </row>
    <row r="102" spans="1:9" ht="24.75" customHeight="1" x14ac:dyDescent="0.25">
      <c r="A102" s="85" t="s">
        <v>86</v>
      </c>
      <c r="B102" s="85" t="s">
        <v>399</v>
      </c>
      <c r="C102" s="85">
        <v>4</v>
      </c>
      <c r="D102" s="97">
        <v>0</v>
      </c>
      <c r="E102" s="85">
        <v>0</v>
      </c>
      <c r="F102" s="85">
        <v>0</v>
      </c>
      <c r="G102" s="90"/>
      <c r="H102" s="90">
        <f t="shared" si="4"/>
        <v>0</v>
      </c>
      <c r="I102" s="90">
        <f>H102-C102</f>
        <v>-4</v>
      </c>
    </row>
    <row r="103" spans="1:9" ht="30" x14ac:dyDescent="0.25">
      <c r="A103" s="85" t="s">
        <v>87</v>
      </c>
      <c r="B103" s="85" t="s">
        <v>400</v>
      </c>
      <c r="C103" s="85">
        <v>2</v>
      </c>
      <c r="D103" s="97">
        <v>0</v>
      </c>
      <c r="E103" s="85">
        <v>0</v>
      </c>
      <c r="F103" s="85">
        <v>0</v>
      </c>
      <c r="G103" s="90"/>
      <c r="H103" s="90">
        <f t="shared" si="4"/>
        <v>0</v>
      </c>
      <c r="I103" s="90">
        <f>H103-C103</f>
        <v>-2</v>
      </c>
    </row>
    <row r="104" spans="1:9" ht="22.5" customHeight="1" x14ac:dyDescent="0.25">
      <c r="A104" s="85" t="s">
        <v>88</v>
      </c>
      <c r="B104" s="85"/>
      <c r="C104" s="85">
        <v>0</v>
      </c>
      <c r="D104" s="97">
        <v>0</v>
      </c>
      <c r="E104" s="85"/>
      <c r="F104" s="85"/>
      <c r="G104" s="90"/>
      <c r="H104" s="90">
        <f t="shared" si="4"/>
        <v>0</v>
      </c>
      <c r="I104" s="90">
        <f>H104-C104</f>
        <v>0</v>
      </c>
    </row>
    <row r="105" spans="1:9" s="93" customFormat="1" ht="42.75" customHeight="1" x14ac:dyDescent="0.25">
      <c r="A105" s="91" t="s">
        <v>89</v>
      </c>
      <c r="B105" s="91" t="s">
        <v>90</v>
      </c>
      <c r="C105" s="91">
        <f>C106+C107+C108</f>
        <v>1</v>
      </c>
      <c r="D105" s="91">
        <f>D106+D107+D108</f>
        <v>0</v>
      </c>
      <c r="E105" s="91">
        <f>E106+E107+E108</f>
        <v>0</v>
      </c>
      <c r="F105" s="91">
        <f>F106+F107+F108</f>
        <v>0</v>
      </c>
      <c r="G105" s="91">
        <f>G106+G107+G108</f>
        <v>0</v>
      </c>
      <c r="H105" s="91">
        <f t="shared" si="4"/>
        <v>0</v>
      </c>
      <c r="I105" s="91">
        <f>I106+I107+I108</f>
        <v>-1</v>
      </c>
    </row>
    <row r="106" spans="1:9" ht="31.5" customHeight="1" x14ac:dyDescent="0.25">
      <c r="A106" s="85" t="s">
        <v>91</v>
      </c>
      <c r="B106" s="85" t="s">
        <v>312</v>
      </c>
      <c r="C106" s="85">
        <v>1</v>
      </c>
      <c r="D106" s="97">
        <v>0</v>
      </c>
      <c r="E106" s="85">
        <v>0</v>
      </c>
      <c r="F106" s="85">
        <v>0</v>
      </c>
      <c r="G106" s="90"/>
      <c r="H106" s="90">
        <f t="shared" si="4"/>
        <v>0</v>
      </c>
      <c r="I106" s="90">
        <f>H106-C106</f>
        <v>-1</v>
      </c>
    </row>
    <row r="107" spans="1:9" ht="23.25" customHeight="1" x14ac:dyDescent="0.25">
      <c r="A107" s="85" t="s">
        <v>92</v>
      </c>
      <c r="B107" s="85" t="s">
        <v>392</v>
      </c>
      <c r="C107" s="85">
        <v>0</v>
      </c>
      <c r="D107" s="97">
        <v>0</v>
      </c>
      <c r="E107" s="85">
        <v>0</v>
      </c>
      <c r="F107" s="85"/>
      <c r="G107" s="90"/>
      <c r="H107" s="90">
        <f t="shared" si="4"/>
        <v>0</v>
      </c>
      <c r="I107" s="90">
        <f>H107-C107</f>
        <v>0</v>
      </c>
    </row>
    <row r="108" spans="1:9" ht="23.25" customHeight="1" x14ac:dyDescent="0.25">
      <c r="A108" s="85" t="s">
        <v>93</v>
      </c>
      <c r="B108" s="85" t="s">
        <v>392</v>
      </c>
      <c r="C108" s="85">
        <v>0</v>
      </c>
      <c r="D108" s="97">
        <v>0</v>
      </c>
      <c r="E108" s="85">
        <v>0</v>
      </c>
      <c r="F108" s="85"/>
      <c r="G108" s="90"/>
      <c r="H108" s="90">
        <f t="shared" si="4"/>
        <v>0</v>
      </c>
      <c r="I108" s="90">
        <f>H108-C108</f>
        <v>0</v>
      </c>
    </row>
    <row r="109" spans="1:9" s="93" customFormat="1" ht="42.75" customHeight="1" x14ac:dyDescent="0.25">
      <c r="A109" s="91" t="s">
        <v>94</v>
      </c>
      <c r="B109" s="91" t="s">
        <v>95</v>
      </c>
      <c r="C109" s="91">
        <f>C110</f>
        <v>1</v>
      </c>
      <c r="D109" s="91">
        <f>D110</f>
        <v>0</v>
      </c>
      <c r="E109" s="91">
        <f>E110</f>
        <v>1</v>
      </c>
      <c r="F109" s="91">
        <f>F110</f>
        <v>0</v>
      </c>
      <c r="G109" s="91">
        <f>G110</f>
        <v>0</v>
      </c>
      <c r="H109" s="91">
        <f t="shared" si="4"/>
        <v>1</v>
      </c>
      <c r="I109" s="91">
        <f>I110</f>
        <v>0</v>
      </c>
    </row>
    <row r="110" spans="1:9" ht="33.75" customHeight="1" x14ac:dyDescent="0.25">
      <c r="A110" s="85" t="s">
        <v>96</v>
      </c>
      <c r="B110" s="85" t="s">
        <v>401</v>
      </c>
      <c r="C110" s="85">
        <v>1</v>
      </c>
      <c r="D110" s="97">
        <v>0</v>
      </c>
      <c r="E110" s="85">
        <v>1</v>
      </c>
      <c r="F110" s="85"/>
      <c r="G110" s="90"/>
      <c r="H110" s="90">
        <f t="shared" si="4"/>
        <v>1</v>
      </c>
      <c r="I110" s="90">
        <f>H110-C110</f>
        <v>0</v>
      </c>
    </row>
    <row r="111" spans="1:9" ht="42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4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>C113</f>
        <v>0</v>
      </c>
      <c r="D112" s="91">
        <f>D113</f>
        <v>0</v>
      </c>
      <c r="E112" s="91">
        <f>E113</f>
        <v>0</v>
      </c>
      <c r="F112" s="91">
        <f>F113</f>
        <v>0</v>
      </c>
      <c r="G112" s="91">
        <f>G113</f>
        <v>0</v>
      </c>
      <c r="H112" s="91">
        <f t="shared" si="4"/>
        <v>0</v>
      </c>
      <c r="I112" s="91">
        <f>I113</f>
        <v>0</v>
      </c>
    </row>
    <row r="113" spans="1:9" ht="27.75" customHeight="1" x14ac:dyDescent="0.25">
      <c r="A113" s="85" t="s">
        <v>76</v>
      </c>
      <c r="B113" s="85" t="s">
        <v>392</v>
      </c>
      <c r="C113" s="85">
        <v>0</v>
      </c>
      <c r="D113" s="97">
        <v>0</v>
      </c>
      <c r="E113" s="85">
        <v>0</v>
      </c>
      <c r="F113" s="85"/>
      <c r="G113" s="90"/>
      <c r="H113" s="90">
        <f t="shared" si="4"/>
        <v>0</v>
      </c>
      <c r="I113" s="90">
        <f>H113-C113</f>
        <v>0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4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>C116</f>
        <v>0</v>
      </c>
      <c r="D115" s="91">
        <f>D116</f>
        <v>0</v>
      </c>
      <c r="E115" s="91">
        <f>E116</f>
        <v>0</v>
      </c>
      <c r="F115" s="91">
        <f>F116</f>
        <v>0</v>
      </c>
      <c r="G115" s="91">
        <f>G116</f>
        <v>0</v>
      </c>
      <c r="H115" s="91">
        <f t="shared" si="4"/>
        <v>0</v>
      </c>
      <c r="I115" s="91">
        <f>I116</f>
        <v>0</v>
      </c>
    </row>
    <row r="116" spans="1:9" ht="17.25" customHeight="1" x14ac:dyDescent="0.25">
      <c r="A116" s="85" t="s">
        <v>103</v>
      </c>
      <c r="B116" s="85" t="s">
        <v>392</v>
      </c>
      <c r="C116" s="85">
        <v>0</v>
      </c>
      <c r="D116" s="97">
        <v>0</v>
      </c>
      <c r="E116" s="85">
        <v>0</v>
      </c>
      <c r="F116" s="85"/>
      <c r="G116" s="90"/>
      <c r="H116" s="90">
        <f t="shared" si="4"/>
        <v>0</v>
      </c>
      <c r="I116" s="90">
        <f>H116-C116</f>
        <v>0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>C118</f>
        <v>0</v>
      </c>
      <c r="D117" s="91">
        <f>D118</f>
        <v>0</v>
      </c>
      <c r="E117" s="91">
        <f>E118</f>
        <v>0</v>
      </c>
      <c r="F117" s="91">
        <f>F118</f>
        <v>0</v>
      </c>
      <c r="G117" s="91">
        <f>G118</f>
        <v>0</v>
      </c>
      <c r="H117" s="91">
        <f t="shared" si="4"/>
        <v>0</v>
      </c>
      <c r="I117" s="91">
        <f>I118</f>
        <v>0</v>
      </c>
    </row>
    <row r="118" spans="1:9" ht="18" customHeight="1" x14ac:dyDescent="0.25">
      <c r="A118" s="85" t="s">
        <v>106</v>
      </c>
      <c r="B118" s="85" t="s">
        <v>392</v>
      </c>
      <c r="C118" s="85">
        <v>0</v>
      </c>
      <c r="D118" s="97">
        <v>0</v>
      </c>
      <c r="E118" s="85">
        <v>0</v>
      </c>
      <c r="F118" s="85"/>
      <c r="G118" s="90"/>
      <c r="H118" s="90">
        <f t="shared" si="4"/>
        <v>0</v>
      </c>
      <c r="I118" s="90">
        <f>H118-C118</f>
        <v>0</v>
      </c>
    </row>
    <row r="119" spans="1:9" s="93" customFormat="1" ht="42.75" customHeight="1" x14ac:dyDescent="0.25">
      <c r="A119" s="91"/>
      <c r="B119" s="104" t="s">
        <v>107</v>
      </c>
      <c r="C119" s="91">
        <f>C120</f>
        <v>0</v>
      </c>
      <c r="D119" s="91">
        <f>D120</f>
        <v>0</v>
      </c>
      <c r="E119" s="91">
        <f>E120</f>
        <v>0</v>
      </c>
      <c r="F119" s="91">
        <f>F120</f>
        <v>0</v>
      </c>
      <c r="G119" s="91">
        <f>G120</f>
        <v>0</v>
      </c>
      <c r="H119" s="91">
        <f t="shared" si="4"/>
        <v>0</v>
      </c>
      <c r="I119" s="91">
        <f>I120</f>
        <v>0</v>
      </c>
    </row>
    <row r="120" spans="1:9" ht="30" customHeight="1" x14ac:dyDescent="0.25">
      <c r="A120" s="85" t="s">
        <v>108</v>
      </c>
      <c r="B120" s="85" t="s">
        <v>392</v>
      </c>
      <c r="C120" s="85">
        <v>0</v>
      </c>
      <c r="D120" s="97">
        <v>0</v>
      </c>
      <c r="E120" s="85">
        <v>0</v>
      </c>
      <c r="F120" s="85"/>
      <c r="G120" s="90"/>
      <c r="H120" s="90">
        <f t="shared" si="4"/>
        <v>0</v>
      </c>
      <c r="I120" s="90">
        <f>H120-C120</f>
        <v>0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>C122</f>
        <v>0</v>
      </c>
      <c r="D121" s="91">
        <f>D122</f>
        <v>0</v>
      </c>
      <c r="E121" s="91">
        <f>E122</f>
        <v>0</v>
      </c>
      <c r="F121" s="91">
        <f>F122</f>
        <v>0</v>
      </c>
      <c r="G121" s="91">
        <f>G122</f>
        <v>0</v>
      </c>
      <c r="H121" s="91">
        <f t="shared" si="4"/>
        <v>0</v>
      </c>
      <c r="I121" s="91">
        <f>I122</f>
        <v>0</v>
      </c>
    </row>
    <row r="122" spans="1:9" ht="33" customHeight="1" x14ac:dyDescent="0.25">
      <c r="A122" s="85" t="s">
        <v>111</v>
      </c>
      <c r="B122" s="85" t="s">
        <v>320</v>
      </c>
      <c r="C122" s="85">
        <v>0</v>
      </c>
      <c r="D122" s="97">
        <v>0</v>
      </c>
      <c r="E122" s="85">
        <v>0</v>
      </c>
      <c r="F122" s="85"/>
      <c r="G122" s="90"/>
      <c r="H122" s="90">
        <f t="shared" si="4"/>
        <v>0</v>
      </c>
      <c r="I122" s="90">
        <f>H122-C122</f>
        <v>0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C124+C125+C126+C127+C128</f>
        <v>50</v>
      </c>
      <c r="D123" s="91">
        <f>D124+D125+D126+D127+D128</f>
        <v>50</v>
      </c>
      <c r="E123" s="91">
        <f>E124+E125+E126+E127+E128</f>
        <v>0</v>
      </c>
      <c r="F123" s="91">
        <f>F124+F125+F126+F127+F128</f>
        <v>0</v>
      </c>
      <c r="G123" s="91">
        <f>G124+G125+G126+G127+G128</f>
        <v>0</v>
      </c>
      <c r="H123" s="91">
        <f t="shared" si="4"/>
        <v>50</v>
      </c>
      <c r="I123" s="91">
        <f>I124+I125+I126+I127+I128</f>
        <v>0</v>
      </c>
    </row>
    <row r="124" spans="1:9" ht="30.75" customHeight="1" x14ac:dyDescent="0.25">
      <c r="A124" s="85" t="s">
        <v>114</v>
      </c>
      <c r="B124" s="107" t="s">
        <v>260</v>
      </c>
      <c r="C124" s="85">
        <v>15</v>
      </c>
      <c r="D124" s="97">
        <v>15</v>
      </c>
      <c r="E124" s="85">
        <v>0</v>
      </c>
      <c r="F124" s="85"/>
      <c r="G124" s="90"/>
      <c r="H124" s="90">
        <f t="shared" si="4"/>
        <v>15</v>
      </c>
      <c r="I124" s="90">
        <f>H124-C124</f>
        <v>0</v>
      </c>
    </row>
    <row r="125" spans="1:9" ht="23.25" customHeight="1" x14ac:dyDescent="0.25">
      <c r="A125" s="85" t="s">
        <v>115</v>
      </c>
      <c r="B125" s="107" t="s">
        <v>261</v>
      </c>
      <c r="C125" s="85">
        <v>35</v>
      </c>
      <c r="D125" s="97">
        <v>35</v>
      </c>
      <c r="E125" s="85">
        <v>0</v>
      </c>
      <c r="F125" s="85"/>
      <c r="G125" s="90"/>
      <c r="H125" s="90">
        <f t="shared" si="4"/>
        <v>35</v>
      </c>
      <c r="I125" s="90">
        <f>H125-C125</f>
        <v>0</v>
      </c>
    </row>
    <row r="126" spans="1:9" ht="23.25" customHeight="1" x14ac:dyDescent="0.25">
      <c r="A126" s="85" t="s">
        <v>116</v>
      </c>
      <c r="B126" s="107" t="s">
        <v>293</v>
      </c>
      <c r="C126" s="85">
        <v>0</v>
      </c>
      <c r="D126" s="97">
        <v>0</v>
      </c>
      <c r="E126" s="85"/>
      <c r="F126" s="85"/>
      <c r="G126" s="90"/>
      <c r="H126" s="90">
        <f t="shared" si="4"/>
        <v>0</v>
      </c>
      <c r="I126" s="90">
        <f>H126-C126</f>
        <v>0</v>
      </c>
    </row>
    <row r="127" spans="1:9" ht="23.25" customHeight="1" x14ac:dyDescent="0.25">
      <c r="A127" s="85" t="s">
        <v>117</v>
      </c>
      <c r="B127" s="107" t="s">
        <v>294</v>
      </c>
      <c r="C127" s="85">
        <v>0</v>
      </c>
      <c r="D127" s="97">
        <v>0</v>
      </c>
      <c r="E127" s="85"/>
      <c r="F127" s="85"/>
      <c r="G127" s="90"/>
      <c r="H127" s="90">
        <f t="shared" si="4"/>
        <v>0</v>
      </c>
      <c r="I127" s="90">
        <f>H127-C127</f>
        <v>0</v>
      </c>
    </row>
    <row r="128" spans="1:9" ht="23.25" customHeight="1" x14ac:dyDescent="0.25">
      <c r="A128" s="85"/>
      <c r="B128" s="85"/>
      <c r="C128" s="85"/>
      <c r="D128" s="97"/>
      <c r="E128" s="90"/>
      <c r="F128" s="90"/>
      <c r="G128" s="90"/>
      <c r="H128" s="90">
        <f t="shared" si="4"/>
        <v>0</v>
      </c>
      <c r="I128" s="90">
        <f>H128-C128</f>
        <v>0</v>
      </c>
    </row>
    <row r="129" spans="1:9" s="93" customFormat="1" ht="30" customHeight="1" x14ac:dyDescent="0.25">
      <c r="A129" s="91"/>
      <c r="B129" s="104" t="s">
        <v>118</v>
      </c>
      <c r="C129" s="91">
        <f>C130+C131+C132+C133</f>
        <v>50</v>
      </c>
      <c r="D129" s="91">
        <f>D130+D131+D132+D133</f>
        <v>50</v>
      </c>
      <c r="E129" s="91">
        <f>E130+E131+E132+E133</f>
        <v>0</v>
      </c>
      <c r="F129" s="91">
        <f>F130+F131+F132+F133</f>
        <v>0</v>
      </c>
      <c r="G129" s="91">
        <f>G130+G131+G132+G133</f>
        <v>0</v>
      </c>
      <c r="H129" s="91">
        <f t="shared" si="4"/>
        <v>50</v>
      </c>
      <c r="I129" s="91">
        <f>I130+I131+I132+I133</f>
        <v>0</v>
      </c>
    </row>
    <row r="130" spans="1:9" ht="23.25" customHeight="1" x14ac:dyDescent="0.25">
      <c r="A130" s="85" t="s">
        <v>119</v>
      </c>
      <c r="B130" s="107" t="s">
        <v>260</v>
      </c>
      <c r="C130" s="85">
        <v>15</v>
      </c>
      <c r="D130" s="97">
        <v>15</v>
      </c>
      <c r="E130" s="85"/>
      <c r="F130" s="85"/>
      <c r="G130" s="90"/>
      <c r="H130" s="90">
        <f t="shared" si="4"/>
        <v>15</v>
      </c>
      <c r="I130" s="90">
        <f>H130-C130</f>
        <v>0</v>
      </c>
    </row>
    <row r="131" spans="1:9" ht="23.25" customHeight="1" x14ac:dyDescent="0.25">
      <c r="A131" s="85" t="s">
        <v>120</v>
      </c>
      <c r="B131" s="107" t="s">
        <v>261</v>
      </c>
      <c r="C131" s="85">
        <v>35</v>
      </c>
      <c r="D131" s="97">
        <v>35</v>
      </c>
      <c r="E131" s="85"/>
      <c r="F131" s="85"/>
      <c r="G131" s="90"/>
      <c r="H131" s="90">
        <f t="shared" si="4"/>
        <v>35</v>
      </c>
      <c r="I131" s="90">
        <f>H131-C131</f>
        <v>0</v>
      </c>
    </row>
    <row r="132" spans="1:9" ht="23.25" customHeight="1" x14ac:dyDescent="0.25">
      <c r="A132" s="85" t="s">
        <v>121</v>
      </c>
      <c r="B132" s="107" t="s">
        <v>293</v>
      </c>
      <c r="C132" s="85">
        <v>0</v>
      </c>
      <c r="D132" s="97">
        <v>0</v>
      </c>
      <c r="E132" s="85"/>
      <c r="F132" s="85"/>
      <c r="G132" s="90"/>
      <c r="H132" s="90">
        <f t="shared" si="4"/>
        <v>0</v>
      </c>
      <c r="I132" s="90">
        <f>H132-C132</f>
        <v>0</v>
      </c>
    </row>
    <row r="133" spans="1:9" ht="23.25" customHeight="1" x14ac:dyDescent="0.25">
      <c r="A133" s="85" t="s">
        <v>122</v>
      </c>
      <c r="B133" s="107" t="s">
        <v>294</v>
      </c>
      <c r="C133" s="85">
        <v>0</v>
      </c>
      <c r="D133" s="97">
        <v>0</v>
      </c>
      <c r="E133" s="85"/>
      <c r="F133" s="85"/>
      <c r="G133" s="90"/>
      <c r="H133" s="90">
        <f t="shared" si="4"/>
        <v>0</v>
      </c>
      <c r="I133" s="90">
        <f>H133-C133</f>
        <v>0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>C135+C136+C137+C138</f>
        <v>0</v>
      </c>
      <c r="D134" s="91">
        <f>D135+D136+D137+D138</f>
        <v>0</v>
      </c>
      <c r="E134" s="91">
        <f>E135+E136+E137+E138</f>
        <v>0</v>
      </c>
      <c r="F134" s="91">
        <f>F135+F136+F137+F138</f>
        <v>0</v>
      </c>
      <c r="G134" s="91">
        <f>G135+G136+G137+G138</f>
        <v>0</v>
      </c>
      <c r="H134" s="91">
        <f t="shared" si="4"/>
        <v>0</v>
      </c>
      <c r="I134" s="91">
        <f>I135+I136+I137+I138</f>
        <v>0</v>
      </c>
    </row>
    <row r="135" spans="1:9" ht="22.5" customHeight="1" x14ac:dyDescent="0.25">
      <c r="A135" s="85" t="s">
        <v>125</v>
      </c>
      <c r="B135" s="107" t="s">
        <v>260</v>
      </c>
      <c r="C135" s="85">
        <v>0</v>
      </c>
      <c r="D135" s="97">
        <v>0</v>
      </c>
      <c r="E135" s="85"/>
      <c r="F135" s="85"/>
      <c r="G135" s="90"/>
      <c r="H135" s="90">
        <f t="shared" si="4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07" t="s">
        <v>261</v>
      </c>
      <c r="C136" s="85">
        <v>0</v>
      </c>
      <c r="D136" s="97">
        <v>0</v>
      </c>
      <c r="E136" s="85"/>
      <c r="F136" s="85"/>
      <c r="G136" s="90"/>
      <c r="H136" s="90">
        <f t="shared" si="4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07" t="s">
        <v>293</v>
      </c>
      <c r="C137" s="85">
        <v>0</v>
      </c>
      <c r="D137" s="97">
        <v>0</v>
      </c>
      <c r="E137" s="85"/>
      <c r="F137" s="85"/>
      <c r="G137" s="90"/>
      <c r="H137" s="90">
        <f t="shared" si="4"/>
        <v>0</v>
      </c>
      <c r="I137" s="90">
        <f>H137-C137</f>
        <v>0</v>
      </c>
    </row>
    <row r="138" spans="1:9" ht="22.5" customHeight="1" x14ac:dyDescent="0.25">
      <c r="A138" s="85" t="s">
        <v>128</v>
      </c>
      <c r="B138" s="107" t="s">
        <v>294</v>
      </c>
      <c r="C138" s="85">
        <v>0</v>
      </c>
      <c r="D138" s="97">
        <v>0</v>
      </c>
      <c r="E138" s="85"/>
      <c r="F138" s="85"/>
      <c r="G138" s="90"/>
      <c r="H138" s="90">
        <f t="shared" si="4"/>
        <v>0</v>
      </c>
      <c r="I138" s="90">
        <f>H138-C138</f>
        <v>0</v>
      </c>
    </row>
    <row r="139" spans="1:9" s="93" customFormat="1" ht="30" customHeight="1" x14ac:dyDescent="0.25">
      <c r="A139" s="91"/>
      <c r="B139" s="104" t="s">
        <v>129</v>
      </c>
      <c r="C139" s="91">
        <f>C140+C141</f>
        <v>0</v>
      </c>
      <c r="D139" s="91">
        <f>D140+D141</f>
        <v>0</v>
      </c>
      <c r="E139" s="91">
        <f>E140+E141</f>
        <v>0</v>
      </c>
      <c r="F139" s="91">
        <f>F140+F141</f>
        <v>0</v>
      </c>
      <c r="G139" s="91">
        <f>G140+G141</f>
        <v>0</v>
      </c>
      <c r="H139" s="91">
        <f t="shared" si="4"/>
        <v>0</v>
      </c>
      <c r="I139" s="91">
        <f>I140+I141</f>
        <v>0</v>
      </c>
    </row>
    <row r="140" spans="1:9" ht="22.5" customHeight="1" x14ac:dyDescent="0.25">
      <c r="A140" s="85" t="s">
        <v>130</v>
      </c>
      <c r="B140" s="107" t="s">
        <v>260</v>
      </c>
      <c r="C140" s="85">
        <v>0</v>
      </c>
      <c r="D140" s="97">
        <v>0</v>
      </c>
      <c r="E140" s="85"/>
      <c r="F140" s="85"/>
      <c r="G140" s="90"/>
      <c r="H140" s="90">
        <f t="shared" si="4"/>
        <v>0</v>
      </c>
      <c r="I140" s="90">
        <f>H140-C140</f>
        <v>0</v>
      </c>
    </row>
    <row r="141" spans="1:9" ht="22.5" customHeight="1" x14ac:dyDescent="0.25">
      <c r="A141" s="85" t="s">
        <v>131</v>
      </c>
      <c r="B141" s="107" t="s">
        <v>261</v>
      </c>
      <c r="C141" s="85">
        <v>0</v>
      </c>
      <c r="D141" s="97">
        <v>0</v>
      </c>
      <c r="E141" s="85"/>
      <c r="F141" s="85"/>
      <c r="G141" s="90"/>
      <c r="H141" s="90">
        <f t="shared" si="4"/>
        <v>0</v>
      </c>
      <c r="I141" s="90">
        <f>H141-C141</f>
        <v>0</v>
      </c>
    </row>
    <row r="142" spans="1:9" ht="22.5" customHeight="1" x14ac:dyDescent="0.25">
      <c r="A142" s="85"/>
      <c r="B142" s="107" t="s">
        <v>293</v>
      </c>
      <c r="C142" s="85"/>
      <c r="D142" s="97"/>
      <c r="E142" s="85"/>
      <c r="F142" s="85"/>
      <c r="G142" s="90"/>
      <c r="H142" s="90"/>
      <c r="I142" s="90"/>
    </row>
    <row r="143" spans="1:9" ht="22.5" customHeight="1" x14ac:dyDescent="0.25">
      <c r="A143" s="85"/>
      <c r="B143" s="107" t="s">
        <v>294</v>
      </c>
      <c r="C143" s="85"/>
      <c r="D143" s="97"/>
      <c r="E143" s="85"/>
      <c r="F143" s="85"/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>C145+C146+C147+C148</f>
        <v>0</v>
      </c>
      <c r="D144" s="91">
        <f>D145+D146+D147+D148</f>
        <v>0</v>
      </c>
      <c r="E144" s="91">
        <f>E145+E146+E147+E148</f>
        <v>0</v>
      </c>
      <c r="F144" s="91">
        <f>F145+F146+F147+F148</f>
        <v>0</v>
      </c>
      <c r="G144" s="91">
        <f>G145+G146+G147+G148</f>
        <v>0</v>
      </c>
      <c r="H144" s="91">
        <f t="shared" si="4"/>
        <v>0</v>
      </c>
      <c r="I144" s="91">
        <f>I145+I146+I147+I148</f>
        <v>0</v>
      </c>
    </row>
    <row r="145" spans="1:9" ht="21.75" customHeight="1" x14ac:dyDescent="0.25">
      <c r="A145" s="85" t="s">
        <v>134</v>
      </c>
      <c r="B145" s="107" t="s">
        <v>260</v>
      </c>
      <c r="C145" s="85">
        <v>0</v>
      </c>
      <c r="D145" s="97">
        <v>0</v>
      </c>
      <c r="E145" s="85"/>
      <c r="F145" s="85"/>
      <c r="G145" s="90"/>
      <c r="H145" s="90">
        <f t="shared" si="4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107" t="s">
        <v>261</v>
      </c>
      <c r="C146" s="85">
        <v>0</v>
      </c>
      <c r="D146" s="97">
        <v>0</v>
      </c>
      <c r="E146" s="85"/>
      <c r="F146" s="85"/>
      <c r="G146" s="90"/>
      <c r="H146" s="90">
        <f t="shared" si="4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107" t="s">
        <v>293</v>
      </c>
      <c r="C147" s="85">
        <v>0</v>
      </c>
      <c r="D147" s="97">
        <v>0</v>
      </c>
      <c r="E147" s="85"/>
      <c r="F147" s="85"/>
      <c r="G147" s="90"/>
      <c r="H147" s="90">
        <f t="shared" si="4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107" t="s">
        <v>294</v>
      </c>
      <c r="C148" s="85">
        <v>0</v>
      </c>
      <c r="D148" s="97">
        <v>0</v>
      </c>
      <c r="E148" s="85"/>
      <c r="F148" s="85"/>
      <c r="G148" s="90"/>
      <c r="H148" s="90">
        <f t="shared" si="4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>C150+C151</f>
        <v>0</v>
      </c>
      <c r="D149" s="91">
        <f>D150+D151</f>
        <v>0</v>
      </c>
      <c r="E149" s="91">
        <f>E150+E151</f>
        <v>0</v>
      </c>
      <c r="F149" s="91">
        <f>F150+F151</f>
        <v>0</v>
      </c>
      <c r="G149" s="91">
        <f>G150+G151</f>
        <v>0</v>
      </c>
      <c r="H149" s="91">
        <f t="shared" si="4"/>
        <v>0</v>
      </c>
      <c r="I149" s="91">
        <f>I150+I151</f>
        <v>0</v>
      </c>
    </row>
    <row r="150" spans="1:9" ht="21.75" customHeight="1" x14ac:dyDescent="0.25">
      <c r="A150" s="85" t="s">
        <v>140</v>
      </c>
      <c r="B150" s="85" t="s">
        <v>392</v>
      </c>
      <c r="C150" s="85">
        <v>0</v>
      </c>
      <c r="D150" s="97">
        <v>0</v>
      </c>
      <c r="E150" s="85"/>
      <c r="F150" s="85"/>
      <c r="G150" s="90"/>
      <c r="H150" s="90">
        <f t="shared" si="4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85" t="s">
        <v>392</v>
      </c>
      <c r="C151" s="85">
        <v>0</v>
      </c>
      <c r="D151" s="97">
        <v>0</v>
      </c>
      <c r="E151" s="85"/>
      <c r="F151" s="85"/>
      <c r="G151" s="90"/>
      <c r="H151" s="90">
        <f t="shared" si="4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>C153+C154+C155</f>
        <v>0</v>
      </c>
      <c r="D152" s="91">
        <f>D153+D154+D155</f>
        <v>0</v>
      </c>
      <c r="E152" s="91">
        <f>E153+E154+E155</f>
        <v>0</v>
      </c>
      <c r="F152" s="91">
        <f>F153+F154+F155</f>
        <v>0</v>
      </c>
      <c r="G152" s="91">
        <f>G153+G154+G155</f>
        <v>0</v>
      </c>
      <c r="H152" s="91">
        <f t="shared" si="4"/>
        <v>0</v>
      </c>
      <c r="I152" s="91">
        <f>I153+I154+I155</f>
        <v>0</v>
      </c>
    </row>
    <row r="153" spans="1:9" ht="21.75" customHeight="1" x14ac:dyDescent="0.25">
      <c r="A153" s="88" t="s">
        <v>143</v>
      </c>
      <c r="B153" s="88" t="s">
        <v>402</v>
      </c>
      <c r="C153" s="85">
        <v>0</v>
      </c>
      <c r="D153" s="97">
        <v>0</v>
      </c>
      <c r="E153" s="88"/>
      <c r="F153" s="88"/>
      <c r="G153" s="96"/>
      <c r="H153" s="90">
        <f t="shared" si="4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88" t="s">
        <v>392</v>
      </c>
      <c r="C154" s="85">
        <v>0</v>
      </c>
      <c r="D154" s="97">
        <v>0</v>
      </c>
      <c r="E154" s="88"/>
      <c r="F154" s="88"/>
      <c r="G154" s="96"/>
      <c r="H154" s="90">
        <f t="shared" si="4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88" t="s">
        <v>392</v>
      </c>
      <c r="C155" s="85">
        <v>0</v>
      </c>
      <c r="D155" s="97">
        <v>0</v>
      </c>
      <c r="E155" s="88"/>
      <c r="F155" s="88"/>
      <c r="G155" s="96"/>
      <c r="H155" s="90">
        <f t="shared" si="4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>C157</f>
        <v>4</v>
      </c>
      <c r="D156" s="91">
        <f>D157</f>
        <v>0</v>
      </c>
      <c r="E156" s="91">
        <f>E157</f>
        <v>0</v>
      </c>
      <c r="F156" s="91">
        <f>F157</f>
        <v>0</v>
      </c>
      <c r="G156" s="91">
        <f>G157</f>
        <v>0</v>
      </c>
      <c r="H156" s="91">
        <f t="shared" si="4"/>
        <v>0</v>
      </c>
      <c r="I156" s="91">
        <f>I157</f>
        <v>-4</v>
      </c>
    </row>
    <row r="157" spans="1:9" ht="20.25" customHeight="1" x14ac:dyDescent="0.25">
      <c r="A157" s="85" t="s">
        <v>148</v>
      </c>
      <c r="B157" s="85" t="s">
        <v>399</v>
      </c>
      <c r="C157" s="85">
        <v>4</v>
      </c>
      <c r="D157" s="97">
        <v>0</v>
      </c>
      <c r="E157" s="85">
        <v>0</v>
      </c>
      <c r="F157" s="85">
        <v>0</v>
      </c>
      <c r="G157" s="90"/>
      <c r="H157" s="90">
        <f t="shared" si="4"/>
        <v>0</v>
      </c>
      <c r="I157" s="90">
        <f>H157-C157</f>
        <v>-4</v>
      </c>
    </row>
    <row r="158" spans="1:9" ht="30" x14ac:dyDescent="0.25">
      <c r="A158" s="85"/>
      <c r="B158" s="15" t="s">
        <v>312</v>
      </c>
      <c r="C158" s="85">
        <v>2</v>
      </c>
      <c r="D158" s="97"/>
      <c r="E158" s="85">
        <v>0</v>
      </c>
      <c r="F158" s="85">
        <v>0</v>
      </c>
      <c r="G158" s="90"/>
      <c r="H158" s="90"/>
      <c r="I158" s="90"/>
    </row>
    <row r="159" spans="1:9" x14ac:dyDescent="0.25">
      <c r="A159" s="85"/>
      <c r="B159" s="15"/>
      <c r="C159" s="85"/>
      <c r="D159" s="97"/>
      <c r="E159" s="85"/>
      <c r="F159" s="85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f>C161+C162+C163</f>
        <v>2</v>
      </c>
      <c r="D160" s="91">
        <f>D161+D162+D163</f>
        <v>0</v>
      </c>
      <c r="E160" s="91">
        <f>E161+E162+E163</f>
        <v>0</v>
      </c>
      <c r="F160" s="91">
        <f>F161+F162+F163</f>
        <v>0</v>
      </c>
      <c r="G160" s="91">
        <f>G161+G162+G163</f>
        <v>0</v>
      </c>
      <c r="H160" s="91">
        <f t="shared" si="4"/>
        <v>0</v>
      </c>
      <c r="I160" s="91">
        <f>I161+I162+I163</f>
        <v>-2</v>
      </c>
    </row>
    <row r="161" spans="1:12" ht="39.75" customHeight="1" x14ac:dyDescent="0.25">
      <c r="A161" s="85" t="s">
        <v>150</v>
      </c>
      <c r="B161" s="85" t="s">
        <v>403</v>
      </c>
      <c r="C161" s="85">
        <v>2</v>
      </c>
      <c r="D161" s="97">
        <v>0</v>
      </c>
      <c r="E161" s="85">
        <v>0</v>
      </c>
      <c r="F161" s="85">
        <v>0</v>
      </c>
      <c r="G161" s="90"/>
      <c r="H161" s="90">
        <f t="shared" si="4"/>
        <v>0</v>
      </c>
      <c r="I161" s="90">
        <f>H161-C161</f>
        <v>-2</v>
      </c>
    </row>
    <row r="162" spans="1:12" ht="33" customHeight="1" x14ac:dyDescent="0.25">
      <c r="A162" s="85" t="s">
        <v>151</v>
      </c>
      <c r="B162" s="85" t="s">
        <v>392</v>
      </c>
      <c r="C162" s="85">
        <v>0</v>
      </c>
      <c r="D162" s="97">
        <v>0</v>
      </c>
      <c r="E162" s="85">
        <v>0</v>
      </c>
      <c r="F162" s="85">
        <v>0</v>
      </c>
      <c r="G162" s="90"/>
      <c r="H162" s="90">
        <f t="shared" si="4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85" t="s">
        <v>392</v>
      </c>
      <c r="C163" s="85">
        <v>0</v>
      </c>
      <c r="D163" s="97">
        <v>0</v>
      </c>
      <c r="E163" s="85">
        <v>0</v>
      </c>
      <c r="F163" s="85">
        <v>0</v>
      </c>
      <c r="G163" s="90"/>
      <c r="H163" s="90">
        <f t="shared" si="4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>C165+C166+C167</f>
        <v>2</v>
      </c>
      <c r="D164" s="91">
        <f>D165+D166+D167</f>
        <v>0</v>
      </c>
      <c r="E164" s="91">
        <f>E165+E166+E167</f>
        <v>0</v>
      </c>
      <c r="F164" s="91">
        <f>F165+F166+F167</f>
        <v>0</v>
      </c>
      <c r="G164" s="91">
        <f>G165+G166+G167</f>
        <v>0</v>
      </c>
      <c r="H164" s="91">
        <f t="shared" si="4"/>
        <v>0</v>
      </c>
      <c r="I164" s="91">
        <f>I165+I166+I167</f>
        <v>-2</v>
      </c>
    </row>
    <row r="165" spans="1:12" ht="33.75" customHeight="1" x14ac:dyDescent="0.25">
      <c r="A165" s="85" t="s">
        <v>154</v>
      </c>
      <c r="B165" s="85" t="s">
        <v>404</v>
      </c>
      <c r="C165" s="85">
        <v>2</v>
      </c>
      <c r="D165" s="97">
        <v>0</v>
      </c>
      <c r="E165" s="85"/>
      <c r="F165" s="85">
        <v>0</v>
      </c>
      <c r="G165" s="90"/>
      <c r="H165" s="90">
        <f t="shared" si="4"/>
        <v>0</v>
      </c>
      <c r="I165" s="90">
        <f>H165-C165</f>
        <v>-2</v>
      </c>
    </row>
    <row r="166" spans="1:12" ht="36" customHeight="1" x14ac:dyDescent="0.25">
      <c r="A166" s="85" t="s">
        <v>155</v>
      </c>
      <c r="B166" s="85" t="s">
        <v>392</v>
      </c>
      <c r="C166" s="85">
        <v>0</v>
      </c>
      <c r="D166" s="97">
        <v>0</v>
      </c>
      <c r="E166" s="85"/>
      <c r="F166" s="85"/>
      <c r="G166" s="90"/>
      <c r="H166" s="90">
        <f>D166+E166+F166+G166</f>
        <v>0</v>
      </c>
      <c r="I166" s="90">
        <f>H166-C166</f>
        <v>0</v>
      </c>
    </row>
    <row r="167" spans="1:12" ht="24" customHeight="1" x14ac:dyDescent="0.25">
      <c r="A167" s="85" t="s">
        <v>156</v>
      </c>
      <c r="B167" s="85" t="s">
        <v>392</v>
      </c>
      <c r="C167" s="85">
        <v>0</v>
      </c>
      <c r="D167" s="97">
        <v>0</v>
      </c>
      <c r="E167" s="85"/>
      <c r="F167" s="85"/>
      <c r="G167" s="90"/>
      <c r="H167" s="90">
        <f>D167+E167+F167+G167</f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67"/>
  <sheetViews>
    <sheetView view="pageBreakPreview" topLeftCell="A9" zoomScale="120" zoomScaleNormal="70" zoomScaleSheetLayoutView="120" workbookViewId="0">
      <pane ySplit="1" topLeftCell="A52" activePane="bottomLeft" state="frozen"/>
      <selection activeCell="A9" sqref="A9"/>
      <selection pane="bottomLeft" activeCell="G33" sqref="G33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3.28515625" style="65" customWidth="1"/>
    <col min="5" max="5" width="14.7109375" style="65" customWidth="1"/>
    <col min="6" max="6" width="13.7109375" style="65" customWidth="1"/>
    <col min="7" max="7" width="13.28515625" style="65" customWidth="1"/>
    <col min="8" max="8" width="8.42578125" style="65" customWidth="1"/>
    <col min="9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40.5" customHeight="1" x14ac:dyDescent="0.25">
      <c r="A9" s="80"/>
      <c r="B9" s="81" t="s">
        <v>5</v>
      </c>
      <c r="C9" s="129" t="s">
        <v>6</v>
      </c>
      <c r="D9" s="130" t="s">
        <v>405</v>
      </c>
      <c r="E9" s="130" t="s">
        <v>406</v>
      </c>
      <c r="F9" s="130" t="s">
        <v>253</v>
      </c>
      <c r="G9" s="130" t="s">
        <v>254</v>
      </c>
      <c r="H9" s="129" t="s">
        <v>7</v>
      </c>
      <c r="I9" s="131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90"/>
      <c r="E11" s="90"/>
      <c r="F11" s="132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:I12" si="0">C13</f>
        <v>0</v>
      </c>
      <c r="D12" s="91">
        <f t="shared" si="0"/>
        <v>0</v>
      </c>
      <c r="E12" s="91">
        <f t="shared" si="0"/>
        <v>0</v>
      </c>
      <c r="F12" s="91">
        <f t="shared" si="0"/>
        <v>0</v>
      </c>
      <c r="G12" s="91">
        <f t="shared" si="0"/>
        <v>0</v>
      </c>
      <c r="H12" s="91">
        <f t="shared" si="0"/>
        <v>0</v>
      </c>
      <c r="I12" s="91">
        <f t="shared" si="0"/>
        <v>0</v>
      </c>
    </row>
    <row r="13" spans="1:9" ht="36" customHeight="1" x14ac:dyDescent="0.25">
      <c r="A13" s="85" t="s">
        <v>13</v>
      </c>
      <c r="B13" s="15" t="s">
        <v>407</v>
      </c>
      <c r="C13" s="85"/>
      <c r="D13" s="101"/>
      <c r="E13" s="101"/>
      <c r="F13" s="133"/>
      <c r="G13" s="90"/>
      <c r="H13" s="90">
        <f t="shared" ref="H13:H97" si="1">D13+E13+F13+G13</f>
        <v>0</v>
      </c>
      <c r="I13" s="90">
        <f>H13-C13</f>
        <v>0</v>
      </c>
    </row>
    <row r="14" spans="1:9" s="93" customFormat="1" ht="60" x14ac:dyDescent="0.25">
      <c r="A14" s="91" t="s">
        <v>14</v>
      </c>
      <c r="B14" s="91" t="s">
        <v>15</v>
      </c>
      <c r="C14" s="91">
        <f>C15</f>
        <v>0</v>
      </c>
      <c r="D14" s="91">
        <f>D15</f>
        <v>0</v>
      </c>
      <c r="E14" s="91">
        <f>E15</f>
        <v>0</v>
      </c>
      <c r="F14" s="91">
        <f>F15</f>
        <v>0</v>
      </c>
      <c r="G14" s="91">
        <f>G15</f>
        <v>0</v>
      </c>
      <c r="H14" s="91">
        <f t="shared" si="1"/>
        <v>0</v>
      </c>
      <c r="I14" s="91">
        <f>I15</f>
        <v>0</v>
      </c>
    </row>
    <row r="15" spans="1:9" ht="42.75" customHeight="1" x14ac:dyDescent="0.25">
      <c r="A15" s="85"/>
      <c r="B15" s="15" t="s">
        <v>289</v>
      </c>
      <c r="C15" s="85"/>
      <c r="D15" s="101"/>
      <c r="E15" s="101"/>
      <c r="F15" s="133"/>
      <c r="G15" s="90"/>
      <c r="H15" s="90">
        <f t="shared" si="1"/>
        <v>0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>C17</f>
        <v>0</v>
      </c>
      <c r="D16" s="91">
        <f>D17</f>
        <v>0</v>
      </c>
      <c r="E16" s="91">
        <f>E17</f>
        <v>0</v>
      </c>
      <c r="F16" s="91">
        <f>F17</f>
        <v>0</v>
      </c>
      <c r="G16" s="91">
        <f>G17</f>
        <v>0</v>
      </c>
      <c r="H16" s="91">
        <f t="shared" si="1"/>
        <v>0</v>
      </c>
      <c r="I16" s="91">
        <f>I17</f>
        <v>0</v>
      </c>
    </row>
    <row r="17" spans="1:9" ht="42.75" customHeight="1" x14ac:dyDescent="0.25">
      <c r="A17" s="85" t="s">
        <v>18</v>
      </c>
      <c r="B17" s="15" t="s">
        <v>290</v>
      </c>
      <c r="C17" s="85"/>
      <c r="D17" s="101"/>
      <c r="E17" s="101"/>
      <c r="F17" s="133"/>
      <c r="G17" s="90"/>
      <c r="H17" s="90">
        <f t="shared" si="1"/>
        <v>0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>C19</f>
        <v>0</v>
      </c>
      <c r="D18" s="91">
        <f>D19</f>
        <v>0</v>
      </c>
      <c r="E18" s="91">
        <f>E19</f>
        <v>0</v>
      </c>
      <c r="F18" s="91">
        <f>F19</f>
        <v>0</v>
      </c>
      <c r="G18" s="91">
        <f>G19</f>
        <v>0</v>
      </c>
      <c r="H18" s="91">
        <f t="shared" si="1"/>
        <v>0</v>
      </c>
      <c r="I18" s="91">
        <f>I19</f>
        <v>0</v>
      </c>
    </row>
    <row r="19" spans="1:9" ht="42.75" customHeight="1" x14ac:dyDescent="0.25">
      <c r="A19" s="85" t="s">
        <v>21</v>
      </c>
      <c r="B19" s="15" t="s">
        <v>291</v>
      </c>
      <c r="C19" s="85"/>
      <c r="D19" s="101"/>
      <c r="E19" s="101"/>
      <c r="F19" s="133"/>
      <c r="G19" s="90"/>
      <c r="H19" s="90">
        <f t="shared" si="1"/>
        <v>0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>C21</f>
        <v>1</v>
      </c>
      <c r="D20" s="91">
        <f>D21</f>
        <v>0</v>
      </c>
      <c r="E20" s="91">
        <f>E21</f>
        <v>0</v>
      </c>
      <c r="F20" s="91">
        <f>F21</f>
        <v>0</v>
      </c>
      <c r="G20" s="91">
        <f>G21</f>
        <v>0</v>
      </c>
      <c r="H20" s="91">
        <f t="shared" si="1"/>
        <v>0</v>
      </c>
      <c r="I20" s="91">
        <f>I21</f>
        <v>-1</v>
      </c>
    </row>
    <row r="21" spans="1:9" ht="42.75" customHeight="1" x14ac:dyDescent="0.25">
      <c r="A21" s="85" t="s">
        <v>24</v>
      </c>
      <c r="B21" s="15" t="s">
        <v>258</v>
      </c>
      <c r="C21" s="85">
        <v>1</v>
      </c>
      <c r="D21" s="101"/>
      <c r="E21" s="101"/>
      <c r="F21" s="133"/>
      <c r="G21" s="90"/>
      <c r="H21" s="90">
        <f t="shared" si="1"/>
        <v>0</v>
      </c>
      <c r="I21" s="90">
        <f>H21-C21</f>
        <v>-1</v>
      </c>
    </row>
    <row r="22" spans="1:9" ht="22.5" customHeight="1" x14ac:dyDescent="0.25">
      <c r="A22" s="85"/>
      <c r="B22" s="86" t="s">
        <v>25</v>
      </c>
      <c r="C22" s="85"/>
      <c r="D22" s="90"/>
      <c r="E22" s="90"/>
      <c r="F22" s="90"/>
      <c r="G22" s="90"/>
      <c r="H22" s="90">
        <f t="shared" si="1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>C24</f>
        <v>0</v>
      </c>
      <c r="D23" s="91">
        <f>D24</f>
        <v>0</v>
      </c>
      <c r="E23" s="91">
        <f>E24</f>
        <v>0</v>
      </c>
      <c r="F23" s="91">
        <f>F24</f>
        <v>6</v>
      </c>
      <c r="G23" s="91">
        <f>G24</f>
        <v>0</v>
      </c>
      <c r="H23" s="91">
        <f t="shared" si="1"/>
        <v>6</v>
      </c>
      <c r="I23" s="91">
        <f>I24</f>
        <v>6</v>
      </c>
    </row>
    <row r="24" spans="1:9" ht="28.5" customHeight="1" x14ac:dyDescent="0.25">
      <c r="A24" s="85" t="s">
        <v>28</v>
      </c>
      <c r="B24" s="15" t="s">
        <v>259</v>
      </c>
      <c r="C24" s="85"/>
      <c r="D24" s="101"/>
      <c r="E24" s="101"/>
      <c r="F24" s="133">
        <v>6</v>
      </c>
      <c r="G24" s="90"/>
      <c r="H24" s="90">
        <f t="shared" si="1"/>
        <v>6</v>
      </c>
      <c r="I24" s="90">
        <f>H24-C24</f>
        <v>6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1"/>
        <v>0</v>
      </c>
      <c r="I25" s="89"/>
    </row>
    <row r="26" spans="1:9" s="95" customFormat="1" x14ac:dyDescent="0.25">
      <c r="A26" s="100"/>
      <c r="B26" s="86" t="s">
        <v>10</v>
      </c>
      <c r="C26" s="92"/>
      <c r="D26" s="101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>
        <f>C28+C29+C30+C31+C32</f>
        <v>0</v>
      </c>
      <c r="D27" s="91">
        <f>D28+D29+D30+D31+D32</f>
        <v>0</v>
      </c>
      <c r="E27" s="91">
        <f>E28+E29+E30+E31+E32</f>
        <v>0</v>
      </c>
      <c r="F27" s="91">
        <f>F28+F29+F30+F31+F32</f>
        <v>0</v>
      </c>
      <c r="G27" s="91">
        <f>G28+G29+G30+G31+G32</f>
        <v>0</v>
      </c>
      <c r="H27" s="91">
        <f t="shared" si="1"/>
        <v>0</v>
      </c>
      <c r="I27" s="91">
        <f t="shared" ref="I27:I31" si="2">I28+I29+I30+I31+I32</f>
        <v>0</v>
      </c>
    </row>
    <row r="28" spans="1:9" s="95" customFormat="1" ht="23.25" customHeight="1" x14ac:dyDescent="0.25">
      <c r="A28" s="85" t="s">
        <v>247</v>
      </c>
      <c r="B28" s="107" t="s">
        <v>260</v>
      </c>
      <c r="C28" s="92"/>
      <c r="D28" s="101"/>
      <c r="E28" s="101"/>
      <c r="F28" s="133"/>
      <c r="G28" s="101"/>
      <c r="H28" s="101">
        <f t="shared" si="1"/>
        <v>0</v>
      </c>
      <c r="I28" s="101">
        <f t="shared" si="2"/>
        <v>0</v>
      </c>
    </row>
    <row r="29" spans="1:9" s="95" customFormat="1" ht="23.25" customHeight="1" x14ac:dyDescent="0.25">
      <c r="A29" s="85" t="s">
        <v>248</v>
      </c>
      <c r="B29" s="107" t="s">
        <v>261</v>
      </c>
      <c r="C29" s="92"/>
      <c r="D29" s="101"/>
      <c r="E29" s="101"/>
      <c r="F29" s="133"/>
      <c r="G29" s="101"/>
      <c r="H29" s="101">
        <f t="shared" si="1"/>
        <v>0</v>
      </c>
      <c r="I29" s="101">
        <f t="shared" si="2"/>
        <v>0</v>
      </c>
    </row>
    <row r="30" spans="1:9" s="95" customFormat="1" ht="23.25" customHeight="1" x14ac:dyDescent="0.25">
      <c r="A30" s="85" t="s">
        <v>249</v>
      </c>
      <c r="B30" s="107" t="s">
        <v>293</v>
      </c>
      <c r="C30" s="92"/>
      <c r="D30" s="101"/>
      <c r="E30" s="101"/>
      <c r="F30" s="133"/>
      <c r="G30" s="101"/>
      <c r="H30" s="101">
        <f t="shared" si="1"/>
        <v>0</v>
      </c>
      <c r="I30" s="101">
        <f t="shared" si="2"/>
        <v>0</v>
      </c>
    </row>
    <row r="31" spans="1:9" s="95" customFormat="1" ht="23.25" customHeight="1" x14ac:dyDescent="0.25">
      <c r="A31" s="85" t="s">
        <v>250</v>
      </c>
      <c r="B31" s="107" t="s">
        <v>294</v>
      </c>
      <c r="C31" s="92"/>
      <c r="D31" s="101"/>
      <c r="E31" s="101"/>
      <c r="F31" s="133"/>
      <c r="G31" s="101"/>
      <c r="H31" s="101">
        <f t="shared" si="1"/>
        <v>0</v>
      </c>
      <c r="I31" s="101">
        <f t="shared" si="2"/>
        <v>0</v>
      </c>
    </row>
    <row r="32" spans="1:9" s="95" customFormat="1" ht="23.25" customHeight="1" x14ac:dyDescent="0.25">
      <c r="A32" s="85" t="s">
        <v>251</v>
      </c>
      <c r="B32" s="92"/>
      <c r="C32" s="92"/>
      <c r="D32" s="101"/>
      <c r="E32" s="101"/>
      <c r="F32" s="133"/>
      <c r="G32" s="101"/>
      <c r="H32" s="101">
        <f t="shared" si="1"/>
        <v>0</v>
      </c>
      <c r="I32" s="101">
        <f>I33+I34+I35+I36+I43</f>
        <v>0</v>
      </c>
    </row>
    <row r="33" spans="1:9" s="93" customFormat="1" ht="30" customHeight="1" x14ac:dyDescent="0.25">
      <c r="A33" s="91" t="s">
        <v>36</v>
      </c>
      <c r="B33" s="91" t="s">
        <v>31</v>
      </c>
      <c r="C33" s="91">
        <f>C34+C35+C36+C43+C44</f>
        <v>0</v>
      </c>
      <c r="D33" s="91">
        <f>D34+D35+D36+D43+D44</f>
        <v>0</v>
      </c>
      <c r="E33" s="91">
        <f>E34+E35+E36+E43+E44</f>
        <v>0</v>
      </c>
      <c r="F33" s="91">
        <f>F34+F35+F36+F43+F44</f>
        <v>0</v>
      </c>
      <c r="G33" s="91">
        <f>G34+G35+G36+G43+G44</f>
        <v>0</v>
      </c>
      <c r="H33" s="91">
        <f t="shared" si="1"/>
        <v>0</v>
      </c>
      <c r="I33" s="91">
        <f>I34+I35+I36+I43+I44</f>
        <v>0</v>
      </c>
    </row>
    <row r="34" spans="1:9" ht="23.25" customHeight="1" x14ac:dyDescent="0.25">
      <c r="A34" s="85" t="s">
        <v>32</v>
      </c>
      <c r="B34" s="15" t="s">
        <v>408</v>
      </c>
      <c r="C34" s="85"/>
      <c r="D34" s="101"/>
      <c r="E34" s="101"/>
      <c r="F34" s="97"/>
      <c r="G34" s="90"/>
      <c r="H34" s="90">
        <f t="shared" si="1"/>
        <v>0</v>
      </c>
      <c r="I34" s="90">
        <f>H34-C34</f>
        <v>0</v>
      </c>
    </row>
    <row r="35" spans="1:9" ht="23.25" customHeight="1" x14ac:dyDescent="0.25">
      <c r="A35" s="85" t="s">
        <v>33</v>
      </c>
      <c r="B35" s="15" t="s">
        <v>409</v>
      </c>
      <c r="C35" s="85"/>
      <c r="D35" s="101"/>
      <c r="E35" s="101"/>
      <c r="F35" s="97"/>
      <c r="G35" s="90"/>
      <c r="H35" s="90">
        <f t="shared" si="1"/>
        <v>0</v>
      </c>
      <c r="I35" s="90">
        <f>H35-C35</f>
        <v>0</v>
      </c>
    </row>
    <row r="36" spans="1:9" ht="23.25" customHeight="1" x14ac:dyDescent="0.25">
      <c r="A36" s="85" t="s">
        <v>34</v>
      </c>
      <c r="B36" s="15" t="s">
        <v>336</v>
      </c>
      <c r="C36" s="85"/>
      <c r="D36" s="101"/>
      <c r="E36" s="101"/>
      <c r="F36" s="97"/>
      <c r="G36" s="90"/>
      <c r="H36" s="90">
        <f t="shared" si="1"/>
        <v>0</v>
      </c>
      <c r="I36" s="90">
        <f>H36-C36</f>
        <v>0</v>
      </c>
    </row>
    <row r="37" spans="1:9" ht="23.25" customHeight="1" x14ac:dyDescent="0.25">
      <c r="A37" s="85"/>
      <c r="B37" s="15"/>
      <c r="C37" s="85"/>
      <c r="D37" s="101"/>
      <c r="E37" s="101"/>
      <c r="F37" s="97"/>
      <c r="G37" s="90"/>
      <c r="H37" s="90"/>
      <c r="I37" s="90"/>
    </row>
    <row r="38" spans="1:9" ht="23.25" customHeight="1" x14ac:dyDescent="0.25">
      <c r="A38" s="85"/>
      <c r="B38" s="15"/>
      <c r="C38" s="85"/>
      <c r="D38" s="101"/>
      <c r="E38" s="101"/>
      <c r="F38" s="97"/>
      <c r="G38" s="90"/>
      <c r="H38" s="90"/>
      <c r="I38" s="90"/>
    </row>
    <row r="39" spans="1:9" ht="23.25" customHeight="1" x14ac:dyDescent="0.25">
      <c r="A39" s="85"/>
      <c r="B39" s="15"/>
      <c r="C39" s="85"/>
      <c r="D39" s="101"/>
      <c r="E39" s="101"/>
      <c r="F39" s="97"/>
      <c r="G39" s="90"/>
      <c r="H39" s="90"/>
      <c r="I39" s="90"/>
    </row>
    <row r="40" spans="1:9" ht="23.25" customHeight="1" x14ac:dyDescent="0.25">
      <c r="A40" s="85"/>
      <c r="B40" s="15"/>
      <c r="C40" s="85"/>
      <c r="D40" s="101"/>
      <c r="E40" s="101"/>
      <c r="F40" s="97"/>
      <c r="G40" s="90"/>
      <c r="H40" s="90"/>
      <c r="I40" s="90"/>
    </row>
    <row r="41" spans="1:9" ht="23.25" customHeight="1" x14ac:dyDescent="0.25">
      <c r="A41" s="85"/>
      <c r="B41" s="15"/>
      <c r="C41" s="85"/>
      <c r="D41" s="101"/>
      <c r="E41" s="101"/>
      <c r="F41" s="97"/>
      <c r="G41" s="90"/>
      <c r="H41" s="90"/>
      <c r="I41" s="90"/>
    </row>
    <row r="42" spans="1:9" ht="23.25" customHeight="1" x14ac:dyDescent="0.25">
      <c r="A42" s="85"/>
      <c r="B42" s="15"/>
      <c r="C42" s="85"/>
      <c r="D42" s="101"/>
      <c r="E42" s="101"/>
      <c r="F42" s="97"/>
      <c r="G42" s="90"/>
      <c r="H42" s="90"/>
      <c r="I42" s="90"/>
    </row>
    <row r="43" spans="1:9" ht="23.25" customHeight="1" x14ac:dyDescent="0.25">
      <c r="A43" s="85" t="s">
        <v>35</v>
      </c>
      <c r="B43" s="85"/>
      <c r="C43" s="85"/>
      <c r="D43" s="101"/>
      <c r="E43" s="101"/>
      <c r="F43" s="97"/>
      <c r="G43" s="90"/>
      <c r="H43" s="90">
        <f t="shared" si="1"/>
        <v>0</v>
      </c>
      <c r="I43" s="90">
        <f>H43-C43</f>
        <v>0</v>
      </c>
    </row>
    <row r="44" spans="1:9" ht="23.25" customHeight="1" x14ac:dyDescent="0.25">
      <c r="A44" s="85" t="s">
        <v>180</v>
      </c>
      <c r="B44" s="85"/>
      <c r="C44" s="85"/>
      <c r="D44" s="101"/>
      <c r="E44" s="101"/>
      <c r="F44" s="97"/>
      <c r="G44" s="90"/>
      <c r="H44" s="90">
        <f t="shared" si="1"/>
        <v>0</v>
      </c>
      <c r="I44" s="90">
        <f>H44-C44</f>
        <v>0</v>
      </c>
    </row>
    <row r="45" spans="1:9" s="93" customFormat="1" ht="30" x14ac:dyDescent="0.25">
      <c r="A45" s="91" t="s">
        <v>246</v>
      </c>
      <c r="B45" s="91" t="s">
        <v>37</v>
      </c>
      <c r="C45" s="91">
        <f>C46+C47</f>
        <v>0</v>
      </c>
      <c r="D45" s="91">
        <f>D46+D47</f>
        <v>0</v>
      </c>
      <c r="E45" s="91">
        <f>E46+E47</f>
        <v>0</v>
      </c>
      <c r="F45" s="91">
        <f>F46+F47</f>
        <v>0</v>
      </c>
      <c r="G45" s="91">
        <f>G46+G47</f>
        <v>0</v>
      </c>
      <c r="H45" s="91">
        <f t="shared" si="1"/>
        <v>0</v>
      </c>
      <c r="I45" s="91">
        <f>I46+I47</f>
        <v>0</v>
      </c>
    </row>
    <row r="46" spans="1:9" ht="20.25" customHeight="1" x14ac:dyDescent="0.25">
      <c r="A46" s="85" t="s">
        <v>38</v>
      </c>
      <c r="B46" s="107" t="s">
        <v>260</v>
      </c>
      <c r="C46" s="85"/>
      <c r="D46" s="101"/>
      <c r="E46" s="101"/>
      <c r="F46" s="97"/>
      <c r="G46" s="90"/>
      <c r="H46" s="90">
        <f t="shared" si="1"/>
        <v>0</v>
      </c>
      <c r="I46" s="90">
        <f>H46-C46</f>
        <v>0</v>
      </c>
    </row>
    <row r="47" spans="1:9" ht="20.25" customHeight="1" x14ac:dyDescent="0.25">
      <c r="A47" s="85" t="s">
        <v>39</v>
      </c>
      <c r="B47" s="107" t="s">
        <v>261</v>
      </c>
      <c r="C47" s="85"/>
      <c r="D47" s="101"/>
      <c r="E47" s="101"/>
      <c r="F47" s="97"/>
      <c r="G47" s="90"/>
      <c r="H47" s="90">
        <f t="shared" si="1"/>
        <v>0</v>
      </c>
      <c r="I47" s="90">
        <f>H47-C47</f>
        <v>0</v>
      </c>
    </row>
    <row r="48" spans="1:9" ht="20.25" customHeight="1" x14ac:dyDescent="0.25">
      <c r="A48" s="85"/>
      <c r="B48" s="107" t="s">
        <v>293</v>
      </c>
      <c r="C48" s="85"/>
      <c r="D48" s="101"/>
      <c r="E48" s="101"/>
      <c r="F48" s="97"/>
      <c r="G48" s="90"/>
      <c r="H48" s="90"/>
      <c r="I48" s="90"/>
    </row>
    <row r="49" spans="1:9" ht="20.25" customHeight="1" x14ac:dyDescent="0.25">
      <c r="A49" s="85"/>
      <c r="B49" s="107" t="s">
        <v>294</v>
      </c>
      <c r="C49" s="85"/>
      <c r="D49" s="101"/>
      <c r="E49" s="101"/>
      <c r="F49" s="97"/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>C51+C52+C53+C54</f>
        <v>0</v>
      </c>
      <c r="D50" s="91">
        <f>D51+D52+D53+D54</f>
        <v>0</v>
      </c>
      <c r="E50" s="91">
        <f>E51+E52+E53+E54</f>
        <v>0</v>
      </c>
      <c r="F50" s="91">
        <f>F51+F52+F53+F54</f>
        <v>0</v>
      </c>
      <c r="G50" s="91">
        <f>G51+G52+G53+G54</f>
        <v>0</v>
      </c>
      <c r="H50" s="91">
        <f t="shared" si="1"/>
        <v>0</v>
      </c>
      <c r="I50" s="91">
        <f>I51+I52+I53+I54</f>
        <v>0</v>
      </c>
    </row>
    <row r="51" spans="1:9" ht="21.75" customHeight="1" x14ac:dyDescent="0.25">
      <c r="A51" s="85" t="s">
        <v>42</v>
      </c>
      <c r="B51" s="107" t="s">
        <v>260</v>
      </c>
      <c r="C51" s="85"/>
      <c r="D51" s="101"/>
      <c r="E51" s="101"/>
      <c r="F51" s="97"/>
      <c r="G51" s="90"/>
      <c r="H51" s="90">
        <f t="shared" si="1"/>
        <v>0</v>
      </c>
      <c r="I51" s="90">
        <f>H51-C51</f>
        <v>0</v>
      </c>
    </row>
    <row r="52" spans="1:9" ht="21.75" customHeight="1" x14ac:dyDescent="0.25">
      <c r="A52" s="85" t="s">
        <v>43</v>
      </c>
      <c r="B52" s="107" t="s">
        <v>261</v>
      </c>
      <c r="C52" s="85"/>
      <c r="D52" s="101"/>
      <c r="E52" s="101"/>
      <c r="F52" s="97"/>
      <c r="G52" s="90"/>
      <c r="H52" s="90">
        <f t="shared" si="1"/>
        <v>0</v>
      </c>
      <c r="I52" s="90">
        <f>H52-C52</f>
        <v>0</v>
      </c>
    </row>
    <row r="53" spans="1:9" ht="21.75" customHeight="1" x14ac:dyDescent="0.25">
      <c r="A53" s="85" t="s">
        <v>44</v>
      </c>
      <c r="B53" s="107" t="s">
        <v>293</v>
      </c>
      <c r="C53" s="85"/>
      <c r="D53" s="101"/>
      <c r="E53" s="101"/>
      <c r="F53" s="97"/>
      <c r="G53" s="90"/>
      <c r="H53" s="90">
        <f t="shared" si="1"/>
        <v>0</v>
      </c>
      <c r="I53" s="90">
        <f>H53-C53</f>
        <v>0</v>
      </c>
    </row>
    <row r="54" spans="1:9" ht="21.75" customHeight="1" x14ac:dyDescent="0.25">
      <c r="A54" s="85" t="s">
        <v>45</v>
      </c>
      <c r="B54" s="107" t="s">
        <v>294</v>
      </c>
      <c r="C54" s="85"/>
      <c r="D54" s="101"/>
      <c r="E54" s="101"/>
      <c r="F54" s="97"/>
      <c r="G54" s="90"/>
      <c r="H54" s="90">
        <f t="shared" si="1"/>
        <v>0</v>
      </c>
      <c r="I54" s="90">
        <f>H54-C54</f>
        <v>0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f t="shared" ref="C55:I55" si="3">C56+C57+C58+C67</f>
        <v>0</v>
      </c>
      <c r="D55" s="91">
        <f t="shared" si="3"/>
        <v>0</v>
      </c>
      <c r="E55" s="91">
        <f t="shared" si="3"/>
        <v>0</v>
      </c>
      <c r="F55" s="91">
        <f t="shared" si="3"/>
        <v>0</v>
      </c>
      <c r="G55" s="91">
        <f t="shared" si="3"/>
        <v>0</v>
      </c>
      <c r="H55" s="91">
        <f t="shared" si="3"/>
        <v>0</v>
      </c>
      <c r="I55" s="91">
        <f t="shared" si="3"/>
        <v>0</v>
      </c>
    </row>
    <row r="56" spans="1:9" ht="19.5" customHeight="1" x14ac:dyDescent="0.25">
      <c r="A56" s="85" t="s">
        <v>48</v>
      </c>
      <c r="B56" s="15" t="s">
        <v>408</v>
      </c>
      <c r="C56" s="85"/>
      <c r="D56" s="101"/>
      <c r="E56" s="101"/>
      <c r="F56" s="97"/>
      <c r="G56" s="90"/>
      <c r="H56" s="90">
        <f t="shared" si="1"/>
        <v>0</v>
      </c>
      <c r="I56" s="90">
        <f>H56-C56</f>
        <v>0</v>
      </c>
    </row>
    <row r="57" spans="1:9" ht="19.5" customHeight="1" x14ac:dyDescent="0.25">
      <c r="A57" s="85" t="s">
        <v>49</v>
      </c>
      <c r="B57" s="15" t="s">
        <v>409</v>
      </c>
      <c r="C57" s="85"/>
      <c r="D57" s="101"/>
      <c r="E57" s="101"/>
      <c r="F57" s="97"/>
      <c r="G57" s="90"/>
      <c r="H57" s="90">
        <f t="shared" si="1"/>
        <v>0</v>
      </c>
      <c r="I57" s="90">
        <f>H57-C57</f>
        <v>0</v>
      </c>
    </row>
    <row r="58" spans="1:9" ht="19.5" customHeight="1" x14ac:dyDescent="0.25">
      <c r="A58" s="85" t="s">
        <v>50</v>
      </c>
      <c r="B58" s="15" t="s">
        <v>336</v>
      </c>
      <c r="C58" s="85"/>
      <c r="D58" s="101"/>
      <c r="E58" s="101"/>
      <c r="F58" s="97"/>
      <c r="G58" s="90"/>
      <c r="H58" s="90">
        <f t="shared" si="1"/>
        <v>0</v>
      </c>
      <c r="I58" s="90">
        <f>H58-C58</f>
        <v>0</v>
      </c>
    </row>
    <row r="59" spans="1:9" ht="19.5" customHeight="1" x14ac:dyDescent="0.25">
      <c r="A59" s="85"/>
      <c r="B59" s="15"/>
      <c r="C59" s="85"/>
      <c r="D59" s="101"/>
      <c r="E59" s="101"/>
      <c r="F59" s="97"/>
      <c r="G59" s="90"/>
      <c r="H59" s="90"/>
      <c r="I59" s="90"/>
    </row>
    <row r="60" spans="1:9" ht="19.5" customHeight="1" x14ac:dyDescent="0.25">
      <c r="A60" s="85"/>
      <c r="B60" s="15"/>
      <c r="C60" s="85"/>
      <c r="D60" s="101"/>
      <c r="E60" s="101"/>
      <c r="F60" s="97"/>
      <c r="G60" s="90"/>
      <c r="H60" s="90"/>
      <c r="I60" s="90"/>
    </row>
    <row r="61" spans="1:9" ht="19.5" customHeight="1" x14ac:dyDescent="0.25">
      <c r="A61" s="85"/>
      <c r="B61" s="15"/>
      <c r="C61" s="85"/>
      <c r="D61" s="101"/>
      <c r="E61" s="101"/>
      <c r="F61" s="97"/>
      <c r="G61" s="90"/>
      <c r="H61" s="90"/>
      <c r="I61" s="90"/>
    </row>
    <row r="62" spans="1:9" ht="19.5" customHeight="1" x14ac:dyDescent="0.25">
      <c r="A62" s="85"/>
      <c r="B62" s="15"/>
      <c r="C62" s="85"/>
      <c r="D62" s="101"/>
      <c r="E62" s="101"/>
      <c r="F62" s="97"/>
      <c r="G62" s="90"/>
      <c r="H62" s="90"/>
      <c r="I62" s="90"/>
    </row>
    <row r="63" spans="1:9" ht="19.5" customHeight="1" x14ac:dyDescent="0.25">
      <c r="A63" s="85"/>
      <c r="B63" s="15"/>
      <c r="C63" s="85"/>
      <c r="D63" s="101"/>
      <c r="E63" s="101"/>
      <c r="F63" s="97"/>
      <c r="G63" s="90"/>
      <c r="H63" s="90"/>
      <c r="I63" s="90"/>
    </row>
    <row r="64" spans="1:9" ht="19.5" customHeight="1" x14ac:dyDescent="0.25">
      <c r="A64" s="85"/>
      <c r="B64" s="15"/>
      <c r="C64" s="85"/>
      <c r="D64" s="101"/>
      <c r="E64" s="101"/>
      <c r="F64" s="97"/>
      <c r="G64" s="90"/>
      <c r="H64" s="90"/>
      <c r="I64" s="90"/>
    </row>
    <row r="65" spans="1:9" ht="19.5" customHeight="1" x14ac:dyDescent="0.25">
      <c r="A65" s="85"/>
      <c r="B65" s="15"/>
      <c r="C65" s="85"/>
      <c r="D65" s="101"/>
      <c r="E65" s="101"/>
      <c r="F65" s="97"/>
      <c r="G65" s="90"/>
      <c r="H65" s="90"/>
      <c r="I65" s="90"/>
    </row>
    <row r="66" spans="1:9" ht="19.5" customHeight="1" x14ac:dyDescent="0.25">
      <c r="A66" s="85"/>
      <c r="B66" s="15"/>
      <c r="C66" s="85"/>
      <c r="D66" s="101"/>
      <c r="E66" s="101"/>
      <c r="F66" s="97"/>
      <c r="G66" s="90"/>
      <c r="H66" s="90"/>
      <c r="I66" s="90"/>
    </row>
    <row r="67" spans="1:9" ht="19.5" customHeight="1" x14ac:dyDescent="0.25">
      <c r="A67" s="85" t="s">
        <v>51</v>
      </c>
      <c r="B67" s="85"/>
      <c r="C67" s="85"/>
      <c r="D67" s="101"/>
      <c r="E67" s="101"/>
      <c r="F67" s="97"/>
      <c r="G67" s="90"/>
      <c r="H67" s="90">
        <f t="shared" si="1"/>
        <v>0</v>
      </c>
      <c r="I67" s="90">
        <f>H67-C67</f>
        <v>0</v>
      </c>
    </row>
    <row r="68" spans="1:9" x14ac:dyDescent="0.25">
      <c r="A68" s="85"/>
      <c r="B68" s="86" t="s">
        <v>25</v>
      </c>
      <c r="C68" s="85"/>
      <c r="D68" s="101"/>
      <c r="E68" s="90"/>
      <c r="F68" s="90"/>
      <c r="G68" s="90"/>
      <c r="H68" s="90">
        <f t="shared" si="1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91">
        <f>D70</f>
        <v>0</v>
      </c>
      <c r="E69" s="91">
        <f t="shared" ref="E69:F69" si="4">E70</f>
        <v>0</v>
      </c>
      <c r="F69" s="91">
        <f t="shared" si="4"/>
        <v>0</v>
      </c>
      <c r="G69" s="91"/>
      <c r="H69" s="91">
        <f t="shared" si="1"/>
        <v>0</v>
      </c>
      <c r="I69" s="91"/>
    </row>
    <row r="70" spans="1:9" ht="27" customHeight="1" x14ac:dyDescent="0.25">
      <c r="A70" s="85" t="s">
        <v>54</v>
      </c>
      <c r="B70" s="15" t="s">
        <v>259</v>
      </c>
      <c r="C70" s="85"/>
      <c r="D70" s="101"/>
      <c r="E70" s="101"/>
      <c r="F70" s="97"/>
      <c r="G70" s="90"/>
      <c r="H70" s="90">
        <f t="shared" si="1"/>
        <v>0</v>
      </c>
      <c r="I70" s="90">
        <f>H70-C70</f>
        <v>0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1"/>
        <v>0</v>
      </c>
      <c r="I71" s="89"/>
    </row>
    <row r="72" spans="1:9" ht="15" customHeight="1" x14ac:dyDescent="0.25">
      <c r="A72" s="85"/>
      <c r="B72" s="86" t="s">
        <v>10</v>
      </c>
      <c r="C72" s="85"/>
      <c r="D72" s="90"/>
      <c r="E72" s="90"/>
      <c r="F72" s="90"/>
      <c r="G72" s="90"/>
      <c r="H72" s="90">
        <f t="shared" si="1"/>
        <v>0</v>
      </c>
      <c r="I72" s="90"/>
    </row>
    <row r="73" spans="1:9" s="93" customFormat="1" ht="60" x14ac:dyDescent="0.25">
      <c r="A73" s="91" t="s">
        <v>56</v>
      </c>
      <c r="B73" s="91" t="s">
        <v>57</v>
      </c>
      <c r="C73" s="91">
        <f>C74+C75+C76+C77</f>
        <v>0</v>
      </c>
      <c r="D73" s="91">
        <f>D74+D75+D76+D77</f>
        <v>0</v>
      </c>
      <c r="E73" s="91">
        <f>E74+E75+E76+E77</f>
        <v>0</v>
      </c>
      <c r="F73" s="91">
        <f>F74+F75+F76+F77</f>
        <v>0</v>
      </c>
      <c r="G73" s="91">
        <f>G74+G75+G76+G77</f>
        <v>0</v>
      </c>
      <c r="H73" s="91">
        <f t="shared" si="1"/>
        <v>0</v>
      </c>
      <c r="I73" s="91">
        <f>I74+I75+I76+I77</f>
        <v>0</v>
      </c>
    </row>
    <row r="74" spans="1:9" ht="18" customHeight="1" x14ac:dyDescent="0.25">
      <c r="A74" s="85" t="s">
        <v>58</v>
      </c>
      <c r="B74" s="107" t="s">
        <v>260</v>
      </c>
      <c r="C74" s="85"/>
      <c r="D74" s="101"/>
      <c r="E74" s="101"/>
      <c r="F74" s="97"/>
      <c r="G74" s="90"/>
      <c r="H74" s="90">
        <f t="shared" si="1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 t="s">
        <v>261</v>
      </c>
      <c r="C75" s="85"/>
      <c r="D75" s="101"/>
      <c r="E75" s="101"/>
      <c r="F75" s="97"/>
      <c r="G75" s="90"/>
      <c r="H75" s="90">
        <f t="shared" si="1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 t="s">
        <v>293</v>
      </c>
      <c r="C76" s="85"/>
      <c r="D76" s="101"/>
      <c r="E76" s="101"/>
      <c r="F76" s="97"/>
      <c r="G76" s="90"/>
      <c r="H76" s="90">
        <f t="shared" si="1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 t="s">
        <v>294</v>
      </c>
      <c r="C77" s="85"/>
      <c r="D77" s="101"/>
      <c r="E77" s="101"/>
      <c r="F77" s="97"/>
      <c r="G77" s="90"/>
      <c r="H77" s="90">
        <f t="shared" si="1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>C79+C80</f>
        <v>0</v>
      </c>
      <c r="D78" s="91">
        <f>D79+D80</f>
        <v>0</v>
      </c>
      <c r="E78" s="91">
        <f>E79+E80</f>
        <v>0</v>
      </c>
      <c r="F78" s="91">
        <f>F79+F80</f>
        <v>0</v>
      </c>
      <c r="G78" s="91">
        <f>G79+G80</f>
        <v>0</v>
      </c>
      <c r="H78" s="91">
        <f t="shared" si="1"/>
        <v>0</v>
      </c>
      <c r="I78" s="91">
        <f>I79+I80</f>
        <v>0</v>
      </c>
    </row>
    <row r="79" spans="1:9" ht="23.25" customHeight="1" x14ac:dyDescent="0.25">
      <c r="A79" s="85" t="s">
        <v>64</v>
      </c>
      <c r="B79" s="15" t="s">
        <v>304</v>
      </c>
      <c r="C79" s="85"/>
      <c r="D79" s="101"/>
      <c r="E79" s="101"/>
      <c r="F79" s="97"/>
      <c r="G79" s="90"/>
      <c r="H79" s="90">
        <f t="shared" si="1"/>
        <v>0</v>
      </c>
      <c r="I79" s="90">
        <f>H79-C79</f>
        <v>0</v>
      </c>
    </row>
    <row r="80" spans="1:9" ht="23.25" customHeight="1" x14ac:dyDescent="0.25">
      <c r="A80" s="85" t="s">
        <v>65</v>
      </c>
      <c r="B80" s="15" t="s">
        <v>305</v>
      </c>
      <c r="C80" s="85"/>
      <c r="D80" s="101"/>
      <c r="E80" s="101"/>
      <c r="F80" s="97"/>
      <c r="G80" s="90"/>
      <c r="H80" s="90">
        <f t="shared" si="1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>C82+C83+C84+C85</f>
        <v>2225</v>
      </c>
      <c r="D81" s="91">
        <v>36</v>
      </c>
      <c r="E81" s="91">
        <v>151</v>
      </c>
      <c r="F81" s="91">
        <f>F82+F83+F84+F85</f>
        <v>784</v>
      </c>
      <c r="G81" s="91">
        <f>G82+G83+G84+G85</f>
        <v>0</v>
      </c>
      <c r="H81" s="91">
        <f t="shared" si="1"/>
        <v>971</v>
      </c>
      <c r="I81" s="91">
        <f>I82+I83+I84+I85</f>
        <v>-1254</v>
      </c>
    </row>
    <row r="82" spans="1:9" ht="17.25" customHeight="1" x14ac:dyDescent="0.25">
      <c r="A82" s="85" t="s">
        <v>58</v>
      </c>
      <c r="B82" s="107" t="s">
        <v>260</v>
      </c>
      <c r="C82" s="15">
        <v>400</v>
      </c>
      <c r="D82" s="101">
        <v>9</v>
      </c>
      <c r="E82" s="101">
        <v>40</v>
      </c>
      <c r="F82" s="97">
        <v>150</v>
      </c>
      <c r="G82" s="90"/>
      <c r="H82" s="90">
        <f t="shared" si="1"/>
        <v>199</v>
      </c>
      <c r="I82" s="90">
        <f>H82-C82</f>
        <v>-201</v>
      </c>
    </row>
    <row r="83" spans="1:9" ht="17.25" customHeight="1" x14ac:dyDescent="0.25">
      <c r="A83" s="85" t="s">
        <v>59</v>
      </c>
      <c r="B83" s="107" t="s">
        <v>261</v>
      </c>
      <c r="C83" s="15">
        <v>600</v>
      </c>
      <c r="D83" s="101">
        <v>9</v>
      </c>
      <c r="E83" s="101">
        <v>51</v>
      </c>
      <c r="F83" s="97">
        <v>96</v>
      </c>
      <c r="G83" s="90"/>
      <c r="H83" s="90">
        <f t="shared" si="1"/>
        <v>156</v>
      </c>
      <c r="I83" s="90">
        <f>H83-C83</f>
        <v>-444</v>
      </c>
    </row>
    <row r="84" spans="1:9" ht="17.25" customHeight="1" x14ac:dyDescent="0.25">
      <c r="A84" s="85" t="s">
        <v>60</v>
      </c>
      <c r="B84" s="107" t="s">
        <v>293</v>
      </c>
      <c r="C84" s="15">
        <v>600</v>
      </c>
      <c r="D84" s="101">
        <v>9</v>
      </c>
      <c r="E84" s="101">
        <v>30</v>
      </c>
      <c r="F84" s="97">
        <v>244</v>
      </c>
      <c r="G84" s="90"/>
      <c r="H84" s="90">
        <f t="shared" si="1"/>
        <v>283</v>
      </c>
      <c r="I84" s="90">
        <f>H84-C84</f>
        <v>-317</v>
      </c>
    </row>
    <row r="85" spans="1:9" ht="17.25" customHeight="1" x14ac:dyDescent="0.25">
      <c r="A85" s="85" t="s">
        <v>61</v>
      </c>
      <c r="B85" s="107" t="s">
        <v>294</v>
      </c>
      <c r="C85" s="15">
        <v>625</v>
      </c>
      <c r="D85" s="101">
        <v>9</v>
      </c>
      <c r="E85" s="101">
        <v>30</v>
      </c>
      <c r="F85" s="97">
        <v>294</v>
      </c>
      <c r="G85" s="90"/>
      <c r="H85" s="90">
        <f t="shared" si="1"/>
        <v>333</v>
      </c>
      <c r="I85" s="90">
        <f>H85-C85</f>
        <v>-292</v>
      </c>
    </row>
    <row r="86" spans="1:9" s="93" customFormat="1" ht="45" x14ac:dyDescent="0.25">
      <c r="A86" s="91" t="s">
        <v>68</v>
      </c>
      <c r="B86" s="104" t="s">
        <v>69</v>
      </c>
      <c r="C86" s="91">
        <f>C87+C88+C89+C90</f>
        <v>0</v>
      </c>
      <c r="D86" s="91">
        <f>D87+D88+D89+D90</f>
        <v>0</v>
      </c>
      <c r="E86" s="91">
        <f>E87+E88+E89+E90</f>
        <v>0</v>
      </c>
      <c r="F86" s="91">
        <f>F87+F88+F89+F90</f>
        <v>0</v>
      </c>
      <c r="G86" s="91">
        <f>G87+G88+G89+G90</f>
        <v>0</v>
      </c>
      <c r="H86" s="91">
        <f t="shared" si="1"/>
        <v>0</v>
      </c>
      <c r="I86" s="91">
        <f>I87+I88+I89+I90</f>
        <v>0</v>
      </c>
    </row>
    <row r="87" spans="1:9" ht="19.5" customHeight="1" x14ac:dyDescent="0.25">
      <c r="A87" s="85" t="s">
        <v>70</v>
      </c>
      <c r="B87" s="85"/>
      <c r="C87" s="85"/>
      <c r="D87" s="101"/>
      <c r="E87" s="101"/>
      <c r="F87" s="97"/>
      <c r="G87" s="90"/>
      <c r="H87" s="90">
        <f t="shared" si="1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/>
      <c r="C88" s="85"/>
      <c r="D88" s="101"/>
      <c r="E88" s="101"/>
      <c r="F88" s="97"/>
      <c r="G88" s="90"/>
      <c r="H88" s="90">
        <f t="shared" si="1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/>
      <c r="C89" s="85"/>
      <c r="D89" s="101"/>
      <c r="E89" s="101"/>
      <c r="F89" s="97"/>
      <c r="G89" s="90"/>
      <c r="H89" s="90">
        <f t="shared" si="1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/>
      <c r="C90" s="85"/>
      <c r="D90" s="101"/>
      <c r="E90" s="101"/>
      <c r="F90" s="97"/>
      <c r="G90" s="90"/>
      <c r="H90" s="90">
        <f t="shared" si="1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90"/>
      <c r="E91" s="90"/>
      <c r="F91" s="97"/>
      <c r="G91" s="90"/>
      <c r="H91" s="90">
        <f t="shared" si="1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91"/>
      <c r="E92" s="91"/>
      <c r="F92" s="91"/>
      <c r="G92" s="91"/>
      <c r="H92" s="91">
        <f t="shared" si="1"/>
        <v>0</v>
      </c>
      <c r="I92" s="91"/>
    </row>
    <row r="93" spans="1:9" ht="28.5" customHeight="1" x14ac:dyDescent="0.25">
      <c r="A93" s="85" t="s">
        <v>76</v>
      </c>
      <c r="B93" s="15" t="s">
        <v>259</v>
      </c>
      <c r="C93" s="85"/>
      <c r="D93" s="101"/>
      <c r="E93" s="101"/>
      <c r="F93" s="90"/>
      <c r="G93" s="90"/>
      <c r="H93" s="90">
        <f t="shared" si="1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1"/>
        <v>0</v>
      </c>
      <c r="I94" s="89"/>
    </row>
    <row r="95" spans="1:9" ht="27" customHeight="1" x14ac:dyDescent="0.25">
      <c r="A95" s="85"/>
      <c r="B95" s="86" t="s">
        <v>10</v>
      </c>
      <c r="C95" s="85"/>
      <c r="D95" s="90"/>
      <c r="E95" s="90"/>
      <c r="F95" s="90"/>
      <c r="G95" s="90"/>
      <c r="H95" s="90">
        <f t="shared" si="1"/>
        <v>0</v>
      </c>
      <c r="I95" s="90"/>
    </row>
    <row r="96" spans="1:9" s="93" customFormat="1" ht="30" customHeight="1" x14ac:dyDescent="0.25">
      <c r="A96" s="91" t="s">
        <v>78</v>
      </c>
      <c r="B96" s="91" t="s">
        <v>79</v>
      </c>
      <c r="C96" s="91">
        <f>C97+C98+C99+C100</f>
        <v>0</v>
      </c>
      <c r="D96" s="91">
        <f>D97+D98+D99+D100</f>
        <v>0</v>
      </c>
      <c r="E96" s="91">
        <f>E97+E98+E99+E100</f>
        <v>0</v>
      </c>
      <c r="F96" s="91">
        <f>F97+F98+F99+F100</f>
        <v>0</v>
      </c>
      <c r="G96" s="91">
        <f>G97+G98+G99+G100</f>
        <v>0</v>
      </c>
      <c r="H96" s="91">
        <f t="shared" si="1"/>
        <v>0</v>
      </c>
      <c r="I96" s="91">
        <f>I97+I98+I99+I100</f>
        <v>0</v>
      </c>
    </row>
    <row r="97" spans="1:9" ht="16.5" customHeight="1" x14ac:dyDescent="0.25">
      <c r="A97" s="85" t="s">
        <v>80</v>
      </c>
      <c r="B97" s="107" t="s">
        <v>260</v>
      </c>
      <c r="C97" s="85"/>
      <c r="D97" s="101"/>
      <c r="E97" s="101"/>
      <c r="F97" s="97"/>
      <c r="G97" s="90"/>
      <c r="H97" s="90">
        <f t="shared" si="1"/>
        <v>0</v>
      </c>
      <c r="I97" s="90">
        <f>H97-C97</f>
        <v>0</v>
      </c>
    </row>
    <row r="98" spans="1:9" ht="16.5" customHeight="1" x14ac:dyDescent="0.25">
      <c r="A98" s="85" t="s">
        <v>81</v>
      </c>
      <c r="B98" s="107" t="s">
        <v>261</v>
      </c>
      <c r="C98" s="85"/>
      <c r="D98" s="101"/>
      <c r="E98" s="101"/>
      <c r="F98" s="97"/>
      <c r="G98" s="90"/>
      <c r="H98" s="90">
        <f t="shared" ref="H98:H165" si="5">D98+E98+F98+G98</f>
        <v>0</v>
      </c>
      <c r="I98" s="90">
        <f>H98-C98</f>
        <v>0</v>
      </c>
    </row>
    <row r="99" spans="1:9" ht="16.5" customHeight="1" x14ac:dyDescent="0.25">
      <c r="A99" s="85" t="s">
        <v>82</v>
      </c>
      <c r="B99" s="107" t="s">
        <v>293</v>
      </c>
      <c r="C99" s="85"/>
      <c r="D99" s="101"/>
      <c r="E99" s="101"/>
      <c r="F99" s="97"/>
      <c r="G99" s="90"/>
      <c r="H99" s="90">
        <f t="shared" si="5"/>
        <v>0</v>
      </c>
      <c r="I99" s="90">
        <f>H99-C99</f>
        <v>0</v>
      </c>
    </row>
    <row r="100" spans="1:9" ht="16.5" customHeight="1" x14ac:dyDescent="0.25">
      <c r="A100" s="85" t="s">
        <v>83</v>
      </c>
      <c r="B100" s="107" t="s">
        <v>294</v>
      </c>
      <c r="C100" s="85"/>
      <c r="D100" s="101"/>
      <c r="E100" s="101"/>
      <c r="F100" s="97"/>
      <c r="G100" s="90"/>
      <c r="H100" s="90">
        <f t="shared" si="5"/>
        <v>0</v>
      </c>
      <c r="I100" s="90">
        <f>H100-C100</f>
        <v>0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>C102+C103+C104</f>
        <v>0</v>
      </c>
      <c r="D101" s="91">
        <f>D102+D103+D104</f>
        <v>0</v>
      </c>
      <c r="E101" s="91">
        <f>E102+E103+E104</f>
        <v>0</v>
      </c>
      <c r="F101" s="91">
        <f>F102+F103+F104</f>
        <v>0</v>
      </c>
      <c r="G101" s="91">
        <f>G102+G103+G104</f>
        <v>0</v>
      </c>
      <c r="H101" s="91">
        <f t="shared" si="5"/>
        <v>0</v>
      </c>
      <c r="I101" s="91">
        <f>I102+I103+I104</f>
        <v>0</v>
      </c>
    </row>
    <row r="102" spans="1:9" ht="21.75" customHeight="1" x14ac:dyDescent="0.25">
      <c r="A102" s="85" t="s">
        <v>86</v>
      </c>
      <c r="B102" s="15" t="s">
        <v>310</v>
      </c>
      <c r="C102" s="85"/>
      <c r="D102" s="101"/>
      <c r="E102" s="101"/>
      <c r="F102" s="97"/>
      <c r="G102" s="90"/>
      <c r="H102" s="90">
        <f t="shared" si="5"/>
        <v>0</v>
      </c>
      <c r="I102" s="90">
        <f>H102-C102</f>
        <v>0</v>
      </c>
    </row>
    <row r="103" spans="1:9" ht="30" x14ac:dyDescent="0.25">
      <c r="A103" s="85" t="s">
        <v>87</v>
      </c>
      <c r="B103" s="15" t="s">
        <v>364</v>
      </c>
      <c r="C103" s="85"/>
      <c r="D103" s="101"/>
      <c r="E103" s="101"/>
      <c r="F103" s="97"/>
      <c r="G103" s="90"/>
      <c r="H103" s="90">
        <f t="shared" si="5"/>
        <v>0</v>
      </c>
      <c r="I103" s="90">
        <f>H103-C103</f>
        <v>0</v>
      </c>
    </row>
    <row r="104" spans="1:9" ht="30" x14ac:dyDescent="0.25">
      <c r="A104" s="85" t="s">
        <v>88</v>
      </c>
      <c r="B104" s="15" t="s">
        <v>312</v>
      </c>
      <c r="C104" s="85"/>
      <c r="D104" s="101"/>
      <c r="E104" s="101"/>
      <c r="F104" s="97"/>
      <c r="G104" s="90"/>
      <c r="H104" s="90">
        <f t="shared" si="5"/>
        <v>0</v>
      </c>
      <c r="I104" s="90">
        <f>H104-C104</f>
        <v>0</v>
      </c>
    </row>
    <row r="105" spans="1:9" s="93" customFormat="1" ht="60" x14ac:dyDescent="0.25">
      <c r="A105" s="91" t="s">
        <v>89</v>
      </c>
      <c r="B105" s="91" t="s">
        <v>90</v>
      </c>
      <c r="C105" s="91">
        <f>C106+C107+C108</f>
        <v>0</v>
      </c>
      <c r="D105" s="91">
        <f>D106+D107+D108</f>
        <v>0</v>
      </c>
      <c r="E105" s="91">
        <f>E106+E107+E108</f>
        <v>0</v>
      </c>
      <c r="F105" s="91">
        <f>F106+F107+F108</f>
        <v>0</v>
      </c>
      <c r="G105" s="91">
        <f>G106+G107+G108</f>
        <v>0</v>
      </c>
      <c r="H105" s="91">
        <f t="shared" si="5"/>
        <v>0</v>
      </c>
      <c r="I105" s="91">
        <f>I106+I107+I108</f>
        <v>0</v>
      </c>
    </row>
    <row r="106" spans="1:9" ht="23.25" customHeight="1" x14ac:dyDescent="0.25">
      <c r="A106" s="85" t="s">
        <v>91</v>
      </c>
      <c r="B106" s="15" t="s">
        <v>365</v>
      </c>
      <c r="C106" s="85"/>
      <c r="D106" s="101"/>
      <c r="E106" s="101"/>
      <c r="F106" s="97"/>
      <c r="G106" s="90"/>
      <c r="H106" s="90">
        <f t="shared" si="5"/>
        <v>0</v>
      </c>
      <c r="I106" s="90">
        <f>H106-C106</f>
        <v>0</v>
      </c>
    </row>
    <row r="107" spans="1:9" ht="23.25" customHeight="1" x14ac:dyDescent="0.25">
      <c r="A107" s="85" t="s">
        <v>92</v>
      </c>
      <c r="B107" s="15" t="s">
        <v>314</v>
      </c>
      <c r="C107" s="85"/>
      <c r="D107" s="101"/>
      <c r="E107" s="101"/>
      <c r="F107" s="97"/>
      <c r="G107" s="90"/>
      <c r="H107" s="90">
        <f t="shared" si="5"/>
        <v>0</v>
      </c>
      <c r="I107" s="90">
        <f>H107-C107</f>
        <v>0</v>
      </c>
    </row>
    <row r="108" spans="1:9" ht="23.25" customHeight="1" x14ac:dyDescent="0.25">
      <c r="A108" s="85" t="s">
        <v>93</v>
      </c>
      <c r="B108" s="15" t="s">
        <v>367</v>
      </c>
      <c r="C108" s="85"/>
      <c r="D108" s="101"/>
      <c r="E108" s="101"/>
      <c r="F108" s="97"/>
      <c r="G108" s="90"/>
      <c r="H108" s="90">
        <f t="shared" si="5"/>
        <v>0</v>
      </c>
      <c r="I108" s="90">
        <f>H108-C108</f>
        <v>0</v>
      </c>
    </row>
    <row r="109" spans="1:9" s="93" customFormat="1" ht="42.75" customHeight="1" x14ac:dyDescent="0.25">
      <c r="A109" s="91" t="s">
        <v>94</v>
      </c>
      <c r="B109" s="91" t="s">
        <v>95</v>
      </c>
      <c r="C109" s="91">
        <f>C110</f>
        <v>0</v>
      </c>
      <c r="D109" s="91">
        <f>D110</f>
        <v>0</v>
      </c>
      <c r="E109" s="91">
        <f>E110</f>
        <v>0</v>
      </c>
      <c r="F109" s="91">
        <f>F110</f>
        <v>0</v>
      </c>
      <c r="G109" s="91">
        <f>G110</f>
        <v>0</v>
      </c>
      <c r="H109" s="91">
        <f t="shared" si="5"/>
        <v>0</v>
      </c>
      <c r="I109" s="91">
        <f>I110</f>
        <v>0</v>
      </c>
    </row>
    <row r="110" spans="1:9" ht="20.25" customHeight="1" x14ac:dyDescent="0.25">
      <c r="A110" s="85" t="s">
        <v>96</v>
      </c>
      <c r="B110" s="15" t="s">
        <v>316</v>
      </c>
      <c r="C110" s="85"/>
      <c r="D110" s="101"/>
      <c r="E110" s="101"/>
      <c r="F110" s="97"/>
      <c r="G110" s="90"/>
      <c r="H110" s="90">
        <f t="shared" si="5"/>
        <v>0</v>
      </c>
      <c r="I110" s="90">
        <f>H110-C110</f>
        <v>0</v>
      </c>
    </row>
    <row r="111" spans="1:9" ht="42.75" customHeight="1" x14ac:dyDescent="0.25">
      <c r="A111" s="85"/>
      <c r="B111" s="86" t="s">
        <v>25</v>
      </c>
      <c r="C111" s="85"/>
      <c r="D111" s="101"/>
      <c r="E111" s="90"/>
      <c r="F111" s="90"/>
      <c r="G111" s="90"/>
      <c r="H111" s="90">
        <f t="shared" si="5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>C113</f>
        <v>9</v>
      </c>
      <c r="D112" s="91">
        <f>D113</f>
        <v>0</v>
      </c>
      <c r="E112" s="91">
        <f>E113</f>
        <v>6</v>
      </c>
      <c r="F112" s="91">
        <f>F113</f>
        <v>5</v>
      </c>
      <c r="G112" s="91">
        <v>2</v>
      </c>
      <c r="H112" s="91">
        <f t="shared" si="5"/>
        <v>13</v>
      </c>
      <c r="I112" s="91">
        <f>I113</f>
        <v>4</v>
      </c>
    </row>
    <row r="113" spans="1:9" ht="27.75" customHeight="1" x14ac:dyDescent="0.25">
      <c r="A113" s="85" t="s">
        <v>76</v>
      </c>
      <c r="B113" s="85" t="s">
        <v>259</v>
      </c>
      <c r="C113" s="85">
        <v>9</v>
      </c>
      <c r="D113" s="101"/>
      <c r="E113" s="101">
        <v>6</v>
      </c>
      <c r="F113" s="97">
        <v>5</v>
      </c>
      <c r="G113" s="90">
        <v>2</v>
      </c>
      <c r="H113" s="90">
        <f t="shared" si="5"/>
        <v>13</v>
      </c>
      <c r="I113" s="90">
        <f>H113-C113</f>
        <v>4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5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>C116</f>
        <v>0</v>
      </c>
      <c r="D115" s="91">
        <f>D116</f>
        <v>0</v>
      </c>
      <c r="E115" s="91">
        <f>E116</f>
        <v>0</v>
      </c>
      <c r="F115" s="91">
        <f>F116</f>
        <v>0</v>
      </c>
      <c r="G115" s="91">
        <f>G116</f>
        <v>0</v>
      </c>
      <c r="H115" s="91">
        <f t="shared" si="5"/>
        <v>0</v>
      </c>
      <c r="I115" s="91">
        <f>I116</f>
        <v>0</v>
      </c>
    </row>
    <row r="116" spans="1:9" ht="24.75" customHeight="1" x14ac:dyDescent="0.25">
      <c r="A116" s="85" t="s">
        <v>103</v>
      </c>
      <c r="B116" s="15" t="s">
        <v>317</v>
      </c>
      <c r="C116" s="85"/>
      <c r="D116" s="101"/>
      <c r="E116" s="101"/>
      <c r="F116" s="97"/>
      <c r="G116" s="90"/>
      <c r="H116" s="90">
        <f t="shared" si="5"/>
        <v>0</v>
      </c>
      <c r="I116" s="90">
        <f>H116-C116</f>
        <v>0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>C118</f>
        <v>0</v>
      </c>
      <c r="D117" s="91">
        <f>D118</f>
        <v>4</v>
      </c>
      <c r="E117" s="91">
        <f>E118</f>
        <v>0</v>
      </c>
      <c r="F117" s="91">
        <f>F118</f>
        <v>0</v>
      </c>
      <c r="G117" s="91">
        <f>G118</f>
        <v>0</v>
      </c>
      <c r="H117" s="91">
        <f t="shared" si="5"/>
        <v>4</v>
      </c>
      <c r="I117" s="91">
        <f>I118</f>
        <v>4</v>
      </c>
    </row>
    <row r="118" spans="1:9" ht="18" customHeight="1" x14ac:dyDescent="0.25">
      <c r="A118" s="85" t="s">
        <v>106</v>
      </c>
      <c r="B118" s="15" t="s">
        <v>318</v>
      </c>
      <c r="C118" s="85"/>
      <c r="D118" s="101">
        <v>4</v>
      </c>
      <c r="E118" s="101"/>
      <c r="F118" s="97"/>
      <c r="G118" s="90"/>
      <c r="H118" s="90">
        <f t="shared" si="5"/>
        <v>4</v>
      </c>
      <c r="I118" s="90">
        <f>H118-C118</f>
        <v>4</v>
      </c>
    </row>
    <row r="119" spans="1:9" s="93" customFormat="1" ht="60" x14ac:dyDescent="0.25">
      <c r="A119" s="91"/>
      <c r="B119" s="104" t="s">
        <v>107</v>
      </c>
      <c r="C119" s="91">
        <f>C120</f>
        <v>0</v>
      </c>
      <c r="D119" s="91">
        <f>D120</f>
        <v>0</v>
      </c>
      <c r="E119" s="91">
        <f>E120</f>
        <v>0</v>
      </c>
      <c r="F119" s="91">
        <f>F120</f>
        <v>0</v>
      </c>
      <c r="G119" s="91">
        <f>G120</f>
        <v>0</v>
      </c>
      <c r="H119" s="91">
        <f t="shared" si="5"/>
        <v>0</v>
      </c>
      <c r="I119" s="91">
        <f>I120</f>
        <v>0</v>
      </c>
    </row>
    <row r="120" spans="1:9" ht="30" customHeight="1" x14ac:dyDescent="0.25">
      <c r="A120" s="85" t="s">
        <v>108</v>
      </c>
      <c r="B120" s="15" t="s">
        <v>319</v>
      </c>
      <c r="C120" s="85"/>
      <c r="D120" s="101"/>
      <c r="E120" s="101"/>
      <c r="F120" s="97"/>
      <c r="G120" s="90"/>
      <c r="H120" s="90">
        <f t="shared" si="5"/>
        <v>0</v>
      </c>
      <c r="I120" s="90">
        <f>H120-C120</f>
        <v>0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>C122</f>
        <v>0</v>
      </c>
      <c r="D121" s="91">
        <f>D122</f>
        <v>16</v>
      </c>
      <c r="E121" s="91">
        <f>E122</f>
        <v>0</v>
      </c>
      <c r="F121" s="91">
        <f>F122</f>
        <v>1</v>
      </c>
      <c r="G121" s="91">
        <f>G122</f>
        <v>0</v>
      </c>
      <c r="H121" s="91">
        <f t="shared" si="5"/>
        <v>17</v>
      </c>
      <c r="I121" s="91">
        <f>I122</f>
        <v>17</v>
      </c>
    </row>
    <row r="122" spans="1:9" ht="26.25" customHeight="1" x14ac:dyDescent="0.25">
      <c r="A122" s="85" t="s">
        <v>111</v>
      </c>
      <c r="B122" s="15" t="s">
        <v>320</v>
      </c>
      <c r="C122" s="85"/>
      <c r="D122" s="101">
        <v>16</v>
      </c>
      <c r="E122" s="101"/>
      <c r="F122" s="97">
        <v>1</v>
      </c>
      <c r="G122" s="90">
        <v>0</v>
      </c>
      <c r="H122" s="90">
        <f t="shared" si="5"/>
        <v>17</v>
      </c>
      <c r="I122" s="90">
        <f>H122-C122</f>
        <v>17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C124+C125+C126+C127+C128</f>
        <v>0</v>
      </c>
      <c r="D123" s="91">
        <f>D124+D125+D126+D127+D128</f>
        <v>30</v>
      </c>
      <c r="E123" s="91">
        <f>E124+E125+E126+E127+E128</f>
        <v>34</v>
      </c>
      <c r="F123" s="91">
        <f>F124+F125+F126+F127+F128</f>
        <v>0</v>
      </c>
      <c r="G123" s="91">
        <f>G124+G125+G126+G127+G128</f>
        <v>0</v>
      </c>
      <c r="H123" s="91">
        <f t="shared" si="5"/>
        <v>64</v>
      </c>
      <c r="I123" s="91">
        <f>I124+I125+I126+I127+I128</f>
        <v>64</v>
      </c>
    </row>
    <row r="124" spans="1:9" ht="30.75" customHeight="1" x14ac:dyDescent="0.25">
      <c r="A124" s="85" t="s">
        <v>114</v>
      </c>
      <c r="B124" s="107" t="s">
        <v>260</v>
      </c>
      <c r="C124" s="85"/>
      <c r="D124" s="101">
        <v>13</v>
      </c>
      <c r="E124" s="101">
        <v>14</v>
      </c>
      <c r="F124" s="97">
        <v>0</v>
      </c>
      <c r="G124" s="90">
        <v>0</v>
      </c>
      <c r="H124" s="90">
        <f t="shared" si="5"/>
        <v>27</v>
      </c>
      <c r="I124" s="90">
        <f>H124-C124</f>
        <v>27</v>
      </c>
    </row>
    <row r="125" spans="1:9" ht="23.25" customHeight="1" x14ac:dyDescent="0.25">
      <c r="A125" s="85" t="s">
        <v>115</v>
      </c>
      <c r="B125" s="107" t="s">
        <v>261</v>
      </c>
      <c r="C125" s="85"/>
      <c r="D125" s="101">
        <v>17</v>
      </c>
      <c r="E125" s="101">
        <v>20</v>
      </c>
      <c r="F125" s="97">
        <v>0</v>
      </c>
      <c r="G125" s="90">
        <v>0</v>
      </c>
      <c r="H125" s="90">
        <f t="shared" si="5"/>
        <v>37</v>
      </c>
      <c r="I125" s="90">
        <f>H125-C125</f>
        <v>37</v>
      </c>
    </row>
    <row r="126" spans="1:9" ht="23.25" customHeight="1" x14ac:dyDescent="0.25">
      <c r="A126" s="85" t="s">
        <v>116</v>
      </c>
      <c r="B126" s="107" t="s">
        <v>293</v>
      </c>
      <c r="C126" s="85"/>
      <c r="D126" s="101"/>
      <c r="E126" s="101"/>
      <c r="F126" s="97"/>
      <c r="G126" s="90"/>
      <c r="H126" s="90">
        <f t="shared" si="5"/>
        <v>0</v>
      </c>
      <c r="I126" s="90">
        <f>H126-C126</f>
        <v>0</v>
      </c>
    </row>
    <row r="127" spans="1:9" ht="23.25" customHeight="1" x14ac:dyDescent="0.25">
      <c r="A127" s="85" t="s">
        <v>117</v>
      </c>
      <c r="B127" s="107" t="s">
        <v>294</v>
      </c>
      <c r="C127" s="85"/>
      <c r="D127" s="101"/>
      <c r="E127" s="101"/>
      <c r="F127" s="97"/>
      <c r="G127" s="90"/>
      <c r="H127" s="90">
        <f t="shared" si="5"/>
        <v>0</v>
      </c>
      <c r="I127" s="90">
        <f>H127-C127</f>
        <v>0</v>
      </c>
    </row>
    <row r="128" spans="1:9" ht="23.25" customHeight="1" x14ac:dyDescent="0.25">
      <c r="A128" s="85"/>
      <c r="B128" s="85"/>
      <c r="C128" s="85"/>
      <c r="D128" s="101"/>
      <c r="E128" s="101"/>
      <c r="F128" s="97"/>
      <c r="G128" s="90"/>
      <c r="H128" s="90">
        <f t="shared" si="5"/>
        <v>0</v>
      </c>
      <c r="I128" s="90">
        <f>H128-C128</f>
        <v>0</v>
      </c>
    </row>
    <row r="129" spans="1:9" s="93" customFormat="1" ht="30" customHeight="1" x14ac:dyDescent="0.25">
      <c r="A129" s="91"/>
      <c r="B129" s="104" t="s">
        <v>118</v>
      </c>
      <c r="C129" s="91">
        <f>C130+C131+C132+C133</f>
        <v>0</v>
      </c>
      <c r="D129" s="91">
        <f>D130+D131+D132+D133</f>
        <v>0</v>
      </c>
      <c r="E129" s="91">
        <f>E130+E131+E132+E133</f>
        <v>0</v>
      </c>
      <c r="F129" s="91">
        <f>F130+F131+F132+F133</f>
        <v>0</v>
      </c>
      <c r="G129" s="91">
        <f>G130+G131+G132+G133</f>
        <v>0</v>
      </c>
      <c r="H129" s="91">
        <f t="shared" si="5"/>
        <v>0</v>
      </c>
      <c r="I129" s="91">
        <f>I130+I131+I132+I133</f>
        <v>0</v>
      </c>
    </row>
    <row r="130" spans="1:9" ht="23.25" customHeight="1" x14ac:dyDescent="0.25">
      <c r="A130" s="85" t="s">
        <v>119</v>
      </c>
      <c r="B130" s="107" t="s">
        <v>260</v>
      </c>
      <c r="C130" s="85"/>
      <c r="D130" s="101"/>
      <c r="E130" s="101"/>
      <c r="F130" s="97"/>
      <c r="G130" s="90"/>
      <c r="H130" s="90">
        <f t="shared" si="5"/>
        <v>0</v>
      </c>
      <c r="I130" s="90">
        <f>H130-C130</f>
        <v>0</v>
      </c>
    </row>
    <row r="131" spans="1:9" ht="23.25" customHeight="1" x14ac:dyDescent="0.25">
      <c r="A131" s="85" t="s">
        <v>120</v>
      </c>
      <c r="B131" s="107" t="s">
        <v>261</v>
      </c>
      <c r="C131" s="85"/>
      <c r="D131" s="101"/>
      <c r="E131" s="101"/>
      <c r="F131" s="97"/>
      <c r="G131" s="90"/>
      <c r="H131" s="90">
        <f t="shared" si="5"/>
        <v>0</v>
      </c>
      <c r="I131" s="90">
        <f>H131-C131</f>
        <v>0</v>
      </c>
    </row>
    <row r="132" spans="1:9" ht="23.25" customHeight="1" x14ac:dyDescent="0.25">
      <c r="A132" s="85" t="s">
        <v>121</v>
      </c>
      <c r="B132" s="107" t="s">
        <v>293</v>
      </c>
      <c r="C132" s="85"/>
      <c r="D132" s="101"/>
      <c r="E132" s="101"/>
      <c r="F132" s="97"/>
      <c r="G132" s="90"/>
      <c r="H132" s="90">
        <f t="shared" si="5"/>
        <v>0</v>
      </c>
      <c r="I132" s="90">
        <f>H132-C132</f>
        <v>0</v>
      </c>
    </row>
    <row r="133" spans="1:9" ht="23.25" customHeight="1" x14ac:dyDescent="0.25">
      <c r="A133" s="85" t="s">
        <v>122</v>
      </c>
      <c r="B133" s="107" t="s">
        <v>294</v>
      </c>
      <c r="C133" s="85"/>
      <c r="D133" s="101"/>
      <c r="E133" s="101"/>
      <c r="F133" s="97"/>
      <c r="G133" s="90"/>
      <c r="H133" s="90">
        <f t="shared" si="5"/>
        <v>0</v>
      </c>
      <c r="I133" s="90">
        <f>H133-C133</f>
        <v>0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>C135+C136+C137+C138</f>
        <v>0</v>
      </c>
      <c r="D134" s="91">
        <f>D135+D136+D137+D138</f>
        <v>0</v>
      </c>
      <c r="E134" s="91">
        <f>E135+E136+E137+E138</f>
        <v>0</v>
      </c>
      <c r="F134" s="91">
        <f>F135+F136+F137+F138</f>
        <v>0</v>
      </c>
      <c r="G134" s="91">
        <f>G135+G136+G137+G138</f>
        <v>0</v>
      </c>
      <c r="H134" s="91">
        <f t="shared" si="5"/>
        <v>0</v>
      </c>
      <c r="I134" s="91">
        <f>I135+I136+I137+I138</f>
        <v>0</v>
      </c>
    </row>
    <row r="135" spans="1:9" ht="22.5" customHeight="1" x14ac:dyDescent="0.25">
      <c r="A135" s="85" t="s">
        <v>125</v>
      </c>
      <c r="B135" s="107" t="s">
        <v>260</v>
      </c>
      <c r="C135" s="85"/>
      <c r="D135" s="101"/>
      <c r="E135" s="101"/>
      <c r="F135" s="97"/>
      <c r="G135" s="90"/>
      <c r="H135" s="90">
        <f t="shared" si="5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07" t="s">
        <v>261</v>
      </c>
      <c r="C136" s="85"/>
      <c r="D136" s="101"/>
      <c r="E136" s="101"/>
      <c r="F136" s="97"/>
      <c r="G136" s="90"/>
      <c r="H136" s="90">
        <f t="shared" si="5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07" t="s">
        <v>293</v>
      </c>
      <c r="C137" s="85"/>
      <c r="D137" s="101"/>
      <c r="E137" s="101"/>
      <c r="F137" s="97"/>
      <c r="G137" s="90"/>
      <c r="H137" s="90">
        <f t="shared" si="5"/>
        <v>0</v>
      </c>
      <c r="I137" s="90">
        <f>H137-C137</f>
        <v>0</v>
      </c>
    </row>
    <row r="138" spans="1:9" ht="22.5" customHeight="1" x14ac:dyDescent="0.25">
      <c r="A138" s="85" t="s">
        <v>128</v>
      </c>
      <c r="B138" s="107" t="s">
        <v>294</v>
      </c>
      <c r="C138" s="85"/>
      <c r="D138" s="101"/>
      <c r="E138" s="101"/>
      <c r="F138" s="97"/>
      <c r="G138" s="90"/>
      <c r="H138" s="90">
        <f t="shared" si="5"/>
        <v>0</v>
      </c>
      <c r="I138" s="90">
        <f>H138-C138</f>
        <v>0</v>
      </c>
    </row>
    <row r="139" spans="1:9" s="93" customFormat="1" ht="30" customHeight="1" x14ac:dyDescent="0.25">
      <c r="A139" s="91"/>
      <c r="B139" s="104" t="s">
        <v>129</v>
      </c>
      <c r="C139" s="91">
        <f>C140+C143</f>
        <v>0</v>
      </c>
      <c r="D139" s="91">
        <f>D140+D143</f>
        <v>0</v>
      </c>
      <c r="E139" s="91">
        <f>E140+E143</f>
        <v>0</v>
      </c>
      <c r="F139" s="91">
        <f>F140+F143</f>
        <v>0</v>
      </c>
      <c r="G139" s="91">
        <f>G140+G143</f>
        <v>0</v>
      </c>
      <c r="H139" s="91">
        <f t="shared" si="5"/>
        <v>0</v>
      </c>
      <c r="I139" s="91">
        <f>I140+I143</f>
        <v>0</v>
      </c>
    </row>
    <row r="140" spans="1:9" ht="22.5" customHeight="1" x14ac:dyDescent="0.25">
      <c r="A140" s="85" t="s">
        <v>130</v>
      </c>
      <c r="B140" s="107" t="s">
        <v>260</v>
      </c>
      <c r="C140" s="85"/>
      <c r="D140" s="101"/>
      <c r="E140" s="101"/>
      <c r="F140" s="97"/>
      <c r="G140" s="90"/>
      <c r="H140" s="90">
        <f t="shared" si="5"/>
        <v>0</v>
      </c>
      <c r="I140" s="90">
        <f>H140-C140</f>
        <v>0</v>
      </c>
    </row>
    <row r="141" spans="1:9" ht="22.5" customHeight="1" x14ac:dyDescent="0.25">
      <c r="A141" s="85"/>
      <c r="B141" s="107" t="s">
        <v>261</v>
      </c>
      <c r="C141" s="85"/>
      <c r="D141" s="101"/>
      <c r="E141" s="101"/>
      <c r="F141" s="97"/>
      <c r="G141" s="90"/>
      <c r="H141" s="90"/>
      <c r="I141" s="90"/>
    </row>
    <row r="142" spans="1:9" ht="22.5" customHeight="1" x14ac:dyDescent="0.25">
      <c r="A142" s="85"/>
      <c r="B142" s="107" t="s">
        <v>293</v>
      </c>
      <c r="C142" s="85"/>
      <c r="D142" s="101"/>
      <c r="E142" s="101"/>
      <c r="F142" s="97"/>
      <c r="G142" s="90"/>
      <c r="H142" s="90"/>
      <c r="I142" s="90"/>
    </row>
    <row r="143" spans="1:9" ht="22.5" customHeight="1" x14ac:dyDescent="0.25">
      <c r="A143" s="85" t="s">
        <v>131</v>
      </c>
      <c r="B143" s="107" t="s">
        <v>294</v>
      </c>
      <c r="C143" s="85"/>
      <c r="D143" s="101"/>
      <c r="E143" s="101"/>
      <c r="F143" s="97"/>
      <c r="G143" s="90"/>
      <c r="H143" s="90">
        <f t="shared" si="5"/>
        <v>0</v>
      </c>
      <c r="I143" s="90">
        <f>H143-C143</f>
        <v>0</v>
      </c>
    </row>
    <row r="144" spans="1:9" s="93" customFormat="1" ht="42.75" customHeight="1" x14ac:dyDescent="0.25">
      <c r="A144" s="91" t="s">
        <v>132</v>
      </c>
      <c r="B144" s="104" t="s">
        <v>133</v>
      </c>
      <c r="C144" s="91">
        <f>C145+C146+C147+C148</f>
        <v>1300</v>
      </c>
      <c r="D144" s="91">
        <f>D145+D146+D147+D148</f>
        <v>95</v>
      </c>
      <c r="E144" s="91">
        <f>E145+E146+E147+E148</f>
        <v>147</v>
      </c>
      <c r="F144" s="91">
        <f>F145+F146+F147+F148</f>
        <v>121</v>
      </c>
      <c r="G144" s="91">
        <f>G145+G146+G147+G148</f>
        <v>103</v>
      </c>
      <c r="H144" s="91">
        <f t="shared" si="5"/>
        <v>466</v>
      </c>
      <c r="I144" s="91">
        <f>I145+I146+I147+I148</f>
        <v>-834</v>
      </c>
    </row>
    <row r="145" spans="1:9" ht="21.75" customHeight="1" x14ac:dyDescent="0.25">
      <c r="A145" s="85" t="s">
        <v>134</v>
      </c>
      <c r="B145" s="107" t="s">
        <v>260</v>
      </c>
      <c r="C145" s="15">
        <v>200</v>
      </c>
      <c r="D145" s="101">
        <v>35</v>
      </c>
      <c r="E145" s="101">
        <v>47</v>
      </c>
      <c r="F145" s="97">
        <v>30</v>
      </c>
      <c r="G145" s="90">
        <v>25</v>
      </c>
      <c r="H145" s="90">
        <f t="shared" si="5"/>
        <v>137</v>
      </c>
      <c r="I145" s="90">
        <f>H145-C145</f>
        <v>-63</v>
      </c>
    </row>
    <row r="146" spans="1:9" ht="21.75" customHeight="1" x14ac:dyDescent="0.25">
      <c r="A146" s="85" t="s">
        <v>135</v>
      </c>
      <c r="B146" s="107" t="s">
        <v>261</v>
      </c>
      <c r="C146" s="15">
        <v>300</v>
      </c>
      <c r="D146" s="101">
        <v>42</v>
      </c>
      <c r="E146" s="101">
        <v>58</v>
      </c>
      <c r="F146" s="97">
        <v>30</v>
      </c>
      <c r="G146" s="90">
        <v>37</v>
      </c>
      <c r="H146" s="90">
        <f t="shared" si="5"/>
        <v>167</v>
      </c>
      <c r="I146" s="90">
        <f>H146-C146</f>
        <v>-133</v>
      </c>
    </row>
    <row r="147" spans="1:9" ht="21.75" customHeight="1" x14ac:dyDescent="0.25">
      <c r="A147" s="85" t="s">
        <v>136</v>
      </c>
      <c r="B147" s="107" t="s">
        <v>293</v>
      </c>
      <c r="C147" s="15">
        <v>400</v>
      </c>
      <c r="D147" s="101">
        <v>10</v>
      </c>
      <c r="E147" s="101">
        <v>20</v>
      </c>
      <c r="F147" s="97">
        <v>30</v>
      </c>
      <c r="G147" s="90">
        <v>21</v>
      </c>
      <c r="H147" s="90">
        <f t="shared" si="5"/>
        <v>81</v>
      </c>
      <c r="I147" s="90">
        <f>H147-C147</f>
        <v>-319</v>
      </c>
    </row>
    <row r="148" spans="1:9" ht="21.75" customHeight="1" x14ac:dyDescent="0.25">
      <c r="A148" s="85" t="s">
        <v>137</v>
      </c>
      <c r="B148" s="107" t="s">
        <v>294</v>
      </c>
      <c r="C148" s="15">
        <v>400</v>
      </c>
      <c r="D148" s="101">
        <v>8</v>
      </c>
      <c r="E148" s="101">
        <v>22</v>
      </c>
      <c r="F148" s="97">
        <v>31</v>
      </c>
      <c r="G148" s="90">
        <v>20</v>
      </c>
      <c r="H148" s="90">
        <f t="shared" si="5"/>
        <v>81</v>
      </c>
      <c r="I148" s="90">
        <f>H148-C148</f>
        <v>-319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>C150+C151</f>
        <v>0</v>
      </c>
      <c r="D149" s="91">
        <f>D150+D151</f>
        <v>0</v>
      </c>
      <c r="E149" s="91">
        <f>E150+E151</f>
        <v>0</v>
      </c>
      <c r="F149" s="91">
        <f>F150+F151</f>
        <v>0</v>
      </c>
      <c r="G149" s="91">
        <f>G150+G151</f>
        <v>0</v>
      </c>
      <c r="H149" s="91">
        <f t="shared" si="5"/>
        <v>0</v>
      </c>
      <c r="I149" s="91">
        <f>I150+I151</f>
        <v>0</v>
      </c>
    </row>
    <row r="150" spans="1:9" ht="21.75" customHeight="1" x14ac:dyDescent="0.25">
      <c r="A150" s="85" t="s">
        <v>140</v>
      </c>
      <c r="B150" s="15" t="s">
        <v>321</v>
      </c>
      <c r="C150" s="85"/>
      <c r="D150" s="101"/>
      <c r="E150" s="101"/>
      <c r="F150" s="97"/>
      <c r="G150" s="90"/>
      <c r="H150" s="90">
        <f t="shared" si="5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15" t="s">
        <v>370</v>
      </c>
      <c r="C151" s="85"/>
      <c r="D151" s="101"/>
      <c r="E151" s="101"/>
      <c r="F151" s="97"/>
      <c r="G151" s="90"/>
      <c r="H151" s="90">
        <f t="shared" si="5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>C153+C154+C155</f>
        <v>0</v>
      </c>
      <c r="D152" s="91">
        <f>D153+D154+D155</f>
        <v>0</v>
      </c>
      <c r="E152" s="91">
        <f>E153+E154+E155</f>
        <v>0</v>
      </c>
      <c r="F152" s="91">
        <f>F153+F154+F155</f>
        <v>0</v>
      </c>
      <c r="G152" s="91">
        <f>G153+G154+G155</f>
        <v>0</v>
      </c>
      <c r="H152" s="91">
        <f t="shared" si="5"/>
        <v>0</v>
      </c>
      <c r="I152" s="91">
        <f>I153+I154+I155</f>
        <v>0</v>
      </c>
    </row>
    <row r="153" spans="1:9" ht="21.75" customHeight="1" x14ac:dyDescent="0.25">
      <c r="A153" s="88" t="s">
        <v>143</v>
      </c>
      <c r="B153" s="118" t="s">
        <v>323</v>
      </c>
      <c r="C153" s="85"/>
      <c r="D153" s="101"/>
      <c r="E153" s="101"/>
      <c r="F153" s="97"/>
      <c r="G153" s="96"/>
      <c r="H153" s="90">
        <f t="shared" si="5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118" t="s">
        <v>324</v>
      </c>
      <c r="C154" s="85"/>
      <c r="D154" s="101"/>
      <c r="E154" s="101"/>
      <c r="F154" s="97"/>
      <c r="G154" s="96"/>
      <c r="H154" s="90">
        <f t="shared" si="5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118" t="s">
        <v>325</v>
      </c>
      <c r="C155" s="85"/>
      <c r="D155" s="101"/>
      <c r="E155" s="101"/>
      <c r="F155" s="97"/>
      <c r="G155" s="96"/>
      <c r="H155" s="90">
        <f t="shared" si="5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>C157</f>
        <v>0</v>
      </c>
      <c r="D156" s="91">
        <f>D157</f>
        <v>0</v>
      </c>
      <c r="E156" s="91">
        <f>E157</f>
        <v>0</v>
      </c>
      <c r="F156" s="91">
        <f>F157</f>
        <v>0</v>
      </c>
      <c r="G156" s="91">
        <f>G157</f>
        <v>0</v>
      </c>
      <c r="H156" s="91">
        <f t="shared" si="5"/>
        <v>0</v>
      </c>
      <c r="I156" s="91">
        <f>I157</f>
        <v>0</v>
      </c>
    </row>
    <row r="157" spans="1:9" ht="20.25" customHeight="1" x14ac:dyDescent="0.25">
      <c r="A157" s="85" t="s">
        <v>148</v>
      </c>
      <c r="B157" s="85"/>
      <c r="C157" s="85"/>
      <c r="D157" s="101"/>
      <c r="E157" s="101"/>
      <c r="F157" s="97"/>
      <c r="G157" s="90"/>
      <c r="H157" s="90">
        <f t="shared" si="5"/>
        <v>0</v>
      </c>
      <c r="I157" s="90">
        <f>H157-C157</f>
        <v>0</v>
      </c>
    </row>
    <row r="158" spans="1:9" ht="20.25" customHeight="1" x14ac:dyDescent="0.25">
      <c r="A158" s="85"/>
      <c r="B158" s="85"/>
      <c r="C158" s="85"/>
      <c r="D158" s="101"/>
      <c r="E158" s="101"/>
      <c r="F158" s="97"/>
      <c r="G158" s="90"/>
      <c r="H158" s="90"/>
      <c r="I158" s="90"/>
    </row>
    <row r="159" spans="1:9" ht="20.25" customHeight="1" x14ac:dyDescent="0.25">
      <c r="A159" s="85"/>
      <c r="B159" s="85"/>
      <c r="C159" s="85"/>
      <c r="D159" s="101"/>
      <c r="E159" s="101"/>
      <c r="F159" s="97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f>C161+C162+C163</f>
        <v>0</v>
      </c>
      <c r="D160" s="91">
        <f>D161+D162+D163</f>
        <v>0</v>
      </c>
      <c r="E160" s="91">
        <f>E161+E162+E163</f>
        <v>0</v>
      </c>
      <c r="F160" s="91">
        <f>F161+F162+F163</f>
        <v>0</v>
      </c>
      <c r="G160" s="91">
        <f>G161+G162+G163</f>
        <v>0</v>
      </c>
      <c r="H160" s="91">
        <f t="shared" si="5"/>
        <v>0</v>
      </c>
      <c r="I160" s="91">
        <f>I161+I162+I163</f>
        <v>0</v>
      </c>
    </row>
    <row r="161" spans="1:12" ht="39.75" customHeight="1" x14ac:dyDescent="0.25">
      <c r="A161" s="85" t="s">
        <v>150</v>
      </c>
      <c r="B161" s="85"/>
      <c r="C161" s="85"/>
      <c r="D161" s="101"/>
      <c r="E161" s="101"/>
      <c r="F161" s="97"/>
      <c r="G161" s="90"/>
      <c r="H161" s="90">
        <f t="shared" si="5"/>
        <v>0</v>
      </c>
      <c r="I161" s="90">
        <f>H161-C161</f>
        <v>0</v>
      </c>
    </row>
    <row r="162" spans="1:12" ht="33" customHeight="1" x14ac:dyDescent="0.25">
      <c r="A162" s="85" t="s">
        <v>151</v>
      </c>
      <c r="B162" s="85"/>
      <c r="C162" s="85"/>
      <c r="D162" s="101"/>
      <c r="E162" s="101"/>
      <c r="F162" s="97"/>
      <c r="G162" s="90"/>
      <c r="H162" s="90">
        <f t="shared" si="5"/>
        <v>0</v>
      </c>
      <c r="I162" s="90">
        <f>H162-C162</f>
        <v>0</v>
      </c>
    </row>
    <row r="163" spans="1:12" ht="24.75" customHeight="1" x14ac:dyDescent="0.25">
      <c r="A163" s="85" t="s">
        <v>152</v>
      </c>
      <c r="B163" s="85"/>
      <c r="C163" s="85"/>
      <c r="D163" s="101"/>
      <c r="E163" s="101"/>
      <c r="F163" s="97"/>
      <c r="G163" s="90"/>
      <c r="H163" s="90">
        <f t="shared" si="5"/>
        <v>0</v>
      </c>
      <c r="I163" s="90">
        <f>H163-C163</f>
        <v>0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>C165+C166+C167</f>
        <v>0</v>
      </c>
      <c r="D164" s="91">
        <f>D165+D166+D167</f>
        <v>0</v>
      </c>
      <c r="E164" s="91">
        <f>E165+E166+E167</f>
        <v>0</v>
      </c>
      <c r="F164" s="91">
        <f>F165+F166+F167</f>
        <v>0</v>
      </c>
      <c r="G164" s="91">
        <f>G165+G166+G167</f>
        <v>0</v>
      </c>
      <c r="H164" s="91">
        <f t="shared" si="5"/>
        <v>0</v>
      </c>
      <c r="I164" s="91">
        <f>I165+I166+I167</f>
        <v>0</v>
      </c>
    </row>
    <row r="165" spans="1:12" ht="33.75" customHeight="1" x14ac:dyDescent="0.25">
      <c r="A165" s="85" t="s">
        <v>154</v>
      </c>
      <c r="B165" s="85"/>
      <c r="C165" s="85"/>
      <c r="D165" s="101"/>
      <c r="E165" s="101"/>
      <c r="F165" s="97"/>
      <c r="G165" s="90"/>
      <c r="H165" s="90">
        <f t="shared" si="5"/>
        <v>0</v>
      </c>
      <c r="I165" s="90">
        <f>H165-C165</f>
        <v>0</v>
      </c>
    </row>
    <row r="166" spans="1:12" ht="36" customHeight="1" x14ac:dyDescent="0.25">
      <c r="A166" s="85" t="s">
        <v>155</v>
      </c>
      <c r="B166" s="85"/>
      <c r="C166" s="85"/>
      <c r="D166" s="101"/>
      <c r="E166" s="101"/>
      <c r="F166" s="97"/>
      <c r="G166" s="90"/>
      <c r="H166" s="90">
        <f>D166+E166+F166+G166</f>
        <v>0</v>
      </c>
      <c r="I166" s="90">
        <f>H166-C166</f>
        <v>0</v>
      </c>
    </row>
    <row r="167" spans="1:12" ht="24" customHeight="1" x14ac:dyDescent="0.25">
      <c r="A167" s="85" t="s">
        <v>156</v>
      </c>
      <c r="B167" s="85"/>
      <c r="C167" s="85"/>
      <c r="D167" s="101"/>
      <c r="E167" s="101"/>
      <c r="F167" s="97"/>
      <c r="G167" s="90"/>
      <c r="H167" s="90">
        <f>D167+E167+F167+G167</f>
        <v>0</v>
      </c>
      <c r="I167" s="90">
        <f>H167-C167</f>
        <v>0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67"/>
  <sheetViews>
    <sheetView view="pageBreakPreview" topLeftCell="A9" zoomScale="110" zoomScaleNormal="70" zoomScaleSheetLayoutView="110" workbookViewId="0">
      <pane ySplit="1" topLeftCell="A28" activePane="bottomLeft" state="frozen"/>
      <selection activeCell="A9" sqref="A9"/>
      <selection pane="bottomLeft" activeCell="J72" sqref="J72"/>
    </sheetView>
  </sheetViews>
  <sheetFormatPr defaultColWidth="16.28515625" defaultRowHeight="15" x14ac:dyDescent="0.25"/>
  <cols>
    <col min="1" max="1" width="16.28515625" style="65" customWidth="1"/>
    <col min="2" max="2" width="41.42578125" style="65" customWidth="1"/>
    <col min="3" max="3" width="11.28515625" style="65" customWidth="1"/>
    <col min="4" max="4" width="10.140625" style="65" customWidth="1"/>
    <col min="5" max="5" width="9" style="65" customWidth="1"/>
    <col min="6" max="6" width="10.7109375" style="65" customWidth="1"/>
    <col min="7" max="7" width="9" style="65" customWidth="1"/>
    <col min="8" max="8" width="8.42578125" style="65" customWidth="1"/>
    <col min="9" max="9" width="9.5703125" style="65" customWidth="1"/>
    <col min="10" max="253" width="16.28515625" style="65"/>
    <col min="254" max="254" width="16.28515625" style="65" customWidth="1"/>
    <col min="255" max="255" width="49.42578125" style="65" customWidth="1"/>
    <col min="256" max="265" width="11.28515625" style="65" customWidth="1"/>
    <col min="266" max="509" width="16.28515625" style="65"/>
    <col min="510" max="510" width="16.28515625" style="65" customWidth="1"/>
    <col min="511" max="511" width="49.42578125" style="65" customWidth="1"/>
    <col min="512" max="521" width="11.28515625" style="65" customWidth="1"/>
    <col min="522" max="765" width="16.28515625" style="65"/>
    <col min="766" max="766" width="16.28515625" style="65" customWidth="1"/>
    <col min="767" max="767" width="49.42578125" style="65" customWidth="1"/>
    <col min="768" max="777" width="11.28515625" style="65" customWidth="1"/>
    <col min="778" max="1021" width="16.28515625" style="65"/>
    <col min="1022" max="1022" width="16.28515625" style="65" customWidth="1"/>
    <col min="1023" max="1023" width="49.42578125" style="65" customWidth="1"/>
    <col min="1024" max="1033" width="11.28515625" style="65" customWidth="1"/>
    <col min="1034" max="1277" width="16.28515625" style="65"/>
    <col min="1278" max="1278" width="16.28515625" style="65" customWidth="1"/>
    <col min="1279" max="1279" width="49.42578125" style="65" customWidth="1"/>
    <col min="1280" max="1289" width="11.28515625" style="65" customWidth="1"/>
    <col min="1290" max="1533" width="16.28515625" style="65"/>
    <col min="1534" max="1534" width="16.28515625" style="65" customWidth="1"/>
    <col min="1535" max="1535" width="49.42578125" style="65" customWidth="1"/>
    <col min="1536" max="1545" width="11.28515625" style="65" customWidth="1"/>
    <col min="1546" max="1789" width="16.28515625" style="65"/>
    <col min="1790" max="1790" width="16.28515625" style="65" customWidth="1"/>
    <col min="1791" max="1791" width="49.42578125" style="65" customWidth="1"/>
    <col min="1792" max="1801" width="11.28515625" style="65" customWidth="1"/>
    <col min="1802" max="2045" width="16.28515625" style="65"/>
    <col min="2046" max="2046" width="16.28515625" style="65" customWidth="1"/>
    <col min="2047" max="2047" width="49.42578125" style="65" customWidth="1"/>
    <col min="2048" max="2057" width="11.28515625" style="65" customWidth="1"/>
    <col min="2058" max="2301" width="16.28515625" style="65"/>
    <col min="2302" max="2302" width="16.28515625" style="65" customWidth="1"/>
    <col min="2303" max="2303" width="49.42578125" style="65" customWidth="1"/>
    <col min="2304" max="2313" width="11.28515625" style="65" customWidth="1"/>
    <col min="2314" max="2557" width="16.28515625" style="65"/>
    <col min="2558" max="2558" width="16.28515625" style="65" customWidth="1"/>
    <col min="2559" max="2559" width="49.42578125" style="65" customWidth="1"/>
    <col min="2560" max="2569" width="11.28515625" style="65" customWidth="1"/>
    <col min="2570" max="2813" width="16.28515625" style="65"/>
    <col min="2814" max="2814" width="16.28515625" style="65" customWidth="1"/>
    <col min="2815" max="2815" width="49.42578125" style="65" customWidth="1"/>
    <col min="2816" max="2825" width="11.28515625" style="65" customWidth="1"/>
    <col min="2826" max="3069" width="16.28515625" style="65"/>
    <col min="3070" max="3070" width="16.28515625" style="65" customWidth="1"/>
    <col min="3071" max="3071" width="49.42578125" style="65" customWidth="1"/>
    <col min="3072" max="3081" width="11.28515625" style="65" customWidth="1"/>
    <col min="3082" max="3325" width="16.28515625" style="65"/>
    <col min="3326" max="3326" width="16.28515625" style="65" customWidth="1"/>
    <col min="3327" max="3327" width="49.42578125" style="65" customWidth="1"/>
    <col min="3328" max="3337" width="11.28515625" style="65" customWidth="1"/>
    <col min="3338" max="3581" width="16.28515625" style="65"/>
    <col min="3582" max="3582" width="16.28515625" style="65" customWidth="1"/>
    <col min="3583" max="3583" width="49.42578125" style="65" customWidth="1"/>
    <col min="3584" max="3593" width="11.28515625" style="65" customWidth="1"/>
    <col min="3594" max="3837" width="16.28515625" style="65"/>
    <col min="3838" max="3838" width="16.28515625" style="65" customWidth="1"/>
    <col min="3839" max="3839" width="49.42578125" style="65" customWidth="1"/>
    <col min="3840" max="3849" width="11.28515625" style="65" customWidth="1"/>
    <col min="3850" max="4093" width="16.28515625" style="65"/>
    <col min="4094" max="4094" width="16.28515625" style="65" customWidth="1"/>
    <col min="4095" max="4095" width="49.42578125" style="65" customWidth="1"/>
    <col min="4096" max="4105" width="11.28515625" style="65" customWidth="1"/>
    <col min="4106" max="4349" width="16.28515625" style="65"/>
    <col min="4350" max="4350" width="16.28515625" style="65" customWidth="1"/>
    <col min="4351" max="4351" width="49.42578125" style="65" customWidth="1"/>
    <col min="4352" max="4361" width="11.28515625" style="65" customWidth="1"/>
    <col min="4362" max="4605" width="16.28515625" style="65"/>
    <col min="4606" max="4606" width="16.28515625" style="65" customWidth="1"/>
    <col min="4607" max="4607" width="49.42578125" style="65" customWidth="1"/>
    <col min="4608" max="4617" width="11.28515625" style="65" customWidth="1"/>
    <col min="4618" max="4861" width="16.28515625" style="65"/>
    <col min="4862" max="4862" width="16.28515625" style="65" customWidth="1"/>
    <col min="4863" max="4863" width="49.42578125" style="65" customWidth="1"/>
    <col min="4864" max="4873" width="11.28515625" style="65" customWidth="1"/>
    <col min="4874" max="5117" width="16.28515625" style="65"/>
    <col min="5118" max="5118" width="16.28515625" style="65" customWidth="1"/>
    <col min="5119" max="5119" width="49.42578125" style="65" customWidth="1"/>
    <col min="5120" max="5129" width="11.28515625" style="65" customWidth="1"/>
    <col min="5130" max="5373" width="16.28515625" style="65"/>
    <col min="5374" max="5374" width="16.28515625" style="65" customWidth="1"/>
    <col min="5375" max="5375" width="49.42578125" style="65" customWidth="1"/>
    <col min="5376" max="5385" width="11.28515625" style="65" customWidth="1"/>
    <col min="5386" max="5629" width="16.28515625" style="65"/>
    <col min="5630" max="5630" width="16.28515625" style="65" customWidth="1"/>
    <col min="5631" max="5631" width="49.42578125" style="65" customWidth="1"/>
    <col min="5632" max="5641" width="11.28515625" style="65" customWidth="1"/>
    <col min="5642" max="5885" width="16.28515625" style="65"/>
    <col min="5886" max="5886" width="16.28515625" style="65" customWidth="1"/>
    <col min="5887" max="5887" width="49.42578125" style="65" customWidth="1"/>
    <col min="5888" max="5897" width="11.28515625" style="65" customWidth="1"/>
    <col min="5898" max="6141" width="16.28515625" style="65"/>
    <col min="6142" max="6142" width="16.28515625" style="65" customWidth="1"/>
    <col min="6143" max="6143" width="49.42578125" style="65" customWidth="1"/>
    <col min="6144" max="6153" width="11.28515625" style="65" customWidth="1"/>
    <col min="6154" max="6397" width="16.28515625" style="65"/>
    <col min="6398" max="6398" width="16.28515625" style="65" customWidth="1"/>
    <col min="6399" max="6399" width="49.42578125" style="65" customWidth="1"/>
    <col min="6400" max="6409" width="11.28515625" style="65" customWidth="1"/>
    <col min="6410" max="6653" width="16.28515625" style="65"/>
    <col min="6654" max="6654" width="16.28515625" style="65" customWidth="1"/>
    <col min="6655" max="6655" width="49.42578125" style="65" customWidth="1"/>
    <col min="6656" max="6665" width="11.28515625" style="65" customWidth="1"/>
    <col min="6666" max="6909" width="16.28515625" style="65"/>
    <col min="6910" max="6910" width="16.28515625" style="65" customWidth="1"/>
    <col min="6911" max="6911" width="49.42578125" style="65" customWidth="1"/>
    <col min="6912" max="6921" width="11.28515625" style="65" customWidth="1"/>
    <col min="6922" max="7165" width="16.28515625" style="65"/>
    <col min="7166" max="7166" width="16.28515625" style="65" customWidth="1"/>
    <col min="7167" max="7167" width="49.42578125" style="65" customWidth="1"/>
    <col min="7168" max="7177" width="11.28515625" style="65" customWidth="1"/>
    <col min="7178" max="7421" width="16.28515625" style="65"/>
    <col min="7422" max="7422" width="16.28515625" style="65" customWidth="1"/>
    <col min="7423" max="7423" width="49.42578125" style="65" customWidth="1"/>
    <col min="7424" max="7433" width="11.28515625" style="65" customWidth="1"/>
    <col min="7434" max="7677" width="16.28515625" style="65"/>
    <col min="7678" max="7678" width="16.28515625" style="65" customWidth="1"/>
    <col min="7679" max="7679" width="49.42578125" style="65" customWidth="1"/>
    <col min="7680" max="7689" width="11.28515625" style="65" customWidth="1"/>
    <col min="7690" max="7933" width="16.28515625" style="65"/>
    <col min="7934" max="7934" width="16.28515625" style="65" customWidth="1"/>
    <col min="7935" max="7935" width="49.42578125" style="65" customWidth="1"/>
    <col min="7936" max="7945" width="11.28515625" style="65" customWidth="1"/>
    <col min="7946" max="8189" width="16.28515625" style="65"/>
    <col min="8190" max="8190" width="16.28515625" style="65" customWidth="1"/>
    <col min="8191" max="8191" width="49.42578125" style="65" customWidth="1"/>
    <col min="8192" max="8201" width="11.28515625" style="65" customWidth="1"/>
    <col min="8202" max="8445" width="16.28515625" style="65"/>
    <col min="8446" max="8446" width="16.28515625" style="65" customWidth="1"/>
    <col min="8447" max="8447" width="49.42578125" style="65" customWidth="1"/>
    <col min="8448" max="8457" width="11.28515625" style="65" customWidth="1"/>
    <col min="8458" max="8701" width="16.28515625" style="65"/>
    <col min="8702" max="8702" width="16.28515625" style="65" customWidth="1"/>
    <col min="8703" max="8703" width="49.42578125" style="65" customWidth="1"/>
    <col min="8704" max="8713" width="11.28515625" style="65" customWidth="1"/>
    <col min="8714" max="8957" width="16.28515625" style="65"/>
    <col min="8958" max="8958" width="16.28515625" style="65" customWidth="1"/>
    <col min="8959" max="8959" width="49.42578125" style="65" customWidth="1"/>
    <col min="8960" max="8969" width="11.28515625" style="65" customWidth="1"/>
    <col min="8970" max="9213" width="16.28515625" style="65"/>
    <col min="9214" max="9214" width="16.28515625" style="65" customWidth="1"/>
    <col min="9215" max="9215" width="49.42578125" style="65" customWidth="1"/>
    <col min="9216" max="9225" width="11.28515625" style="65" customWidth="1"/>
    <col min="9226" max="9469" width="16.28515625" style="65"/>
    <col min="9470" max="9470" width="16.28515625" style="65" customWidth="1"/>
    <col min="9471" max="9471" width="49.42578125" style="65" customWidth="1"/>
    <col min="9472" max="9481" width="11.28515625" style="65" customWidth="1"/>
    <col min="9482" max="9725" width="16.28515625" style="65"/>
    <col min="9726" max="9726" width="16.28515625" style="65" customWidth="1"/>
    <col min="9727" max="9727" width="49.42578125" style="65" customWidth="1"/>
    <col min="9728" max="9737" width="11.28515625" style="65" customWidth="1"/>
    <col min="9738" max="9981" width="16.28515625" style="65"/>
    <col min="9982" max="9982" width="16.28515625" style="65" customWidth="1"/>
    <col min="9983" max="9983" width="49.42578125" style="65" customWidth="1"/>
    <col min="9984" max="9993" width="11.28515625" style="65" customWidth="1"/>
    <col min="9994" max="10237" width="16.28515625" style="65"/>
    <col min="10238" max="10238" width="16.28515625" style="65" customWidth="1"/>
    <col min="10239" max="10239" width="49.42578125" style="65" customWidth="1"/>
    <col min="10240" max="10249" width="11.28515625" style="65" customWidth="1"/>
    <col min="10250" max="10493" width="16.28515625" style="65"/>
    <col min="10494" max="10494" width="16.28515625" style="65" customWidth="1"/>
    <col min="10495" max="10495" width="49.42578125" style="65" customWidth="1"/>
    <col min="10496" max="10505" width="11.28515625" style="65" customWidth="1"/>
    <col min="10506" max="10749" width="16.28515625" style="65"/>
    <col min="10750" max="10750" width="16.28515625" style="65" customWidth="1"/>
    <col min="10751" max="10751" width="49.42578125" style="65" customWidth="1"/>
    <col min="10752" max="10761" width="11.28515625" style="65" customWidth="1"/>
    <col min="10762" max="11005" width="16.28515625" style="65"/>
    <col min="11006" max="11006" width="16.28515625" style="65" customWidth="1"/>
    <col min="11007" max="11007" width="49.42578125" style="65" customWidth="1"/>
    <col min="11008" max="11017" width="11.28515625" style="65" customWidth="1"/>
    <col min="11018" max="11261" width="16.28515625" style="65"/>
    <col min="11262" max="11262" width="16.28515625" style="65" customWidth="1"/>
    <col min="11263" max="11263" width="49.42578125" style="65" customWidth="1"/>
    <col min="11264" max="11273" width="11.28515625" style="65" customWidth="1"/>
    <col min="11274" max="11517" width="16.28515625" style="65"/>
    <col min="11518" max="11518" width="16.28515625" style="65" customWidth="1"/>
    <col min="11519" max="11519" width="49.42578125" style="65" customWidth="1"/>
    <col min="11520" max="11529" width="11.28515625" style="65" customWidth="1"/>
    <col min="11530" max="11773" width="16.28515625" style="65"/>
    <col min="11774" max="11774" width="16.28515625" style="65" customWidth="1"/>
    <col min="11775" max="11775" width="49.42578125" style="65" customWidth="1"/>
    <col min="11776" max="11785" width="11.28515625" style="65" customWidth="1"/>
    <col min="11786" max="12029" width="16.28515625" style="65"/>
    <col min="12030" max="12030" width="16.28515625" style="65" customWidth="1"/>
    <col min="12031" max="12031" width="49.42578125" style="65" customWidth="1"/>
    <col min="12032" max="12041" width="11.28515625" style="65" customWidth="1"/>
    <col min="12042" max="12285" width="16.28515625" style="65"/>
    <col min="12286" max="12286" width="16.28515625" style="65" customWidth="1"/>
    <col min="12287" max="12287" width="49.42578125" style="65" customWidth="1"/>
    <col min="12288" max="12297" width="11.28515625" style="65" customWidth="1"/>
    <col min="12298" max="12541" width="16.28515625" style="65"/>
    <col min="12542" max="12542" width="16.28515625" style="65" customWidth="1"/>
    <col min="12543" max="12543" width="49.42578125" style="65" customWidth="1"/>
    <col min="12544" max="12553" width="11.28515625" style="65" customWidth="1"/>
    <col min="12554" max="12797" width="16.28515625" style="65"/>
    <col min="12798" max="12798" width="16.28515625" style="65" customWidth="1"/>
    <col min="12799" max="12799" width="49.42578125" style="65" customWidth="1"/>
    <col min="12800" max="12809" width="11.28515625" style="65" customWidth="1"/>
    <col min="12810" max="13053" width="16.28515625" style="65"/>
    <col min="13054" max="13054" width="16.28515625" style="65" customWidth="1"/>
    <col min="13055" max="13055" width="49.42578125" style="65" customWidth="1"/>
    <col min="13056" max="13065" width="11.28515625" style="65" customWidth="1"/>
    <col min="13066" max="13309" width="16.28515625" style="65"/>
    <col min="13310" max="13310" width="16.28515625" style="65" customWidth="1"/>
    <col min="13311" max="13311" width="49.42578125" style="65" customWidth="1"/>
    <col min="13312" max="13321" width="11.28515625" style="65" customWidth="1"/>
    <col min="13322" max="13565" width="16.28515625" style="65"/>
    <col min="13566" max="13566" width="16.28515625" style="65" customWidth="1"/>
    <col min="13567" max="13567" width="49.42578125" style="65" customWidth="1"/>
    <col min="13568" max="13577" width="11.28515625" style="65" customWidth="1"/>
    <col min="13578" max="13821" width="16.28515625" style="65"/>
    <col min="13822" max="13822" width="16.28515625" style="65" customWidth="1"/>
    <col min="13823" max="13823" width="49.42578125" style="65" customWidth="1"/>
    <col min="13824" max="13833" width="11.28515625" style="65" customWidth="1"/>
    <col min="13834" max="14077" width="16.28515625" style="65"/>
    <col min="14078" max="14078" width="16.28515625" style="65" customWidth="1"/>
    <col min="14079" max="14079" width="49.42578125" style="65" customWidth="1"/>
    <col min="14080" max="14089" width="11.28515625" style="65" customWidth="1"/>
    <col min="14090" max="14333" width="16.28515625" style="65"/>
    <col min="14334" max="14334" width="16.28515625" style="65" customWidth="1"/>
    <col min="14335" max="14335" width="49.42578125" style="65" customWidth="1"/>
    <col min="14336" max="14345" width="11.28515625" style="65" customWidth="1"/>
    <col min="14346" max="14589" width="16.28515625" style="65"/>
    <col min="14590" max="14590" width="16.28515625" style="65" customWidth="1"/>
    <col min="14591" max="14591" width="49.42578125" style="65" customWidth="1"/>
    <col min="14592" max="14601" width="11.28515625" style="65" customWidth="1"/>
    <col min="14602" max="14845" width="16.28515625" style="65"/>
    <col min="14846" max="14846" width="16.28515625" style="65" customWidth="1"/>
    <col min="14847" max="14847" width="49.42578125" style="65" customWidth="1"/>
    <col min="14848" max="14857" width="11.28515625" style="65" customWidth="1"/>
    <col min="14858" max="15101" width="16.28515625" style="65"/>
    <col min="15102" max="15102" width="16.28515625" style="65" customWidth="1"/>
    <col min="15103" max="15103" width="49.42578125" style="65" customWidth="1"/>
    <col min="15104" max="15113" width="11.28515625" style="65" customWidth="1"/>
    <col min="15114" max="15357" width="16.28515625" style="65"/>
    <col min="15358" max="15358" width="16.28515625" style="65" customWidth="1"/>
    <col min="15359" max="15359" width="49.42578125" style="65" customWidth="1"/>
    <col min="15360" max="15369" width="11.28515625" style="65" customWidth="1"/>
    <col min="15370" max="15613" width="16.28515625" style="65"/>
    <col min="15614" max="15614" width="16.28515625" style="65" customWidth="1"/>
    <col min="15615" max="15615" width="49.42578125" style="65" customWidth="1"/>
    <col min="15616" max="15625" width="11.28515625" style="65" customWidth="1"/>
    <col min="15626" max="15869" width="16.28515625" style="65"/>
    <col min="15870" max="15870" width="16.28515625" style="65" customWidth="1"/>
    <col min="15871" max="15871" width="49.42578125" style="65" customWidth="1"/>
    <col min="15872" max="15881" width="11.28515625" style="65" customWidth="1"/>
    <col min="15882" max="16125" width="16.28515625" style="65"/>
    <col min="16126" max="16126" width="16.28515625" style="65" customWidth="1"/>
    <col min="16127" max="16127" width="49.42578125" style="65" customWidth="1"/>
    <col min="16128" max="16137" width="11.28515625" style="65" customWidth="1"/>
    <col min="16138" max="16384" width="16.28515625" style="65"/>
  </cols>
  <sheetData>
    <row r="1" spans="1:9" ht="42.75" customHeight="1" thickBot="1" x14ac:dyDescent="0.3"/>
    <row r="2" spans="1:9" ht="30" customHeight="1" x14ac:dyDescent="0.25">
      <c r="B2" s="66" t="s">
        <v>0</v>
      </c>
      <c r="C2" s="67" t="s">
        <v>177</v>
      </c>
      <c r="D2" s="68"/>
      <c r="E2" s="68"/>
      <c r="F2" s="68"/>
      <c r="G2" s="68"/>
      <c r="H2" s="69"/>
    </row>
    <row r="3" spans="1:9" ht="21.75" customHeight="1" x14ac:dyDescent="0.25">
      <c r="B3" s="70" t="s">
        <v>1</v>
      </c>
      <c r="C3" s="71"/>
      <c r="D3" s="72"/>
      <c r="E3" s="72"/>
      <c r="F3" s="72"/>
      <c r="G3" s="72"/>
      <c r="H3" s="73"/>
    </row>
    <row r="4" spans="1:9" ht="27" customHeight="1" x14ac:dyDescent="0.25">
      <c r="B4" s="70" t="s">
        <v>2</v>
      </c>
      <c r="C4" s="71" t="s">
        <v>178</v>
      </c>
      <c r="D4" s="72"/>
      <c r="E4" s="72"/>
      <c r="F4" s="72"/>
      <c r="G4" s="72"/>
      <c r="H4" s="73"/>
    </row>
    <row r="5" spans="1:9" ht="28.5" customHeight="1" x14ac:dyDescent="0.25">
      <c r="B5" s="70" t="s">
        <v>3</v>
      </c>
      <c r="C5" s="71" t="s">
        <v>179</v>
      </c>
      <c r="D5" s="72"/>
      <c r="E5" s="72"/>
      <c r="F5" s="72"/>
      <c r="G5" s="72"/>
      <c r="H5" s="73"/>
    </row>
    <row r="6" spans="1:9" ht="21.75" customHeight="1" x14ac:dyDescent="0.25">
      <c r="B6" s="70" t="s">
        <v>4</v>
      </c>
      <c r="C6" s="74">
        <v>1727600</v>
      </c>
      <c r="D6" s="72"/>
      <c r="E6" s="72"/>
      <c r="F6" s="72"/>
      <c r="G6" s="72"/>
      <c r="H6" s="73"/>
    </row>
    <row r="7" spans="1:9" ht="21.75" customHeight="1" thickBot="1" x14ac:dyDescent="0.3">
      <c r="B7" s="75"/>
      <c r="C7" s="76"/>
      <c r="D7" s="77"/>
      <c r="E7" s="77"/>
      <c r="F7" s="77"/>
      <c r="G7" s="77"/>
      <c r="H7" s="78"/>
    </row>
    <row r="8" spans="1:9" ht="21.75" customHeight="1" x14ac:dyDescent="0.25">
      <c r="B8" s="79"/>
      <c r="C8" s="79"/>
      <c r="D8" s="79"/>
      <c r="E8" s="79"/>
      <c r="F8" s="79"/>
      <c r="G8" s="79"/>
      <c r="H8" s="79"/>
    </row>
    <row r="9" spans="1:9" ht="54" customHeight="1" x14ac:dyDescent="0.25">
      <c r="A9" s="80"/>
      <c r="B9" s="81" t="s">
        <v>5</v>
      </c>
      <c r="C9" s="98" t="s">
        <v>6</v>
      </c>
      <c r="D9" s="137" t="s">
        <v>287</v>
      </c>
      <c r="E9" s="137" t="s">
        <v>253</v>
      </c>
      <c r="F9" s="137" t="s">
        <v>255</v>
      </c>
      <c r="G9" s="137" t="s">
        <v>254</v>
      </c>
      <c r="H9" s="98" t="s">
        <v>7</v>
      </c>
      <c r="I9" s="82" t="s">
        <v>8</v>
      </c>
    </row>
    <row r="10" spans="1:9" ht="14.25" customHeight="1" x14ac:dyDescent="0.25">
      <c r="A10" s="83" t="s">
        <v>9</v>
      </c>
      <c r="B10" s="84"/>
      <c r="C10" s="84"/>
      <c r="D10" s="84"/>
      <c r="E10" s="89"/>
      <c r="F10" s="89"/>
      <c r="G10" s="89"/>
      <c r="H10" s="89"/>
      <c r="I10" s="89"/>
    </row>
    <row r="11" spans="1:9" ht="24.75" customHeight="1" x14ac:dyDescent="0.25">
      <c r="A11" s="85"/>
      <c r="B11" s="86" t="s">
        <v>10</v>
      </c>
      <c r="C11" s="85"/>
      <c r="D11" s="85"/>
      <c r="E11" s="90"/>
      <c r="F11" s="90"/>
      <c r="G11" s="90"/>
      <c r="H11" s="90"/>
      <c r="I11" s="90"/>
    </row>
    <row r="12" spans="1:9" s="93" customFormat="1" ht="45" x14ac:dyDescent="0.25">
      <c r="A12" s="91" t="s">
        <v>11</v>
      </c>
      <c r="B12" s="91" t="s">
        <v>12</v>
      </c>
      <c r="C12" s="91">
        <f t="shared" ref="C12" si="0">C13</f>
        <v>0</v>
      </c>
      <c r="D12" s="91">
        <f>D13</f>
        <v>0</v>
      </c>
      <c r="E12" s="91">
        <f t="shared" ref="E12:I12" si="1">E13</f>
        <v>0</v>
      </c>
      <c r="F12" s="91">
        <f t="shared" si="1"/>
        <v>0</v>
      </c>
      <c r="G12" s="91">
        <f t="shared" si="1"/>
        <v>0</v>
      </c>
      <c r="H12" s="91">
        <f t="shared" si="1"/>
        <v>0</v>
      </c>
      <c r="I12" s="91">
        <f t="shared" si="1"/>
        <v>0</v>
      </c>
    </row>
    <row r="13" spans="1:9" ht="36" customHeight="1" x14ac:dyDescent="0.25">
      <c r="A13" s="85" t="s">
        <v>13</v>
      </c>
      <c r="B13" s="15" t="s">
        <v>407</v>
      </c>
      <c r="C13" s="85">
        <v>0</v>
      </c>
      <c r="D13" s="97"/>
      <c r="E13" s="85"/>
      <c r="F13" s="85"/>
      <c r="G13" s="90"/>
      <c r="H13" s="90">
        <f t="shared" ref="H13:H97" si="2">D13+E13+F13+G13</f>
        <v>0</v>
      </c>
      <c r="I13" s="90">
        <f>H13-C13</f>
        <v>0</v>
      </c>
    </row>
    <row r="14" spans="1:9" s="93" customFormat="1" ht="60" x14ac:dyDescent="0.25">
      <c r="A14" s="91" t="s">
        <v>14</v>
      </c>
      <c r="B14" s="91" t="s">
        <v>15</v>
      </c>
      <c r="C14" s="91">
        <f t="shared" ref="C14" si="3">C15</f>
        <v>0</v>
      </c>
      <c r="D14" s="91">
        <f>D15</f>
        <v>0</v>
      </c>
      <c r="E14" s="91">
        <f t="shared" ref="E14:I14" si="4">E15</f>
        <v>0</v>
      </c>
      <c r="F14" s="91">
        <f t="shared" si="4"/>
        <v>0</v>
      </c>
      <c r="G14" s="91">
        <f t="shared" si="4"/>
        <v>0</v>
      </c>
      <c r="H14" s="91">
        <f t="shared" si="2"/>
        <v>0</v>
      </c>
      <c r="I14" s="91">
        <f t="shared" si="4"/>
        <v>0</v>
      </c>
    </row>
    <row r="15" spans="1:9" ht="42.75" customHeight="1" x14ac:dyDescent="0.25">
      <c r="A15" s="85"/>
      <c r="B15" s="15" t="s">
        <v>289</v>
      </c>
      <c r="C15" s="85">
        <v>0</v>
      </c>
      <c r="D15" s="97"/>
      <c r="E15" s="85"/>
      <c r="F15" s="85"/>
      <c r="G15" s="90"/>
      <c r="H15" s="90">
        <f t="shared" si="2"/>
        <v>0</v>
      </c>
      <c r="I15" s="90">
        <f>H15-C15</f>
        <v>0</v>
      </c>
    </row>
    <row r="16" spans="1:9" s="93" customFormat="1" ht="60" x14ac:dyDescent="0.25">
      <c r="A16" s="91" t="s">
        <v>16</v>
      </c>
      <c r="B16" s="91" t="s">
        <v>17</v>
      </c>
      <c r="C16" s="91">
        <f t="shared" ref="C16" si="5">C17</f>
        <v>0</v>
      </c>
      <c r="D16" s="91">
        <f>D17</f>
        <v>0</v>
      </c>
      <c r="E16" s="91">
        <f t="shared" ref="E16:I16" si="6">E17</f>
        <v>0</v>
      </c>
      <c r="F16" s="91">
        <f t="shared" si="6"/>
        <v>0</v>
      </c>
      <c r="G16" s="91">
        <f t="shared" si="6"/>
        <v>0</v>
      </c>
      <c r="H16" s="91">
        <f t="shared" si="2"/>
        <v>0</v>
      </c>
      <c r="I16" s="91">
        <f t="shared" si="6"/>
        <v>0</v>
      </c>
    </row>
    <row r="17" spans="1:9" ht="42.75" customHeight="1" x14ac:dyDescent="0.25">
      <c r="A17" s="85" t="s">
        <v>18</v>
      </c>
      <c r="B17" s="15" t="s">
        <v>290</v>
      </c>
      <c r="C17" s="85"/>
      <c r="D17" s="97"/>
      <c r="E17" s="85"/>
      <c r="F17" s="85"/>
      <c r="G17" s="90"/>
      <c r="H17" s="90">
        <f t="shared" si="2"/>
        <v>0</v>
      </c>
      <c r="I17" s="90">
        <f>H17-C17</f>
        <v>0</v>
      </c>
    </row>
    <row r="18" spans="1:9" s="93" customFormat="1" ht="42.75" customHeight="1" x14ac:dyDescent="0.25">
      <c r="A18" s="91" t="s">
        <v>19</v>
      </c>
      <c r="B18" s="91" t="s">
        <v>20</v>
      </c>
      <c r="C18" s="91">
        <f t="shared" ref="C18" si="7">C19</f>
        <v>1</v>
      </c>
      <c r="D18" s="91">
        <f>D19</f>
        <v>0</v>
      </c>
      <c r="E18" s="91">
        <f t="shared" ref="E18:I18" si="8">E19</f>
        <v>0</v>
      </c>
      <c r="F18" s="91">
        <f t="shared" si="8"/>
        <v>1</v>
      </c>
      <c r="G18" s="91">
        <f t="shared" si="8"/>
        <v>0</v>
      </c>
      <c r="H18" s="91">
        <f t="shared" si="2"/>
        <v>1</v>
      </c>
      <c r="I18" s="91">
        <f t="shared" si="8"/>
        <v>0</v>
      </c>
    </row>
    <row r="19" spans="1:9" ht="42.75" customHeight="1" x14ac:dyDescent="0.25">
      <c r="A19" s="85" t="s">
        <v>21</v>
      </c>
      <c r="B19" s="15" t="s">
        <v>291</v>
      </c>
      <c r="C19" s="85">
        <v>1</v>
      </c>
      <c r="D19" s="97"/>
      <c r="E19" s="85"/>
      <c r="F19" s="85">
        <v>1</v>
      </c>
      <c r="G19" s="90"/>
      <c r="H19" s="90">
        <f t="shared" si="2"/>
        <v>1</v>
      </c>
      <c r="I19" s="90">
        <f>H19-C19</f>
        <v>0</v>
      </c>
    </row>
    <row r="20" spans="1:9" s="93" customFormat="1" ht="42.75" customHeight="1" x14ac:dyDescent="0.25">
      <c r="A20" s="91" t="s">
        <v>22</v>
      </c>
      <c r="B20" s="91" t="s">
        <v>23</v>
      </c>
      <c r="C20" s="91">
        <f t="shared" ref="C20" si="9">C21</f>
        <v>0</v>
      </c>
      <c r="D20" s="91">
        <f>D21</f>
        <v>0</v>
      </c>
      <c r="E20" s="91">
        <f t="shared" ref="E20:I20" si="10">E21</f>
        <v>0</v>
      </c>
      <c r="F20" s="91">
        <f t="shared" si="10"/>
        <v>0</v>
      </c>
      <c r="G20" s="91">
        <f t="shared" si="10"/>
        <v>0</v>
      </c>
      <c r="H20" s="91">
        <f t="shared" si="2"/>
        <v>0</v>
      </c>
      <c r="I20" s="91">
        <f t="shared" si="10"/>
        <v>0</v>
      </c>
    </row>
    <row r="21" spans="1:9" ht="42.75" customHeight="1" x14ac:dyDescent="0.25">
      <c r="A21" s="85" t="s">
        <v>24</v>
      </c>
      <c r="B21" s="15" t="s">
        <v>258</v>
      </c>
      <c r="C21" s="85">
        <v>0</v>
      </c>
      <c r="D21" s="97"/>
      <c r="E21" s="85"/>
      <c r="F21" s="85"/>
      <c r="G21" s="90"/>
      <c r="H21" s="90">
        <f t="shared" si="2"/>
        <v>0</v>
      </c>
      <c r="I21" s="90">
        <f>H21-C21</f>
        <v>0</v>
      </c>
    </row>
    <row r="22" spans="1:9" ht="22.5" customHeight="1" x14ac:dyDescent="0.25">
      <c r="A22" s="85"/>
      <c r="B22" s="86" t="s">
        <v>25</v>
      </c>
      <c r="C22" s="85"/>
      <c r="D22" s="85"/>
      <c r="E22" s="90"/>
      <c r="F22" s="90"/>
      <c r="G22" s="90"/>
      <c r="H22" s="90">
        <f t="shared" si="2"/>
        <v>0</v>
      </c>
      <c r="I22" s="90"/>
    </row>
    <row r="23" spans="1:9" s="93" customFormat="1" ht="42.75" customHeight="1" x14ac:dyDescent="0.25">
      <c r="A23" s="91" t="s">
        <v>26</v>
      </c>
      <c r="B23" s="91" t="s">
        <v>27</v>
      </c>
      <c r="C23" s="91">
        <f t="shared" ref="C23" si="11">C24</f>
        <v>0</v>
      </c>
      <c r="D23" s="91">
        <f>D24</f>
        <v>0</v>
      </c>
      <c r="E23" s="91">
        <f t="shared" ref="E23:I23" si="12">E24</f>
        <v>0</v>
      </c>
      <c r="F23" s="91">
        <f t="shared" si="12"/>
        <v>0</v>
      </c>
      <c r="G23" s="91">
        <f t="shared" si="12"/>
        <v>0</v>
      </c>
      <c r="H23" s="91">
        <f t="shared" si="2"/>
        <v>0</v>
      </c>
      <c r="I23" s="91">
        <f t="shared" si="12"/>
        <v>0</v>
      </c>
    </row>
    <row r="24" spans="1:9" ht="28.5" customHeight="1" x14ac:dyDescent="0.25">
      <c r="A24" s="85" t="s">
        <v>28</v>
      </c>
      <c r="B24" s="15" t="s">
        <v>259</v>
      </c>
      <c r="C24" s="85"/>
      <c r="D24" s="97"/>
      <c r="E24" s="85"/>
      <c r="F24" s="85"/>
      <c r="G24" s="90"/>
      <c r="H24" s="90">
        <f t="shared" si="2"/>
        <v>0</v>
      </c>
      <c r="I24" s="90">
        <f>H24-C24</f>
        <v>0</v>
      </c>
    </row>
    <row r="25" spans="1:9" ht="23.25" customHeight="1" x14ac:dyDescent="0.25">
      <c r="A25" s="105" t="s">
        <v>29</v>
      </c>
      <c r="B25" s="89"/>
      <c r="C25" s="89"/>
      <c r="D25" s="89"/>
      <c r="E25" s="89"/>
      <c r="F25" s="89"/>
      <c r="G25" s="89"/>
      <c r="H25" s="89">
        <f t="shared" si="2"/>
        <v>0</v>
      </c>
      <c r="I25" s="89"/>
    </row>
    <row r="26" spans="1:9" s="95" customFormat="1" x14ac:dyDescent="0.25">
      <c r="A26" s="100"/>
      <c r="B26" s="86" t="s">
        <v>10</v>
      </c>
      <c r="C26" s="92"/>
      <c r="D26" s="92"/>
      <c r="E26" s="101"/>
      <c r="F26" s="101"/>
      <c r="G26" s="101"/>
      <c r="H26" s="101"/>
      <c r="I26" s="101"/>
    </row>
    <row r="27" spans="1:9" s="95" customFormat="1" ht="32.25" customHeight="1" x14ac:dyDescent="0.25">
      <c r="A27" s="104" t="s">
        <v>30</v>
      </c>
      <c r="B27" s="103" t="s">
        <v>252</v>
      </c>
      <c r="C27" s="91">
        <f>C28+C29+C30+C31+C32</f>
        <v>70</v>
      </c>
      <c r="D27" s="91"/>
      <c r="E27" s="91"/>
      <c r="F27" s="91">
        <f t="shared" ref="F27:G27" si="13">F28+F29+F30+F31+F32</f>
        <v>42</v>
      </c>
      <c r="G27" s="91">
        <f t="shared" si="13"/>
        <v>0</v>
      </c>
      <c r="H27" s="91">
        <f t="shared" si="2"/>
        <v>42</v>
      </c>
      <c r="I27" s="91">
        <f t="shared" ref="I27:I32" si="14">I28+I29+I30+I31+I32</f>
        <v>-212</v>
      </c>
    </row>
    <row r="28" spans="1:9" s="95" customFormat="1" ht="23.25" customHeight="1" x14ac:dyDescent="0.25">
      <c r="A28" s="85" t="s">
        <v>247</v>
      </c>
      <c r="B28" s="107" t="s">
        <v>260</v>
      </c>
      <c r="C28" s="92"/>
      <c r="D28" s="97"/>
      <c r="E28" s="92"/>
      <c r="F28" s="92"/>
      <c r="G28" s="101"/>
      <c r="H28" s="101">
        <f>D28+E28+F28+G28</f>
        <v>0</v>
      </c>
      <c r="I28" s="101">
        <f t="shared" si="14"/>
        <v>-108</v>
      </c>
    </row>
    <row r="29" spans="1:9" s="95" customFormat="1" ht="23.25" customHeight="1" x14ac:dyDescent="0.25">
      <c r="A29" s="85" t="s">
        <v>248</v>
      </c>
      <c r="B29" s="107" t="s">
        <v>261</v>
      </c>
      <c r="C29" s="92"/>
      <c r="D29" s="97"/>
      <c r="E29" s="92"/>
      <c r="F29" s="92"/>
      <c r="G29" s="101"/>
      <c r="H29" s="101">
        <f>D29+E29+F29+G29</f>
        <v>0</v>
      </c>
      <c r="I29" s="101">
        <f t="shared" si="14"/>
        <v>-54</v>
      </c>
    </row>
    <row r="30" spans="1:9" s="95" customFormat="1" ht="23.25" customHeight="1" x14ac:dyDescent="0.25">
      <c r="A30" s="85" t="s">
        <v>249</v>
      </c>
      <c r="B30" s="107" t="s">
        <v>293</v>
      </c>
      <c r="C30" s="92">
        <v>43</v>
      </c>
      <c r="D30" s="125"/>
      <c r="E30" s="125"/>
      <c r="F30" s="85">
        <v>32</v>
      </c>
      <c r="G30" s="101"/>
      <c r="H30" s="101">
        <f>D30+E30+F30+G30</f>
        <v>32</v>
      </c>
      <c r="I30" s="101">
        <f t="shared" si="14"/>
        <v>-27</v>
      </c>
    </row>
    <row r="31" spans="1:9" s="95" customFormat="1" ht="23.25" customHeight="1" x14ac:dyDescent="0.25">
      <c r="A31" s="85" t="s">
        <v>250</v>
      </c>
      <c r="B31" s="107" t="s">
        <v>294</v>
      </c>
      <c r="C31" s="92">
        <v>27</v>
      </c>
      <c r="D31" s="125"/>
      <c r="E31" s="125"/>
      <c r="F31" s="85">
        <v>10</v>
      </c>
      <c r="G31" s="101"/>
      <c r="H31" s="101">
        <f>D31+E31+F31+G31</f>
        <v>10</v>
      </c>
      <c r="I31" s="101">
        <f t="shared" si="14"/>
        <v>-15</v>
      </c>
    </row>
    <row r="32" spans="1:9" s="95" customFormat="1" ht="23.25" customHeight="1" x14ac:dyDescent="0.25">
      <c r="A32" s="85" t="s">
        <v>251</v>
      </c>
      <c r="B32" s="92"/>
      <c r="C32" s="92"/>
      <c r="D32" s="97"/>
      <c r="E32" s="101"/>
      <c r="F32" s="101"/>
      <c r="G32" s="101"/>
      <c r="H32" s="101">
        <f t="shared" si="2"/>
        <v>0</v>
      </c>
      <c r="I32" s="101">
        <f t="shared" si="14"/>
        <v>-8</v>
      </c>
    </row>
    <row r="33" spans="1:9" s="93" customFormat="1" ht="30" customHeight="1" x14ac:dyDescent="0.25">
      <c r="A33" s="91" t="s">
        <v>36</v>
      </c>
      <c r="B33" s="91" t="s">
        <v>31</v>
      </c>
      <c r="C33" s="91">
        <f t="shared" ref="C33" si="15">C34+C35+C36+C37+C38</f>
        <v>13</v>
      </c>
      <c r="D33" s="91">
        <f>D34+D35+D36+D37+D38</f>
        <v>4</v>
      </c>
      <c r="E33" s="91">
        <f>E34+E35+E36+E37+E38</f>
        <v>3</v>
      </c>
      <c r="F33" s="91">
        <f>F34+F35+F36+F37+F38</f>
        <v>2</v>
      </c>
      <c r="G33" s="91">
        <f t="shared" ref="G33" si="16">G34+G35+G36+G37+G38</f>
        <v>0</v>
      </c>
      <c r="H33" s="91">
        <f t="shared" si="2"/>
        <v>9</v>
      </c>
      <c r="I33" s="91">
        <f>I34+I35+I36+I37+I38</f>
        <v>-4</v>
      </c>
    </row>
    <row r="34" spans="1:9" ht="23.25" customHeight="1" x14ac:dyDescent="0.25">
      <c r="A34" s="85" t="s">
        <v>32</v>
      </c>
      <c r="B34" s="85" t="s">
        <v>413</v>
      </c>
      <c r="C34" s="85">
        <v>4</v>
      </c>
      <c r="D34" s="97">
        <v>1</v>
      </c>
      <c r="E34" s="85">
        <v>2</v>
      </c>
      <c r="F34" s="85">
        <v>1</v>
      </c>
      <c r="G34" s="90"/>
      <c r="H34" s="90">
        <f t="shared" si="2"/>
        <v>4</v>
      </c>
      <c r="I34" s="90">
        <f>H34-C34</f>
        <v>0</v>
      </c>
    </row>
    <row r="35" spans="1:9" ht="23.25" customHeight="1" x14ac:dyDescent="0.25">
      <c r="A35" s="85" t="s">
        <v>33</v>
      </c>
      <c r="B35" s="85" t="s">
        <v>414</v>
      </c>
      <c r="C35" s="85">
        <v>3</v>
      </c>
      <c r="D35" s="97">
        <v>2</v>
      </c>
      <c r="E35" s="85">
        <v>1</v>
      </c>
      <c r="F35" s="85"/>
      <c r="G35" s="90"/>
      <c r="H35" s="90">
        <f t="shared" si="2"/>
        <v>3</v>
      </c>
      <c r="I35" s="90">
        <f>H35-C35</f>
        <v>0</v>
      </c>
    </row>
    <row r="36" spans="1:9" ht="23.25" customHeight="1" x14ac:dyDescent="0.25">
      <c r="A36" s="85" t="s">
        <v>34</v>
      </c>
      <c r="B36" s="85" t="s">
        <v>415</v>
      </c>
      <c r="C36" s="85">
        <v>3</v>
      </c>
      <c r="D36" s="97"/>
      <c r="E36" s="85"/>
      <c r="F36" s="85"/>
      <c r="G36" s="90"/>
      <c r="H36" s="90">
        <f t="shared" si="2"/>
        <v>0</v>
      </c>
      <c r="I36" s="90">
        <f>H36-C36</f>
        <v>-3</v>
      </c>
    </row>
    <row r="37" spans="1:9" ht="23.25" customHeight="1" x14ac:dyDescent="0.25">
      <c r="A37" s="85" t="s">
        <v>35</v>
      </c>
      <c r="B37" s="85" t="s">
        <v>416</v>
      </c>
      <c r="C37" s="85">
        <v>3</v>
      </c>
      <c r="D37" s="97">
        <v>1</v>
      </c>
      <c r="E37" s="85"/>
      <c r="F37" s="85">
        <v>1</v>
      </c>
      <c r="G37" s="90"/>
      <c r="H37" s="90">
        <f t="shared" si="2"/>
        <v>2</v>
      </c>
      <c r="I37" s="90">
        <f>H37-C37</f>
        <v>-1</v>
      </c>
    </row>
    <row r="38" spans="1:9" ht="23.25" customHeight="1" x14ac:dyDescent="0.25">
      <c r="A38" s="85" t="s">
        <v>180</v>
      </c>
      <c r="B38" s="85"/>
      <c r="C38" s="85"/>
      <c r="D38" s="97"/>
      <c r="E38" s="85"/>
      <c r="F38" s="85"/>
      <c r="G38" s="90"/>
      <c r="H38" s="90">
        <f t="shared" si="2"/>
        <v>0</v>
      </c>
      <c r="I38" s="90">
        <f>H38-C38</f>
        <v>0</v>
      </c>
    </row>
    <row r="39" spans="1:9" ht="23.25" customHeight="1" x14ac:dyDescent="0.25">
      <c r="A39" s="85" t="s">
        <v>341</v>
      </c>
      <c r="B39" s="85"/>
      <c r="C39" s="85"/>
      <c r="D39" s="97"/>
      <c r="E39" s="85"/>
      <c r="F39" s="85"/>
      <c r="G39" s="90"/>
      <c r="H39" s="90"/>
      <c r="I39" s="90"/>
    </row>
    <row r="40" spans="1:9" ht="23.25" customHeight="1" x14ac:dyDescent="0.25">
      <c r="A40" s="85" t="s">
        <v>343</v>
      </c>
      <c r="B40" s="85"/>
      <c r="C40" s="85"/>
      <c r="D40" s="97"/>
      <c r="E40" s="85"/>
      <c r="F40" s="85"/>
      <c r="G40" s="90"/>
      <c r="H40" s="90"/>
      <c r="I40" s="90"/>
    </row>
    <row r="41" spans="1:9" ht="23.25" customHeight="1" x14ac:dyDescent="0.25">
      <c r="A41" s="85"/>
      <c r="B41" s="85"/>
      <c r="C41" s="85"/>
      <c r="D41" s="97"/>
      <c r="E41" s="85"/>
      <c r="F41" s="85"/>
      <c r="G41" s="90"/>
      <c r="H41" s="90"/>
      <c r="I41" s="90"/>
    </row>
    <row r="42" spans="1:9" ht="23.25" customHeight="1" x14ac:dyDescent="0.25">
      <c r="A42" s="85" t="s">
        <v>345</v>
      </c>
      <c r="B42" s="85"/>
      <c r="C42" s="85"/>
      <c r="D42" s="97"/>
      <c r="E42" s="85"/>
      <c r="F42" s="85"/>
      <c r="G42" s="90"/>
      <c r="H42" s="90"/>
      <c r="I42" s="90"/>
    </row>
    <row r="43" spans="1:9" ht="23.25" customHeight="1" x14ac:dyDescent="0.25">
      <c r="A43" s="85" t="s">
        <v>347</v>
      </c>
      <c r="B43" s="85"/>
      <c r="C43" s="85"/>
      <c r="D43" s="97"/>
      <c r="E43" s="85"/>
      <c r="F43" s="85"/>
      <c r="G43" s="90"/>
      <c r="H43" s="90"/>
      <c r="I43" s="90"/>
    </row>
    <row r="44" spans="1:9" ht="23.25" customHeight="1" x14ac:dyDescent="0.25">
      <c r="A44" s="85" t="s">
        <v>349</v>
      </c>
      <c r="B44" s="85" t="s">
        <v>417</v>
      </c>
      <c r="C44" s="85">
        <v>3</v>
      </c>
      <c r="D44" s="97"/>
      <c r="E44" s="85"/>
      <c r="F44" s="85"/>
      <c r="G44" s="90"/>
      <c r="H44" s="90"/>
      <c r="I44" s="90"/>
    </row>
    <row r="45" spans="1:9" s="93" customFormat="1" ht="30" x14ac:dyDescent="0.25">
      <c r="A45" s="91" t="s">
        <v>246</v>
      </c>
      <c r="B45" s="91" t="s">
        <v>37</v>
      </c>
      <c r="C45" s="91">
        <f t="shared" ref="C45" si="17">C46+C47</f>
        <v>26</v>
      </c>
      <c r="D45" s="91">
        <f>D46+D47</f>
        <v>0</v>
      </c>
      <c r="E45" s="91">
        <f t="shared" ref="E45:I45" si="18">E46+E47</f>
        <v>0</v>
      </c>
      <c r="F45" s="91">
        <f t="shared" si="18"/>
        <v>0</v>
      </c>
      <c r="G45" s="91">
        <f t="shared" si="18"/>
        <v>0</v>
      </c>
      <c r="H45" s="91">
        <f t="shared" si="2"/>
        <v>0</v>
      </c>
      <c r="I45" s="91">
        <f t="shared" si="18"/>
        <v>-26</v>
      </c>
    </row>
    <row r="46" spans="1:9" ht="20.25" customHeight="1" x14ac:dyDescent="0.25">
      <c r="A46" s="85" t="s">
        <v>38</v>
      </c>
      <c r="B46" s="107" t="s">
        <v>260</v>
      </c>
      <c r="C46" s="85">
        <v>16</v>
      </c>
      <c r="D46" s="97"/>
      <c r="E46" s="85"/>
      <c r="F46" s="85"/>
      <c r="G46" s="90"/>
      <c r="H46" s="90">
        <f t="shared" si="2"/>
        <v>0</v>
      </c>
      <c r="I46" s="90">
        <f>H46-C46</f>
        <v>-16</v>
      </c>
    </row>
    <row r="47" spans="1:9" ht="20.25" customHeight="1" x14ac:dyDescent="0.25">
      <c r="A47" s="85" t="s">
        <v>39</v>
      </c>
      <c r="B47" s="107" t="s">
        <v>261</v>
      </c>
      <c r="C47" s="85">
        <v>10</v>
      </c>
      <c r="D47" s="97"/>
      <c r="E47" s="85"/>
      <c r="F47" s="85"/>
      <c r="G47" s="90"/>
      <c r="H47" s="90">
        <f t="shared" si="2"/>
        <v>0</v>
      </c>
      <c r="I47" s="90">
        <f>H47-C47</f>
        <v>-10</v>
      </c>
    </row>
    <row r="48" spans="1:9" ht="20.25" customHeight="1" x14ac:dyDescent="0.25">
      <c r="A48" s="85"/>
      <c r="B48" s="107" t="s">
        <v>293</v>
      </c>
      <c r="C48" s="85"/>
      <c r="D48" s="97"/>
      <c r="E48" s="85"/>
      <c r="F48" s="85"/>
      <c r="G48" s="90"/>
      <c r="H48" s="90"/>
      <c r="I48" s="90"/>
    </row>
    <row r="49" spans="1:9" ht="20.25" customHeight="1" x14ac:dyDescent="0.25">
      <c r="A49" s="85"/>
      <c r="B49" s="107" t="s">
        <v>294</v>
      </c>
      <c r="C49" s="85"/>
      <c r="D49" s="97"/>
      <c r="E49" s="85"/>
      <c r="F49" s="85"/>
      <c r="G49" s="90"/>
      <c r="H49" s="90"/>
      <c r="I49" s="90"/>
    </row>
    <row r="50" spans="1:9" s="93" customFormat="1" ht="36" customHeight="1" x14ac:dyDescent="0.25">
      <c r="A50" s="91" t="s">
        <v>40</v>
      </c>
      <c r="B50" s="104" t="s">
        <v>41</v>
      </c>
      <c r="C50" s="91">
        <f t="shared" ref="C50" si="19">C51+C52+C53+C54</f>
        <v>43</v>
      </c>
      <c r="D50" s="109"/>
      <c r="E50" s="109"/>
      <c r="F50" s="91">
        <f t="shared" ref="F50:I50" si="20">F51+F52+F53+F54</f>
        <v>23</v>
      </c>
      <c r="G50" s="91">
        <f t="shared" si="20"/>
        <v>0</v>
      </c>
      <c r="H50" s="91">
        <f t="shared" si="2"/>
        <v>23</v>
      </c>
      <c r="I50" s="91">
        <f t="shared" si="20"/>
        <v>-20</v>
      </c>
    </row>
    <row r="51" spans="1:9" ht="21.75" customHeight="1" x14ac:dyDescent="0.25">
      <c r="A51" s="85" t="s">
        <v>42</v>
      </c>
      <c r="B51" s="107" t="s">
        <v>260</v>
      </c>
      <c r="C51" s="85"/>
      <c r="D51" s="125"/>
      <c r="E51" s="125"/>
      <c r="F51" s="85"/>
      <c r="G51" s="90"/>
      <c r="H51" s="90">
        <f t="shared" si="2"/>
        <v>0</v>
      </c>
      <c r="I51" s="90">
        <f>H51-C51</f>
        <v>0</v>
      </c>
    </row>
    <row r="52" spans="1:9" ht="21.75" customHeight="1" x14ac:dyDescent="0.25">
      <c r="A52" s="85" t="s">
        <v>43</v>
      </c>
      <c r="B52" s="107" t="s">
        <v>261</v>
      </c>
      <c r="C52" s="85"/>
      <c r="D52" s="125"/>
      <c r="E52" s="125"/>
      <c r="F52" s="85"/>
      <c r="G52" s="90"/>
      <c r="H52" s="90">
        <f t="shared" si="2"/>
        <v>0</v>
      </c>
      <c r="I52" s="90">
        <f>H52-C52</f>
        <v>0</v>
      </c>
    </row>
    <row r="53" spans="1:9" ht="21.75" customHeight="1" x14ac:dyDescent="0.25">
      <c r="A53" s="85" t="s">
        <v>44</v>
      </c>
      <c r="B53" s="107" t="s">
        <v>293</v>
      </c>
      <c r="C53" s="85">
        <v>25</v>
      </c>
      <c r="D53" s="125"/>
      <c r="E53" s="125"/>
      <c r="F53" s="85">
        <v>17</v>
      </c>
      <c r="G53" s="90"/>
      <c r="H53" s="90">
        <f t="shared" si="2"/>
        <v>17</v>
      </c>
      <c r="I53" s="90">
        <f>H53-C53</f>
        <v>-8</v>
      </c>
    </row>
    <row r="54" spans="1:9" ht="21.75" customHeight="1" x14ac:dyDescent="0.25">
      <c r="A54" s="85" t="s">
        <v>45</v>
      </c>
      <c r="B54" s="107" t="s">
        <v>294</v>
      </c>
      <c r="C54" s="85">
        <v>18</v>
      </c>
      <c r="D54" s="125"/>
      <c r="E54" s="125"/>
      <c r="F54" s="85">
        <v>6</v>
      </c>
      <c r="G54" s="90"/>
      <c r="H54" s="90">
        <f t="shared" si="2"/>
        <v>6</v>
      </c>
      <c r="I54" s="90">
        <f>H54-C54</f>
        <v>-12</v>
      </c>
    </row>
    <row r="55" spans="1:9" s="93" customFormat="1" ht="42.75" customHeight="1" x14ac:dyDescent="0.25">
      <c r="A55" s="91" t="s">
        <v>46</v>
      </c>
      <c r="B55" s="104" t="s">
        <v>47</v>
      </c>
      <c r="C55" s="91">
        <f t="shared" ref="C55" si="21">C56+C57+C58+C59+C60</f>
        <v>10</v>
      </c>
      <c r="D55" s="91">
        <f>D56+D57+D58+D59+D60</f>
        <v>0</v>
      </c>
      <c r="E55" s="91">
        <f t="shared" ref="E55:I55" si="22">E56+E57+E58+E59+E60</f>
        <v>0</v>
      </c>
      <c r="F55" s="91">
        <f t="shared" si="22"/>
        <v>0</v>
      </c>
      <c r="G55" s="91">
        <f t="shared" si="22"/>
        <v>0</v>
      </c>
      <c r="H55" s="91">
        <f t="shared" si="2"/>
        <v>0</v>
      </c>
      <c r="I55" s="91">
        <f t="shared" si="22"/>
        <v>-10</v>
      </c>
    </row>
    <row r="56" spans="1:9" ht="19.5" customHeight="1" x14ac:dyDescent="0.25">
      <c r="A56" s="85" t="s">
        <v>48</v>
      </c>
      <c r="B56" s="85" t="s">
        <v>413</v>
      </c>
      <c r="C56" s="85">
        <v>4</v>
      </c>
      <c r="D56" s="97"/>
      <c r="E56" s="85"/>
      <c r="F56" s="85"/>
      <c r="G56" s="90"/>
      <c r="H56" s="90">
        <f t="shared" si="2"/>
        <v>0</v>
      </c>
      <c r="I56" s="90">
        <f>H56-C56</f>
        <v>-4</v>
      </c>
    </row>
    <row r="57" spans="1:9" ht="19.5" customHeight="1" x14ac:dyDescent="0.25">
      <c r="A57" s="85" t="s">
        <v>49</v>
      </c>
      <c r="B57" s="85" t="s">
        <v>414</v>
      </c>
      <c r="C57" s="85">
        <v>2</v>
      </c>
      <c r="D57" s="97"/>
      <c r="E57" s="85"/>
      <c r="F57" s="85"/>
      <c r="G57" s="90"/>
      <c r="H57" s="90">
        <f t="shared" si="2"/>
        <v>0</v>
      </c>
      <c r="I57" s="90">
        <f>H57-C57</f>
        <v>-2</v>
      </c>
    </row>
    <row r="58" spans="1:9" ht="19.5" customHeight="1" x14ac:dyDescent="0.25">
      <c r="A58" s="85" t="s">
        <v>50</v>
      </c>
      <c r="B58" s="85" t="s">
        <v>416</v>
      </c>
      <c r="C58" s="85">
        <v>2</v>
      </c>
      <c r="D58" s="97"/>
      <c r="E58" s="85"/>
      <c r="F58" s="85"/>
      <c r="G58" s="90"/>
      <c r="H58" s="90">
        <f t="shared" si="2"/>
        <v>0</v>
      </c>
      <c r="I58" s="90">
        <f>H58-C58</f>
        <v>-2</v>
      </c>
    </row>
    <row r="59" spans="1:9" ht="19.5" customHeight="1" x14ac:dyDescent="0.25">
      <c r="A59" s="85" t="s">
        <v>51</v>
      </c>
      <c r="B59" s="85" t="s">
        <v>415</v>
      </c>
      <c r="C59" s="85">
        <v>2</v>
      </c>
      <c r="D59" s="97"/>
      <c r="E59" s="85"/>
      <c r="F59" s="85"/>
      <c r="G59" s="90"/>
      <c r="H59" s="90">
        <f t="shared" si="2"/>
        <v>0</v>
      </c>
      <c r="I59" s="90">
        <f>H59-C59</f>
        <v>-2</v>
      </c>
    </row>
    <row r="60" spans="1:9" ht="19.5" customHeight="1" x14ac:dyDescent="0.25">
      <c r="A60" s="85" t="s">
        <v>181</v>
      </c>
      <c r="B60" s="85"/>
      <c r="C60" s="85"/>
      <c r="D60" s="97"/>
      <c r="E60" s="85"/>
      <c r="F60" s="85"/>
      <c r="G60" s="90"/>
      <c r="H60" s="90">
        <f t="shared" si="2"/>
        <v>0</v>
      </c>
      <c r="I60" s="90">
        <f>H60-C60</f>
        <v>0</v>
      </c>
    </row>
    <row r="61" spans="1:9" ht="19.5" customHeight="1" x14ac:dyDescent="0.25">
      <c r="A61" s="85" t="s">
        <v>275</v>
      </c>
      <c r="B61" s="85"/>
      <c r="C61" s="85"/>
      <c r="D61" s="97"/>
      <c r="E61" s="85"/>
      <c r="F61" s="85"/>
      <c r="G61" s="90"/>
      <c r="H61" s="90"/>
      <c r="I61" s="90"/>
    </row>
    <row r="62" spans="1:9" ht="19.5" customHeight="1" x14ac:dyDescent="0.25">
      <c r="A62" s="85" t="s">
        <v>276</v>
      </c>
      <c r="B62" s="85"/>
      <c r="C62" s="85"/>
      <c r="D62" s="97"/>
      <c r="E62" s="85"/>
      <c r="F62" s="85"/>
      <c r="G62" s="90"/>
      <c r="H62" s="90"/>
      <c r="I62" s="90"/>
    </row>
    <row r="63" spans="1:9" ht="19.5" customHeight="1" x14ac:dyDescent="0.25">
      <c r="A63" s="85" t="s">
        <v>277</v>
      </c>
      <c r="B63" s="85"/>
      <c r="C63" s="85"/>
      <c r="D63" s="97"/>
      <c r="E63" s="85"/>
      <c r="F63" s="85"/>
      <c r="G63" s="90"/>
      <c r="H63" s="90"/>
      <c r="I63" s="90"/>
    </row>
    <row r="64" spans="1:9" ht="19.5" customHeight="1" x14ac:dyDescent="0.25">
      <c r="A64" s="85"/>
      <c r="B64" s="85"/>
      <c r="C64" s="85"/>
      <c r="D64" s="97"/>
      <c r="E64" s="85"/>
      <c r="F64" s="85"/>
      <c r="G64" s="90"/>
      <c r="H64" s="90"/>
      <c r="I64" s="90"/>
    </row>
    <row r="65" spans="1:9" ht="19.5" customHeight="1" x14ac:dyDescent="0.25">
      <c r="A65" s="85"/>
      <c r="B65" s="85"/>
      <c r="C65" s="85"/>
      <c r="D65" s="97"/>
      <c r="E65" s="85"/>
      <c r="F65" s="85"/>
      <c r="G65" s="90"/>
      <c r="H65" s="90"/>
      <c r="I65" s="90"/>
    </row>
    <row r="66" spans="1:9" ht="19.5" customHeight="1" x14ac:dyDescent="0.25">
      <c r="A66" s="85" t="s">
        <v>278</v>
      </c>
      <c r="B66" s="85"/>
      <c r="C66" s="85"/>
      <c r="D66" s="97"/>
      <c r="E66" s="85"/>
      <c r="F66" s="85"/>
      <c r="G66" s="90"/>
      <c r="H66" s="90"/>
      <c r="I66" s="90"/>
    </row>
    <row r="67" spans="1:9" ht="19.5" customHeight="1" x14ac:dyDescent="0.25">
      <c r="A67" s="85" t="s">
        <v>279</v>
      </c>
      <c r="B67" s="85" t="s">
        <v>417</v>
      </c>
      <c r="C67" s="85">
        <v>2</v>
      </c>
      <c r="D67" s="97"/>
      <c r="E67" s="85"/>
      <c r="F67" s="85"/>
      <c r="G67" s="90"/>
      <c r="H67" s="90"/>
      <c r="I67" s="90"/>
    </row>
    <row r="68" spans="1:9" x14ac:dyDescent="0.25">
      <c r="A68" s="85"/>
      <c r="B68" s="86" t="s">
        <v>25</v>
      </c>
      <c r="C68" s="85"/>
      <c r="D68" s="92"/>
      <c r="E68" s="90"/>
      <c r="F68" s="90"/>
      <c r="G68" s="90"/>
      <c r="H68" s="90">
        <f t="shared" si="2"/>
        <v>0</v>
      </c>
      <c r="I68" s="90"/>
    </row>
    <row r="69" spans="1:9" ht="30" customHeight="1" x14ac:dyDescent="0.25">
      <c r="A69" s="87" t="s">
        <v>52</v>
      </c>
      <c r="B69" s="87" t="s">
        <v>53</v>
      </c>
      <c r="C69" s="87"/>
      <c r="D69" s="87"/>
      <c r="E69" s="91"/>
      <c r="F69" s="91"/>
      <c r="G69" s="91"/>
      <c r="H69" s="91">
        <f t="shared" si="2"/>
        <v>0</v>
      </c>
      <c r="I69" s="91"/>
    </row>
    <row r="70" spans="1:9" ht="27" customHeight="1" x14ac:dyDescent="0.25">
      <c r="A70" s="85" t="s">
        <v>54</v>
      </c>
      <c r="B70" s="15" t="s">
        <v>259</v>
      </c>
      <c r="C70" s="85">
        <v>9</v>
      </c>
      <c r="D70" s="97"/>
      <c r="E70" s="85"/>
      <c r="F70" s="85">
        <v>5</v>
      </c>
      <c r="G70" s="90"/>
      <c r="H70" s="90">
        <f t="shared" si="2"/>
        <v>5</v>
      </c>
      <c r="I70" s="90">
        <f>H70-C70</f>
        <v>-4</v>
      </c>
    </row>
    <row r="71" spans="1:9" ht="18" customHeight="1" x14ac:dyDescent="0.25">
      <c r="A71" s="105" t="s">
        <v>55</v>
      </c>
      <c r="B71" s="89"/>
      <c r="C71" s="89"/>
      <c r="D71" s="89"/>
      <c r="E71" s="89"/>
      <c r="F71" s="89"/>
      <c r="G71" s="89"/>
      <c r="H71" s="89">
        <f t="shared" si="2"/>
        <v>0</v>
      </c>
      <c r="I71" s="89"/>
    </row>
    <row r="72" spans="1:9" ht="15" customHeight="1" x14ac:dyDescent="0.25">
      <c r="A72" s="85"/>
      <c r="B72" s="86" t="s">
        <v>10</v>
      </c>
      <c r="C72" s="85"/>
      <c r="D72" s="85"/>
      <c r="E72" s="90"/>
      <c r="F72" s="90"/>
      <c r="G72" s="90"/>
      <c r="H72" s="90">
        <f t="shared" si="2"/>
        <v>0</v>
      </c>
      <c r="I72" s="90"/>
    </row>
    <row r="73" spans="1:9" s="93" customFormat="1" ht="42.75" customHeight="1" x14ac:dyDescent="0.25">
      <c r="A73" s="91" t="s">
        <v>56</v>
      </c>
      <c r="B73" s="91" t="s">
        <v>57</v>
      </c>
      <c r="C73" s="91">
        <f t="shared" ref="C73" si="23">C74+C75+C76+C77</f>
        <v>0</v>
      </c>
      <c r="D73" s="91">
        <f>D74+D75+D76+D77</f>
        <v>0</v>
      </c>
      <c r="E73" s="91">
        <f t="shared" ref="E73:I73" si="24">E74+E75+E76+E77</f>
        <v>0</v>
      </c>
      <c r="F73" s="91">
        <f t="shared" si="24"/>
        <v>0</v>
      </c>
      <c r="G73" s="91">
        <f t="shared" si="24"/>
        <v>0</v>
      </c>
      <c r="H73" s="91">
        <f t="shared" si="2"/>
        <v>0</v>
      </c>
      <c r="I73" s="91">
        <f t="shared" si="24"/>
        <v>0</v>
      </c>
    </row>
    <row r="74" spans="1:9" ht="18" customHeight="1" x14ac:dyDescent="0.25">
      <c r="A74" s="85" t="s">
        <v>58</v>
      </c>
      <c r="B74" s="107" t="s">
        <v>260</v>
      </c>
      <c r="C74" s="85">
        <v>0</v>
      </c>
      <c r="D74" s="97"/>
      <c r="E74" s="85"/>
      <c r="F74" s="85"/>
      <c r="G74" s="90"/>
      <c r="H74" s="90">
        <f t="shared" si="2"/>
        <v>0</v>
      </c>
      <c r="I74" s="90">
        <f>H74-C74</f>
        <v>0</v>
      </c>
    </row>
    <row r="75" spans="1:9" ht="18" customHeight="1" x14ac:dyDescent="0.25">
      <c r="A75" s="85" t="s">
        <v>59</v>
      </c>
      <c r="B75" s="107" t="s">
        <v>261</v>
      </c>
      <c r="C75" s="85">
        <v>0</v>
      </c>
      <c r="D75" s="97"/>
      <c r="E75" s="85"/>
      <c r="F75" s="85"/>
      <c r="G75" s="90"/>
      <c r="H75" s="90">
        <f t="shared" si="2"/>
        <v>0</v>
      </c>
      <c r="I75" s="90">
        <f>H75-C75</f>
        <v>0</v>
      </c>
    </row>
    <row r="76" spans="1:9" ht="18" customHeight="1" x14ac:dyDescent="0.25">
      <c r="A76" s="85" t="s">
        <v>60</v>
      </c>
      <c r="B76" s="107" t="s">
        <v>293</v>
      </c>
      <c r="C76" s="85">
        <v>0</v>
      </c>
      <c r="D76" s="97"/>
      <c r="E76" s="85"/>
      <c r="F76" s="85"/>
      <c r="G76" s="90"/>
      <c r="H76" s="90">
        <f t="shared" si="2"/>
        <v>0</v>
      </c>
      <c r="I76" s="90">
        <f>H76-C76</f>
        <v>0</v>
      </c>
    </row>
    <row r="77" spans="1:9" ht="18" customHeight="1" x14ac:dyDescent="0.25">
      <c r="A77" s="85" t="s">
        <v>61</v>
      </c>
      <c r="B77" s="107" t="s">
        <v>294</v>
      </c>
      <c r="C77" s="85">
        <v>0</v>
      </c>
      <c r="D77" s="97"/>
      <c r="E77" s="85"/>
      <c r="F77" s="85"/>
      <c r="G77" s="90"/>
      <c r="H77" s="90">
        <f t="shared" si="2"/>
        <v>0</v>
      </c>
      <c r="I77" s="90">
        <f>H77-C77</f>
        <v>0</v>
      </c>
    </row>
    <row r="78" spans="1:9" s="93" customFormat="1" ht="29.25" customHeight="1" x14ac:dyDescent="0.25">
      <c r="A78" s="91" t="s">
        <v>62</v>
      </c>
      <c r="B78" s="91" t="s">
        <v>63</v>
      </c>
      <c r="C78" s="91">
        <f t="shared" ref="C78" si="25">C79+C80</f>
        <v>0</v>
      </c>
      <c r="D78" s="91">
        <f>D79+D80</f>
        <v>0</v>
      </c>
      <c r="E78" s="91">
        <f t="shared" ref="E78:I78" si="26">E79+E80</f>
        <v>0</v>
      </c>
      <c r="F78" s="91">
        <f t="shared" si="26"/>
        <v>0</v>
      </c>
      <c r="G78" s="91">
        <f t="shared" si="26"/>
        <v>0</v>
      </c>
      <c r="H78" s="91">
        <f t="shared" si="2"/>
        <v>0</v>
      </c>
      <c r="I78" s="91">
        <f t="shared" si="26"/>
        <v>0</v>
      </c>
    </row>
    <row r="79" spans="1:9" ht="23.25" customHeight="1" x14ac:dyDescent="0.25">
      <c r="A79" s="85" t="s">
        <v>64</v>
      </c>
      <c r="B79" s="15" t="s">
        <v>304</v>
      </c>
      <c r="C79" s="85">
        <v>0</v>
      </c>
      <c r="D79" s="97"/>
      <c r="E79" s="85"/>
      <c r="F79" s="85"/>
      <c r="G79" s="90"/>
      <c r="H79" s="90">
        <f t="shared" si="2"/>
        <v>0</v>
      </c>
      <c r="I79" s="90">
        <f>H79-C79</f>
        <v>0</v>
      </c>
    </row>
    <row r="80" spans="1:9" ht="23.25" customHeight="1" x14ac:dyDescent="0.25">
      <c r="A80" s="85" t="s">
        <v>65</v>
      </c>
      <c r="B80" s="15" t="s">
        <v>305</v>
      </c>
      <c r="C80" s="85">
        <v>0</v>
      </c>
      <c r="D80" s="97"/>
      <c r="E80" s="85"/>
      <c r="F80" s="85"/>
      <c r="G80" s="90"/>
      <c r="H80" s="90">
        <f t="shared" si="2"/>
        <v>0</v>
      </c>
      <c r="I80" s="90">
        <f>H80-C80</f>
        <v>0</v>
      </c>
    </row>
    <row r="81" spans="1:9" s="93" customFormat="1" ht="27.75" customHeight="1" x14ac:dyDescent="0.25">
      <c r="A81" s="91" t="s">
        <v>66</v>
      </c>
      <c r="B81" s="91" t="s">
        <v>67</v>
      </c>
      <c r="C81" s="91">
        <f t="shared" ref="C81" si="27">C82+C83+C84+C85</f>
        <v>0</v>
      </c>
      <c r="D81" s="91">
        <f>D82+D83+D84+D85</f>
        <v>0</v>
      </c>
      <c r="E81" s="91">
        <f t="shared" ref="E81:I81" si="28">E82+E83+E84+E85</f>
        <v>0</v>
      </c>
      <c r="F81" s="91">
        <f t="shared" si="28"/>
        <v>0</v>
      </c>
      <c r="G81" s="91">
        <f t="shared" si="28"/>
        <v>0</v>
      </c>
      <c r="H81" s="91">
        <f t="shared" si="2"/>
        <v>0</v>
      </c>
      <c r="I81" s="91">
        <f t="shared" si="28"/>
        <v>0</v>
      </c>
    </row>
    <row r="82" spans="1:9" ht="17.25" customHeight="1" x14ac:dyDescent="0.25">
      <c r="A82" s="85" t="s">
        <v>58</v>
      </c>
      <c r="B82" s="107" t="s">
        <v>260</v>
      </c>
      <c r="C82" s="85">
        <v>0</v>
      </c>
      <c r="D82" s="97"/>
      <c r="E82" s="85"/>
      <c r="F82" s="85"/>
      <c r="G82" s="90"/>
      <c r="H82" s="90">
        <f t="shared" si="2"/>
        <v>0</v>
      </c>
      <c r="I82" s="90">
        <f>H82-C82</f>
        <v>0</v>
      </c>
    </row>
    <row r="83" spans="1:9" ht="17.25" customHeight="1" x14ac:dyDescent="0.25">
      <c r="A83" s="85" t="s">
        <v>59</v>
      </c>
      <c r="B83" s="107" t="s">
        <v>261</v>
      </c>
      <c r="C83" s="85">
        <v>0</v>
      </c>
      <c r="D83" s="97"/>
      <c r="E83" s="85"/>
      <c r="F83" s="85"/>
      <c r="G83" s="90"/>
      <c r="H83" s="90">
        <f t="shared" si="2"/>
        <v>0</v>
      </c>
      <c r="I83" s="90">
        <f>H83-C83</f>
        <v>0</v>
      </c>
    </row>
    <row r="84" spans="1:9" ht="17.25" customHeight="1" x14ac:dyDescent="0.25">
      <c r="A84" s="85" t="s">
        <v>60</v>
      </c>
      <c r="B84" s="107" t="s">
        <v>293</v>
      </c>
      <c r="C84" s="85">
        <v>0</v>
      </c>
      <c r="D84" s="97"/>
      <c r="E84" s="85"/>
      <c r="F84" s="85"/>
      <c r="G84" s="90"/>
      <c r="H84" s="90">
        <f t="shared" si="2"/>
        <v>0</v>
      </c>
      <c r="I84" s="90">
        <f>H84-C84</f>
        <v>0</v>
      </c>
    </row>
    <row r="85" spans="1:9" ht="17.25" customHeight="1" x14ac:dyDescent="0.25">
      <c r="A85" s="85" t="s">
        <v>61</v>
      </c>
      <c r="B85" s="107" t="s">
        <v>294</v>
      </c>
      <c r="C85" s="85">
        <v>0</v>
      </c>
      <c r="D85" s="97"/>
      <c r="E85" s="85"/>
      <c r="F85" s="85"/>
      <c r="G85" s="90"/>
      <c r="H85" s="90">
        <f t="shared" si="2"/>
        <v>0</v>
      </c>
      <c r="I85" s="90">
        <f>H85-C85</f>
        <v>0</v>
      </c>
    </row>
    <row r="86" spans="1:9" s="93" customFormat="1" ht="30" customHeight="1" x14ac:dyDescent="0.25">
      <c r="A86" s="91" t="s">
        <v>68</v>
      </c>
      <c r="B86" s="104" t="s">
        <v>69</v>
      </c>
      <c r="C86" s="91">
        <f t="shared" ref="C86" si="29">C87+C88+C89+C90</f>
        <v>0</v>
      </c>
      <c r="D86" s="91">
        <f>D87+D88+D89+D90</f>
        <v>0</v>
      </c>
      <c r="E86" s="91">
        <f t="shared" ref="E86:I86" si="30">E87+E88+E89+E90</f>
        <v>0</v>
      </c>
      <c r="F86" s="91">
        <f t="shared" si="30"/>
        <v>0</v>
      </c>
      <c r="G86" s="91">
        <f t="shared" si="30"/>
        <v>0</v>
      </c>
      <c r="H86" s="91">
        <f t="shared" si="2"/>
        <v>0</v>
      </c>
      <c r="I86" s="91">
        <f t="shared" si="30"/>
        <v>0</v>
      </c>
    </row>
    <row r="87" spans="1:9" ht="19.5" customHeight="1" x14ac:dyDescent="0.25">
      <c r="A87" s="85" t="s">
        <v>70</v>
      </c>
      <c r="B87" s="85"/>
      <c r="C87" s="85"/>
      <c r="D87" s="97"/>
      <c r="E87" s="85"/>
      <c r="F87" s="85"/>
      <c r="G87" s="90"/>
      <c r="H87" s="90">
        <f t="shared" si="2"/>
        <v>0</v>
      </c>
      <c r="I87" s="90">
        <f>H87-C87</f>
        <v>0</v>
      </c>
    </row>
    <row r="88" spans="1:9" ht="19.5" customHeight="1" x14ac:dyDescent="0.25">
      <c r="A88" s="85" t="s">
        <v>71</v>
      </c>
      <c r="B88" s="85"/>
      <c r="C88" s="85"/>
      <c r="D88" s="97"/>
      <c r="E88" s="85"/>
      <c r="F88" s="85"/>
      <c r="G88" s="90"/>
      <c r="H88" s="90">
        <f t="shared" si="2"/>
        <v>0</v>
      </c>
      <c r="I88" s="90">
        <f>H88-C88</f>
        <v>0</v>
      </c>
    </row>
    <row r="89" spans="1:9" ht="19.5" customHeight="1" x14ac:dyDescent="0.25">
      <c r="A89" s="85" t="s">
        <v>72</v>
      </c>
      <c r="B89" s="85"/>
      <c r="C89" s="85"/>
      <c r="D89" s="97"/>
      <c r="E89" s="85"/>
      <c r="F89" s="85"/>
      <c r="G89" s="90"/>
      <c r="H89" s="90">
        <f t="shared" si="2"/>
        <v>0</v>
      </c>
      <c r="I89" s="90">
        <f>H89-C89</f>
        <v>0</v>
      </c>
    </row>
    <row r="90" spans="1:9" ht="19.5" customHeight="1" x14ac:dyDescent="0.25">
      <c r="A90" s="85" t="s">
        <v>73</v>
      </c>
      <c r="B90" s="85"/>
      <c r="C90" s="85"/>
      <c r="D90" s="97"/>
      <c r="E90" s="85"/>
      <c r="F90" s="85"/>
      <c r="G90" s="90"/>
      <c r="H90" s="90">
        <f t="shared" si="2"/>
        <v>0</v>
      </c>
      <c r="I90" s="90">
        <f>H90-C90</f>
        <v>0</v>
      </c>
    </row>
    <row r="91" spans="1:9" ht="18" customHeight="1" x14ac:dyDescent="0.25">
      <c r="A91" s="85"/>
      <c r="B91" s="86" t="s">
        <v>25</v>
      </c>
      <c r="C91" s="85"/>
      <c r="D91" s="85"/>
      <c r="E91" s="90"/>
      <c r="F91" s="90"/>
      <c r="G91" s="90"/>
      <c r="H91" s="90">
        <f t="shared" si="2"/>
        <v>0</v>
      </c>
      <c r="I91" s="90"/>
    </row>
    <row r="92" spans="1:9" ht="34.5" customHeight="1" x14ac:dyDescent="0.25">
      <c r="A92" s="87" t="s">
        <v>74</v>
      </c>
      <c r="B92" s="106" t="s">
        <v>75</v>
      </c>
      <c r="C92" s="87"/>
      <c r="D92" s="87"/>
      <c r="E92" s="91"/>
      <c r="F92" s="91"/>
      <c r="G92" s="91"/>
      <c r="H92" s="91">
        <f t="shared" si="2"/>
        <v>0</v>
      </c>
      <c r="I92" s="91"/>
    </row>
    <row r="93" spans="1:9" ht="28.5" customHeight="1" x14ac:dyDescent="0.25">
      <c r="A93" s="85" t="s">
        <v>76</v>
      </c>
      <c r="B93" s="15" t="s">
        <v>259</v>
      </c>
      <c r="C93" s="85">
        <v>0</v>
      </c>
      <c r="D93" s="97"/>
      <c r="E93" s="85"/>
      <c r="F93" s="85"/>
      <c r="G93" s="90"/>
      <c r="H93" s="90">
        <f t="shared" si="2"/>
        <v>0</v>
      </c>
      <c r="I93" s="90"/>
    </row>
    <row r="94" spans="1:9" s="93" customFormat="1" ht="18.75" customHeight="1" x14ac:dyDescent="0.25">
      <c r="A94" s="94" t="s">
        <v>77</v>
      </c>
      <c r="B94" s="89"/>
      <c r="C94" s="89"/>
      <c r="D94" s="89"/>
      <c r="E94" s="89"/>
      <c r="F94" s="89"/>
      <c r="G94" s="89"/>
      <c r="H94" s="89">
        <f t="shared" si="2"/>
        <v>0</v>
      </c>
      <c r="I94" s="89"/>
    </row>
    <row r="95" spans="1:9" ht="27" customHeight="1" x14ac:dyDescent="0.25">
      <c r="A95" s="85"/>
      <c r="B95" s="86" t="s">
        <v>10</v>
      </c>
      <c r="C95" s="85"/>
      <c r="D95" s="85"/>
      <c r="E95" s="90"/>
      <c r="F95" s="90"/>
      <c r="G95" s="90"/>
      <c r="H95" s="90">
        <f t="shared" si="2"/>
        <v>0</v>
      </c>
      <c r="I95" s="90"/>
    </row>
    <row r="96" spans="1:9" s="93" customFormat="1" ht="30" customHeight="1" x14ac:dyDescent="0.25">
      <c r="A96" s="91" t="s">
        <v>78</v>
      </c>
      <c r="B96" s="91" t="s">
        <v>79</v>
      </c>
      <c r="C96" s="91">
        <f t="shared" ref="C96" si="31">C97+C98+C99+C100</f>
        <v>140</v>
      </c>
      <c r="D96" s="91">
        <f>D97+D98+D99+D100</f>
        <v>0</v>
      </c>
      <c r="E96" s="91">
        <f t="shared" ref="E96:I96" si="32">E97+E98+E99+E100</f>
        <v>70</v>
      </c>
      <c r="F96" s="91">
        <f t="shared" si="32"/>
        <v>0</v>
      </c>
      <c r="G96" s="91">
        <f>G97+G98+G99+G100</f>
        <v>0</v>
      </c>
      <c r="H96" s="91">
        <f t="shared" si="2"/>
        <v>70</v>
      </c>
      <c r="I96" s="91">
        <f t="shared" si="32"/>
        <v>-70</v>
      </c>
    </row>
    <row r="97" spans="1:9" ht="16.5" customHeight="1" x14ac:dyDescent="0.25">
      <c r="A97" s="85" t="s">
        <v>80</v>
      </c>
      <c r="B97" s="107" t="s">
        <v>260</v>
      </c>
      <c r="C97" s="85"/>
      <c r="D97" s="97"/>
      <c r="E97" s="85"/>
      <c r="F97" s="85"/>
      <c r="G97" s="90"/>
      <c r="H97" s="90">
        <f t="shared" si="2"/>
        <v>0</v>
      </c>
      <c r="I97" s="90">
        <f>H97-C97</f>
        <v>0</v>
      </c>
    </row>
    <row r="98" spans="1:9" ht="16.5" customHeight="1" x14ac:dyDescent="0.25">
      <c r="A98" s="85" t="s">
        <v>81</v>
      </c>
      <c r="B98" s="107" t="s">
        <v>261</v>
      </c>
      <c r="C98" s="85"/>
      <c r="D98" s="97"/>
      <c r="E98" s="85"/>
      <c r="F98" s="85"/>
      <c r="G98" s="90"/>
      <c r="H98" s="90">
        <f t="shared" ref="H98:H165" si="33">D98+E98+F98+G98</f>
        <v>0</v>
      </c>
      <c r="I98" s="90">
        <f>H98-C98</f>
        <v>0</v>
      </c>
    </row>
    <row r="99" spans="1:9" ht="16.5" customHeight="1" x14ac:dyDescent="0.25">
      <c r="A99" s="85" t="s">
        <v>82</v>
      </c>
      <c r="B99" s="107" t="s">
        <v>293</v>
      </c>
      <c r="C99" s="85">
        <v>80</v>
      </c>
      <c r="D99" s="97"/>
      <c r="E99" s="85">
        <v>57</v>
      </c>
      <c r="F99" s="85"/>
      <c r="G99" s="90"/>
      <c r="H99" s="90">
        <f t="shared" si="33"/>
        <v>57</v>
      </c>
      <c r="I99" s="90">
        <f>H99-C99</f>
        <v>-23</v>
      </c>
    </row>
    <row r="100" spans="1:9" ht="16.5" customHeight="1" x14ac:dyDescent="0.25">
      <c r="A100" s="85" t="s">
        <v>83</v>
      </c>
      <c r="B100" s="107" t="s">
        <v>294</v>
      </c>
      <c r="C100" s="85">
        <v>60</v>
      </c>
      <c r="D100" s="97"/>
      <c r="E100" s="85">
        <v>13</v>
      </c>
      <c r="F100" s="85"/>
      <c r="G100" s="90"/>
      <c r="H100" s="90">
        <f t="shared" si="33"/>
        <v>13</v>
      </c>
      <c r="I100" s="90">
        <f>H100-C100</f>
        <v>-47</v>
      </c>
    </row>
    <row r="101" spans="1:9" s="93" customFormat="1" ht="42.75" customHeight="1" x14ac:dyDescent="0.25">
      <c r="A101" s="91" t="s">
        <v>84</v>
      </c>
      <c r="B101" s="91" t="s">
        <v>85</v>
      </c>
      <c r="C101" s="91">
        <f t="shared" ref="C101" si="34">C102+C103+C104</f>
        <v>3</v>
      </c>
      <c r="D101" s="91">
        <f>D102+D103+D104</f>
        <v>1</v>
      </c>
      <c r="E101" s="91">
        <f t="shared" ref="E101:I101" si="35">E102+E103+E104</f>
        <v>1</v>
      </c>
      <c r="F101" s="91">
        <f t="shared" si="35"/>
        <v>0</v>
      </c>
      <c r="G101" s="91">
        <f t="shared" si="35"/>
        <v>0</v>
      </c>
      <c r="H101" s="91">
        <f t="shared" si="33"/>
        <v>2</v>
      </c>
      <c r="I101" s="91">
        <f t="shared" si="35"/>
        <v>-1</v>
      </c>
    </row>
    <row r="102" spans="1:9" ht="19.5" customHeight="1" x14ac:dyDescent="0.25">
      <c r="A102" s="85" t="s">
        <v>86</v>
      </c>
      <c r="B102" s="15" t="s">
        <v>310</v>
      </c>
      <c r="C102" s="85">
        <v>3</v>
      </c>
      <c r="D102" s="97">
        <v>1</v>
      </c>
      <c r="E102" s="85">
        <v>1</v>
      </c>
      <c r="F102" s="85"/>
      <c r="G102" s="90"/>
      <c r="H102" s="90">
        <f t="shared" si="33"/>
        <v>2</v>
      </c>
      <c r="I102" s="90">
        <f>H102-C102</f>
        <v>-1</v>
      </c>
    </row>
    <row r="103" spans="1:9" ht="30" x14ac:dyDescent="0.25">
      <c r="A103" s="85" t="s">
        <v>87</v>
      </c>
      <c r="B103" s="15" t="s">
        <v>364</v>
      </c>
      <c r="C103" s="85">
        <v>0</v>
      </c>
      <c r="D103" s="97"/>
      <c r="E103" s="85"/>
      <c r="F103" s="85"/>
      <c r="G103" s="90"/>
      <c r="H103" s="90">
        <f t="shared" si="33"/>
        <v>0</v>
      </c>
      <c r="I103" s="90">
        <f>H103-C103</f>
        <v>0</v>
      </c>
    </row>
    <row r="104" spans="1:9" ht="30" x14ac:dyDescent="0.25">
      <c r="A104" s="85" t="s">
        <v>88</v>
      </c>
      <c r="B104" s="15" t="s">
        <v>312</v>
      </c>
      <c r="C104" s="85">
        <v>0</v>
      </c>
      <c r="D104" s="97"/>
      <c r="E104" s="85"/>
      <c r="F104" s="85"/>
      <c r="G104" s="90"/>
      <c r="H104" s="90">
        <f t="shared" si="33"/>
        <v>0</v>
      </c>
      <c r="I104" s="90">
        <f>H104-C104</f>
        <v>0</v>
      </c>
    </row>
    <row r="105" spans="1:9" s="93" customFormat="1" ht="42.75" customHeight="1" x14ac:dyDescent="0.25">
      <c r="A105" s="91" t="s">
        <v>89</v>
      </c>
      <c r="B105" s="91" t="s">
        <v>90</v>
      </c>
      <c r="C105" s="91">
        <f t="shared" ref="C105" si="36">C106+C107+C108</f>
        <v>1</v>
      </c>
      <c r="D105" s="91">
        <f>D106+D107+D108</f>
        <v>0</v>
      </c>
      <c r="E105" s="91">
        <f t="shared" ref="E105:I105" si="37">E106+E107+E108</f>
        <v>0</v>
      </c>
      <c r="F105" s="91">
        <f t="shared" si="37"/>
        <v>1</v>
      </c>
      <c r="G105" s="91">
        <f t="shared" si="37"/>
        <v>0</v>
      </c>
      <c r="H105" s="91">
        <f t="shared" si="33"/>
        <v>1</v>
      </c>
      <c r="I105" s="91">
        <f t="shared" si="37"/>
        <v>0</v>
      </c>
    </row>
    <row r="106" spans="1:9" ht="23.25" customHeight="1" x14ac:dyDescent="0.25">
      <c r="A106" s="85" t="s">
        <v>91</v>
      </c>
      <c r="B106" s="15" t="s">
        <v>418</v>
      </c>
      <c r="C106" s="85">
        <v>0</v>
      </c>
      <c r="D106" s="97"/>
      <c r="E106" s="85"/>
      <c r="F106" s="85"/>
      <c r="G106" s="90"/>
      <c r="H106" s="90">
        <f t="shared" si="33"/>
        <v>0</v>
      </c>
      <c r="I106" s="90">
        <f>H106-C106</f>
        <v>0</v>
      </c>
    </row>
    <row r="107" spans="1:9" ht="23.25" customHeight="1" x14ac:dyDescent="0.25">
      <c r="A107" s="85" t="s">
        <v>92</v>
      </c>
      <c r="B107" s="15" t="s">
        <v>314</v>
      </c>
      <c r="C107" s="85">
        <v>1</v>
      </c>
      <c r="D107" s="97"/>
      <c r="E107" s="85"/>
      <c r="F107" s="85">
        <v>1</v>
      </c>
      <c r="G107" s="90"/>
      <c r="H107" s="90">
        <f t="shared" si="33"/>
        <v>1</v>
      </c>
      <c r="I107" s="90">
        <f>H107-C107</f>
        <v>0</v>
      </c>
    </row>
    <row r="108" spans="1:9" ht="18" customHeight="1" x14ac:dyDescent="0.25">
      <c r="A108" s="85" t="s">
        <v>93</v>
      </c>
      <c r="B108" s="15" t="s">
        <v>367</v>
      </c>
      <c r="C108" s="85">
        <v>0</v>
      </c>
      <c r="D108" s="97"/>
      <c r="E108" s="85"/>
      <c r="F108" s="85"/>
      <c r="G108" s="90"/>
      <c r="H108" s="90">
        <f t="shared" si="33"/>
        <v>0</v>
      </c>
      <c r="I108" s="90">
        <f>H108-C108</f>
        <v>0</v>
      </c>
    </row>
    <row r="109" spans="1:9" s="93" customFormat="1" ht="42.75" customHeight="1" x14ac:dyDescent="0.25">
      <c r="A109" s="91" t="s">
        <v>94</v>
      </c>
      <c r="B109" s="91" t="s">
        <v>95</v>
      </c>
      <c r="C109" s="91">
        <f t="shared" ref="C109" si="38">C110</f>
        <v>1</v>
      </c>
      <c r="D109" s="91">
        <f>D110</f>
        <v>0</v>
      </c>
      <c r="E109" s="91">
        <f t="shared" ref="E109:I109" si="39">E110</f>
        <v>0</v>
      </c>
      <c r="F109" s="91">
        <f t="shared" si="39"/>
        <v>0</v>
      </c>
      <c r="G109" s="91">
        <f t="shared" si="39"/>
        <v>0</v>
      </c>
      <c r="H109" s="91">
        <f t="shared" si="33"/>
        <v>0</v>
      </c>
      <c r="I109" s="91">
        <f t="shared" si="39"/>
        <v>-1</v>
      </c>
    </row>
    <row r="110" spans="1:9" ht="20.25" customHeight="1" x14ac:dyDescent="0.25">
      <c r="A110" s="85" t="s">
        <v>96</v>
      </c>
      <c r="B110" s="15" t="s">
        <v>419</v>
      </c>
      <c r="C110" s="85">
        <v>1</v>
      </c>
      <c r="D110" s="97"/>
      <c r="E110" s="85"/>
      <c r="F110" s="85"/>
      <c r="G110" s="90"/>
      <c r="H110" s="90">
        <f t="shared" si="33"/>
        <v>0</v>
      </c>
      <c r="I110" s="90">
        <f>H110-C110</f>
        <v>-1</v>
      </c>
    </row>
    <row r="111" spans="1:9" ht="15.75" customHeight="1" x14ac:dyDescent="0.25">
      <c r="A111" s="85"/>
      <c r="B111" s="86" t="s">
        <v>25</v>
      </c>
      <c r="C111" s="85"/>
      <c r="D111" s="92"/>
      <c r="E111" s="90"/>
      <c r="F111" s="90"/>
      <c r="G111" s="90"/>
      <c r="H111" s="90">
        <f t="shared" si="33"/>
        <v>0</v>
      </c>
      <c r="I111" s="90"/>
    </row>
    <row r="112" spans="1:9" s="93" customFormat="1" ht="28.5" customHeight="1" x14ac:dyDescent="0.25">
      <c r="A112" s="91" t="s">
        <v>97</v>
      </c>
      <c r="B112" s="91" t="s">
        <v>98</v>
      </c>
      <c r="C112" s="91">
        <f t="shared" ref="C112" si="40">C113</f>
        <v>6</v>
      </c>
      <c r="D112" s="91">
        <f>D113</f>
        <v>0</v>
      </c>
      <c r="E112" s="91">
        <f t="shared" ref="E112:I112" si="41">E113</f>
        <v>4</v>
      </c>
      <c r="F112" s="91">
        <f t="shared" si="41"/>
        <v>1</v>
      </c>
      <c r="G112" s="91">
        <f t="shared" si="41"/>
        <v>0</v>
      </c>
      <c r="H112" s="91">
        <f t="shared" si="33"/>
        <v>5</v>
      </c>
      <c r="I112" s="91">
        <f t="shared" si="41"/>
        <v>-1</v>
      </c>
    </row>
    <row r="113" spans="1:9" ht="27.75" customHeight="1" x14ac:dyDescent="0.25">
      <c r="A113" s="85" t="s">
        <v>76</v>
      </c>
      <c r="B113" s="15" t="s">
        <v>259</v>
      </c>
      <c r="C113" s="85">
        <v>6</v>
      </c>
      <c r="D113" s="97"/>
      <c r="E113" s="85">
        <v>4</v>
      </c>
      <c r="F113" s="85">
        <v>1</v>
      </c>
      <c r="G113" s="90"/>
      <c r="H113" s="90">
        <f t="shared" si="33"/>
        <v>5</v>
      </c>
      <c r="I113" s="90">
        <f>H113-C113</f>
        <v>-1</v>
      </c>
    </row>
    <row r="114" spans="1:9" s="93" customFormat="1" ht="16.5" customHeight="1" x14ac:dyDescent="0.25">
      <c r="A114" s="94" t="s">
        <v>99</v>
      </c>
      <c r="B114" s="94" t="s">
        <v>100</v>
      </c>
      <c r="C114" s="94"/>
      <c r="D114" s="94"/>
      <c r="E114" s="94"/>
      <c r="F114" s="94"/>
      <c r="G114" s="94"/>
      <c r="H114" s="89">
        <f t="shared" si="33"/>
        <v>0</v>
      </c>
      <c r="I114" s="94"/>
    </row>
    <row r="115" spans="1:9" s="93" customFormat="1" ht="42.75" customHeight="1" x14ac:dyDescent="0.25">
      <c r="A115" s="91" t="s">
        <v>101</v>
      </c>
      <c r="B115" s="104" t="s">
        <v>102</v>
      </c>
      <c r="C115" s="91">
        <f t="shared" ref="C115" si="42">C116</f>
        <v>0</v>
      </c>
      <c r="D115" s="91">
        <f>D116</f>
        <v>0</v>
      </c>
      <c r="E115" s="91">
        <f t="shared" ref="E115:I115" si="43">E116</f>
        <v>0</v>
      </c>
      <c r="F115" s="91">
        <f t="shared" si="43"/>
        <v>0</v>
      </c>
      <c r="G115" s="91">
        <f t="shared" si="43"/>
        <v>0</v>
      </c>
      <c r="H115" s="91">
        <f t="shared" si="33"/>
        <v>0</v>
      </c>
      <c r="I115" s="91">
        <f t="shared" si="43"/>
        <v>0</v>
      </c>
    </row>
    <row r="116" spans="1:9" ht="17.25" customHeight="1" x14ac:dyDescent="0.25">
      <c r="A116" s="85" t="s">
        <v>103</v>
      </c>
      <c r="B116" s="15" t="s">
        <v>317</v>
      </c>
      <c r="C116" s="85">
        <v>0</v>
      </c>
      <c r="D116" s="97"/>
      <c r="E116" s="85"/>
      <c r="F116" s="85"/>
      <c r="G116" s="90"/>
      <c r="H116" s="90">
        <f t="shared" si="33"/>
        <v>0</v>
      </c>
      <c r="I116" s="90">
        <f>H116-C116</f>
        <v>0</v>
      </c>
    </row>
    <row r="117" spans="1:9" s="93" customFormat="1" ht="42.75" customHeight="1" x14ac:dyDescent="0.25">
      <c r="A117" s="91" t="s">
        <v>104</v>
      </c>
      <c r="B117" s="91" t="s">
        <v>105</v>
      </c>
      <c r="C117" s="91">
        <f t="shared" ref="C117" si="44">C118</f>
        <v>1</v>
      </c>
      <c r="D117" s="91">
        <f>D118</f>
        <v>0</v>
      </c>
      <c r="E117" s="91">
        <f t="shared" ref="E117:I117" si="45">E118</f>
        <v>0</v>
      </c>
      <c r="F117" s="91">
        <f t="shared" si="45"/>
        <v>0</v>
      </c>
      <c r="G117" s="91">
        <f t="shared" si="45"/>
        <v>0</v>
      </c>
      <c r="H117" s="91">
        <f t="shared" si="33"/>
        <v>0</v>
      </c>
      <c r="I117" s="91">
        <f t="shared" si="45"/>
        <v>-1</v>
      </c>
    </row>
    <row r="118" spans="1:9" ht="18" customHeight="1" x14ac:dyDescent="0.25">
      <c r="A118" s="85" t="s">
        <v>106</v>
      </c>
      <c r="B118" s="15" t="s">
        <v>318</v>
      </c>
      <c r="C118" s="85">
        <v>1</v>
      </c>
      <c r="D118" s="97"/>
      <c r="E118" s="85"/>
      <c r="F118" s="85"/>
      <c r="G118" s="90"/>
      <c r="H118" s="90">
        <f t="shared" si="33"/>
        <v>0</v>
      </c>
      <c r="I118" s="90">
        <f>H118-C118</f>
        <v>-1</v>
      </c>
    </row>
    <row r="119" spans="1:9" s="93" customFormat="1" ht="42.75" customHeight="1" x14ac:dyDescent="0.25">
      <c r="A119" s="91"/>
      <c r="B119" s="104" t="s">
        <v>107</v>
      </c>
      <c r="C119" s="91">
        <f t="shared" ref="C119" si="46">C120</f>
        <v>0</v>
      </c>
      <c r="D119" s="91">
        <f>D120</f>
        <v>0</v>
      </c>
      <c r="E119" s="91">
        <f t="shared" ref="E119:I119" si="47">E120</f>
        <v>0</v>
      </c>
      <c r="F119" s="91">
        <f t="shared" si="47"/>
        <v>0</v>
      </c>
      <c r="G119" s="91">
        <f t="shared" si="47"/>
        <v>0</v>
      </c>
      <c r="H119" s="91">
        <f t="shared" si="33"/>
        <v>0</v>
      </c>
      <c r="I119" s="91">
        <f t="shared" si="47"/>
        <v>0</v>
      </c>
    </row>
    <row r="120" spans="1:9" ht="30" customHeight="1" x14ac:dyDescent="0.25">
      <c r="A120" s="85" t="s">
        <v>108</v>
      </c>
      <c r="B120" s="15" t="s">
        <v>319</v>
      </c>
      <c r="C120" s="85">
        <v>0</v>
      </c>
      <c r="D120" s="97"/>
      <c r="E120" s="85"/>
      <c r="F120" s="85"/>
      <c r="G120" s="90"/>
      <c r="H120" s="90">
        <f t="shared" si="33"/>
        <v>0</v>
      </c>
      <c r="I120" s="90">
        <f>H120-C120</f>
        <v>0</v>
      </c>
    </row>
    <row r="121" spans="1:9" s="93" customFormat="1" ht="42.75" customHeight="1" x14ac:dyDescent="0.25">
      <c r="A121" s="91" t="s">
        <v>109</v>
      </c>
      <c r="B121" s="104" t="s">
        <v>110</v>
      </c>
      <c r="C121" s="91">
        <f t="shared" ref="C121" si="48">C122</f>
        <v>0</v>
      </c>
      <c r="D121" s="91">
        <f>D122</f>
        <v>0</v>
      </c>
      <c r="E121" s="91">
        <f t="shared" ref="E121:I121" si="49">E122</f>
        <v>0</v>
      </c>
      <c r="F121" s="91">
        <f t="shared" si="49"/>
        <v>0</v>
      </c>
      <c r="G121" s="91">
        <f t="shared" si="49"/>
        <v>0</v>
      </c>
      <c r="H121" s="91">
        <f t="shared" si="33"/>
        <v>0</v>
      </c>
      <c r="I121" s="91">
        <f t="shared" si="49"/>
        <v>0</v>
      </c>
    </row>
    <row r="122" spans="1:9" ht="26.25" customHeight="1" x14ac:dyDescent="0.25">
      <c r="A122" s="85" t="s">
        <v>111</v>
      </c>
      <c r="B122" s="15" t="s">
        <v>320</v>
      </c>
      <c r="C122" s="85">
        <v>0</v>
      </c>
      <c r="D122" s="97"/>
      <c r="E122" s="85"/>
      <c r="F122" s="85"/>
      <c r="G122" s="90"/>
      <c r="H122" s="90">
        <f t="shared" si="33"/>
        <v>0</v>
      </c>
      <c r="I122" s="90">
        <f>H122-C122</f>
        <v>0</v>
      </c>
    </row>
    <row r="123" spans="1:9" s="93" customFormat="1" ht="42.75" customHeight="1" x14ac:dyDescent="0.25">
      <c r="A123" s="91" t="s">
        <v>112</v>
      </c>
      <c r="B123" s="104" t="s">
        <v>113</v>
      </c>
      <c r="C123" s="91">
        <f>C124+C125+C126+C127</f>
        <v>70</v>
      </c>
      <c r="D123" s="91">
        <f>D124+D125+D126+D127</f>
        <v>0</v>
      </c>
      <c r="E123" s="91">
        <f t="shared" ref="E123:F123" si="50">E124+E125+E126+E127</f>
        <v>65</v>
      </c>
      <c r="F123" s="91">
        <f t="shared" si="50"/>
        <v>0</v>
      </c>
      <c r="G123" s="91">
        <f t="shared" ref="G123:I123" si="51">G124+G125+G126+G127</f>
        <v>0</v>
      </c>
      <c r="H123" s="91">
        <f t="shared" si="51"/>
        <v>65</v>
      </c>
      <c r="I123" s="91">
        <f t="shared" si="51"/>
        <v>-5</v>
      </c>
    </row>
    <row r="124" spans="1:9" ht="23.25" customHeight="1" x14ac:dyDescent="0.25">
      <c r="A124" s="85" t="s">
        <v>114</v>
      </c>
      <c r="B124" s="107" t="s">
        <v>260</v>
      </c>
      <c r="C124" s="85"/>
      <c r="D124" s="97"/>
      <c r="E124" s="85"/>
      <c r="F124" s="85"/>
      <c r="G124" s="90"/>
      <c r="H124" s="90">
        <f t="shared" si="33"/>
        <v>0</v>
      </c>
      <c r="I124" s="90">
        <f>H124-C124</f>
        <v>0</v>
      </c>
    </row>
    <row r="125" spans="1:9" ht="23.25" customHeight="1" x14ac:dyDescent="0.25">
      <c r="A125" s="85" t="s">
        <v>115</v>
      </c>
      <c r="B125" s="107" t="s">
        <v>261</v>
      </c>
      <c r="C125" s="85"/>
      <c r="D125" s="97"/>
      <c r="E125" s="85"/>
      <c r="F125" s="85"/>
      <c r="G125" s="90"/>
      <c r="H125" s="90">
        <f t="shared" si="33"/>
        <v>0</v>
      </c>
      <c r="I125" s="90">
        <f>H125-C125</f>
        <v>0</v>
      </c>
    </row>
    <row r="126" spans="1:9" ht="23.25" customHeight="1" x14ac:dyDescent="0.25">
      <c r="A126" s="85" t="s">
        <v>116</v>
      </c>
      <c r="B126" s="107" t="s">
        <v>293</v>
      </c>
      <c r="C126" s="85">
        <v>43</v>
      </c>
      <c r="D126" s="125"/>
      <c r="E126" s="92">
        <v>43</v>
      </c>
      <c r="F126" s="85"/>
      <c r="G126" s="90"/>
      <c r="H126" s="90">
        <f t="shared" si="33"/>
        <v>43</v>
      </c>
      <c r="I126" s="90">
        <f>H126-C126</f>
        <v>0</v>
      </c>
    </row>
    <row r="127" spans="1:9" ht="23.25" customHeight="1" x14ac:dyDescent="0.25">
      <c r="A127" s="85" t="s">
        <v>117</v>
      </c>
      <c r="B127" s="107" t="s">
        <v>294</v>
      </c>
      <c r="C127" s="85">
        <v>27</v>
      </c>
      <c r="D127" s="125"/>
      <c r="E127" s="92">
        <v>22</v>
      </c>
      <c r="F127" s="85"/>
      <c r="G127" s="90"/>
      <c r="H127" s="90">
        <f t="shared" si="33"/>
        <v>22</v>
      </c>
      <c r="I127" s="90">
        <f>H127-C127</f>
        <v>-5</v>
      </c>
    </row>
    <row r="128" spans="1:9" ht="23.25" customHeight="1" x14ac:dyDescent="0.25">
      <c r="A128" s="85"/>
      <c r="B128" s="107"/>
      <c r="C128" s="85"/>
      <c r="D128" s="97"/>
      <c r="E128" s="92"/>
      <c r="F128" s="85"/>
      <c r="G128" s="90"/>
      <c r="H128" s="90"/>
      <c r="I128" s="90"/>
    </row>
    <row r="129" spans="1:9" s="93" customFormat="1" ht="30" customHeight="1" x14ac:dyDescent="0.25">
      <c r="A129" s="91"/>
      <c r="B129" s="104" t="s">
        <v>118</v>
      </c>
      <c r="C129" s="91">
        <f t="shared" ref="C129" si="52">C130+C131+C132+C133</f>
        <v>70</v>
      </c>
      <c r="D129" s="91">
        <f>D130+D131+D132+D133</f>
        <v>0</v>
      </c>
      <c r="E129" s="91">
        <f t="shared" ref="E129:I129" si="53">E130+E131+E132+E133</f>
        <v>0</v>
      </c>
      <c r="F129" s="91">
        <f t="shared" si="53"/>
        <v>51</v>
      </c>
      <c r="G129" s="91"/>
      <c r="H129" s="91">
        <f t="shared" si="33"/>
        <v>51</v>
      </c>
      <c r="I129" s="91">
        <f t="shared" si="53"/>
        <v>-19</v>
      </c>
    </row>
    <row r="130" spans="1:9" ht="23.25" customHeight="1" x14ac:dyDescent="0.25">
      <c r="A130" s="85" t="s">
        <v>119</v>
      </c>
      <c r="B130" s="107" t="s">
        <v>260</v>
      </c>
      <c r="C130" s="85"/>
      <c r="D130" s="97"/>
      <c r="E130" s="85"/>
      <c r="F130" s="85"/>
      <c r="G130" s="90"/>
      <c r="H130" s="90">
        <f t="shared" si="33"/>
        <v>0</v>
      </c>
      <c r="I130" s="90">
        <f>H130-C130</f>
        <v>0</v>
      </c>
    </row>
    <row r="131" spans="1:9" ht="23.25" customHeight="1" x14ac:dyDescent="0.25">
      <c r="A131" s="85" t="s">
        <v>120</v>
      </c>
      <c r="B131" s="107" t="s">
        <v>261</v>
      </c>
      <c r="C131" s="85"/>
      <c r="D131" s="97"/>
      <c r="E131" s="85"/>
      <c r="F131" s="85"/>
      <c r="G131" s="90"/>
      <c r="H131" s="90">
        <f t="shared" si="33"/>
        <v>0</v>
      </c>
      <c r="I131" s="90">
        <f>H131-C131</f>
        <v>0</v>
      </c>
    </row>
    <row r="132" spans="1:9" ht="23.25" customHeight="1" x14ac:dyDescent="0.25">
      <c r="A132" s="85" t="s">
        <v>121</v>
      </c>
      <c r="B132" s="107" t="s">
        <v>293</v>
      </c>
      <c r="C132" s="85">
        <v>43</v>
      </c>
      <c r="D132" s="125"/>
      <c r="E132" s="125"/>
      <c r="F132" s="85">
        <v>36</v>
      </c>
      <c r="G132" s="90"/>
      <c r="H132" s="90">
        <f t="shared" si="33"/>
        <v>36</v>
      </c>
      <c r="I132" s="90">
        <f>H132-C132</f>
        <v>-7</v>
      </c>
    </row>
    <row r="133" spans="1:9" ht="23.25" customHeight="1" x14ac:dyDescent="0.25">
      <c r="A133" s="85" t="s">
        <v>122</v>
      </c>
      <c r="B133" s="107" t="s">
        <v>294</v>
      </c>
      <c r="C133" s="85">
        <v>27</v>
      </c>
      <c r="D133" s="125"/>
      <c r="E133" s="125"/>
      <c r="F133" s="85">
        <v>15</v>
      </c>
      <c r="G133" s="90"/>
      <c r="H133" s="90">
        <f t="shared" si="33"/>
        <v>15</v>
      </c>
      <c r="I133" s="90">
        <f>H133-C133</f>
        <v>-12</v>
      </c>
    </row>
    <row r="134" spans="1:9" s="93" customFormat="1" ht="42.75" customHeight="1" x14ac:dyDescent="0.25">
      <c r="A134" s="91" t="s">
        <v>123</v>
      </c>
      <c r="B134" s="104" t="s">
        <v>124</v>
      </c>
      <c r="C134" s="91">
        <f t="shared" ref="C134" si="54">C135+C136+C137+C138</f>
        <v>70</v>
      </c>
      <c r="D134" s="91">
        <f>D135+D136+D137+D138</f>
        <v>0</v>
      </c>
      <c r="E134" s="91">
        <f t="shared" ref="E134:I134" si="55">E135+E136+E137+E138</f>
        <v>0</v>
      </c>
      <c r="F134" s="91">
        <f t="shared" si="55"/>
        <v>51</v>
      </c>
      <c r="G134" s="91">
        <f t="shared" si="55"/>
        <v>0</v>
      </c>
      <c r="H134" s="91">
        <f t="shared" si="33"/>
        <v>51</v>
      </c>
      <c r="I134" s="91">
        <f t="shared" si="55"/>
        <v>-19</v>
      </c>
    </row>
    <row r="135" spans="1:9" ht="22.5" customHeight="1" x14ac:dyDescent="0.25">
      <c r="A135" s="85" t="s">
        <v>125</v>
      </c>
      <c r="B135" s="107" t="s">
        <v>260</v>
      </c>
      <c r="C135" s="85"/>
      <c r="D135" s="97"/>
      <c r="E135" s="85"/>
      <c r="F135" s="85"/>
      <c r="G135" s="90"/>
      <c r="H135" s="90">
        <f t="shared" si="33"/>
        <v>0</v>
      </c>
      <c r="I135" s="90">
        <f>H135-C135</f>
        <v>0</v>
      </c>
    </row>
    <row r="136" spans="1:9" ht="22.5" customHeight="1" x14ac:dyDescent="0.25">
      <c r="A136" s="85" t="s">
        <v>126</v>
      </c>
      <c r="B136" s="107" t="s">
        <v>261</v>
      </c>
      <c r="C136" s="85"/>
      <c r="D136" s="97"/>
      <c r="E136" s="85"/>
      <c r="F136" s="85"/>
      <c r="G136" s="90"/>
      <c r="H136" s="90">
        <f t="shared" si="33"/>
        <v>0</v>
      </c>
      <c r="I136" s="90">
        <f>H136-C136</f>
        <v>0</v>
      </c>
    </row>
    <row r="137" spans="1:9" ht="22.5" customHeight="1" x14ac:dyDescent="0.25">
      <c r="A137" s="85" t="s">
        <v>127</v>
      </c>
      <c r="B137" s="107" t="s">
        <v>293</v>
      </c>
      <c r="C137" s="85">
        <v>43</v>
      </c>
      <c r="D137" s="125"/>
      <c r="E137" s="125"/>
      <c r="F137" s="85">
        <v>36</v>
      </c>
      <c r="G137" s="90"/>
      <c r="H137" s="90">
        <f t="shared" si="33"/>
        <v>36</v>
      </c>
      <c r="I137" s="90">
        <f>H137-C137</f>
        <v>-7</v>
      </c>
    </row>
    <row r="138" spans="1:9" ht="22.5" customHeight="1" x14ac:dyDescent="0.25">
      <c r="A138" s="85" t="s">
        <v>128</v>
      </c>
      <c r="B138" s="107" t="s">
        <v>294</v>
      </c>
      <c r="C138" s="85">
        <v>27</v>
      </c>
      <c r="D138" s="125"/>
      <c r="E138" s="125"/>
      <c r="F138" s="85">
        <v>15</v>
      </c>
      <c r="G138" s="90"/>
      <c r="H138" s="90">
        <f t="shared" si="33"/>
        <v>15</v>
      </c>
      <c r="I138" s="90">
        <f>H138-C138</f>
        <v>-12</v>
      </c>
    </row>
    <row r="139" spans="1:9" s="93" customFormat="1" ht="30" customHeight="1" x14ac:dyDescent="0.25">
      <c r="A139" s="91"/>
      <c r="B139" s="104" t="s">
        <v>129</v>
      </c>
      <c r="C139" s="91">
        <f t="shared" ref="C139" si="56">C140+C141</f>
        <v>0</v>
      </c>
      <c r="D139" s="91">
        <f>D140+D141</f>
        <v>0</v>
      </c>
      <c r="E139" s="91">
        <f t="shared" ref="E139:I139" si="57">E140+E141</f>
        <v>0</v>
      </c>
      <c r="F139" s="91">
        <f t="shared" si="57"/>
        <v>0</v>
      </c>
      <c r="G139" s="91">
        <f t="shared" si="57"/>
        <v>0</v>
      </c>
      <c r="H139" s="91">
        <f t="shared" si="33"/>
        <v>0</v>
      </c>
      <c r="I139" s="91">
        <f t="shared" si="57"/>
        <v>0</v>
      </c>
    </row>
    <row r="140" spans="1:9" ht="22.5" customHeight="1" x14ac:dyDescent="0.25">
      <c r="A140" s="85" t="s">
        <v>130</v>
      </c>
      <c r="B140" s="107" t="s">
        <v>260</v>
      </c>
      <c r="C140" s="85"/>
      <c r="D140" s="97"/>
      <c r="E140" s="85"/>
      <c r="F140" s="85"/>
      <c r="G140" s="90"/>
      <c r="H140" s="90">
        <f t="shared" si="33"/>
        <v>0</v>
      </c>
      <c r="I140" s="90">
        <f>H140-C140</f>
        <v>0</v>
      </c>
    </row>
    <row r="141" spans="1:9" ht="22.5" customHeight="1" x14ac:dyDescent="0.25">
      <c r="A141" s="85" t="s">
        <v>131</v>
      </c>
      <c r="B141" s="107" t="s">
        <v>261</v>
      </c>
      <c r="C141" s="85"/>
      <c r="D141" s="97"/>
      <c r="E141" s="85"/>
      <c r="F141" s="85"/>
      <c r="G141" s="90"/>
      <c r="H141" s="90">
        <f t="shared" si="33"/>
        <v>0</v>
      </c>
      <c r="I141" s="90">
        <f>H141-C141</f>
        <v>0</v>
      </c>
    </row>
    <row r="142" spans="1:9" ht="22.5" customHeight="1" x14ac:dyDescent="0.25">
      <c r="A142" s="85"/>
      <c r="B142" s="107" t="s">
        <v>293</v>
      </c>
      <c r="C142" s="85">
        <v>10</v>
      </c>
      <c r="D142" s="125"/>
      <c r="E142" s="125"/>
      <c r="F142" s="85">
        <v>24</v>
      </c>
      <c r="G142" s="90"/>
      <c r="H142" s="90"/>
      <c r="I142" s="90"/>
    </row>
    <row r="143" spans="1:9" ht="22.5" customHeight="1" x14ac:dyDescent="0.25">
      <c r="A143" s="85"/>
      <c r="B143" s="107" t="s">
        <v>294</v>
      </c>
      <c r="C143" s="85">
        <v>6</v>
      </c>
      <c r="D143" s="125"/>
      <c r="E143" s="125"/>
      <c r="F143" s="85">
        <v>12</v>
      </c>
      <c r="G143" s="90"/>
      <c r="H143" s="90"/>
      <c r="I143" s="90"/>
    </row>
    <row r="144" spans="1:9" s="93" customFormat="1" ht="42.75" customHeight="1" x14ac:dyDescent="0.25">
      <c r="A144" s="91" t="s">
        <v>132</v>
      </c>
      <c r="B144" s="104" t="s">
        <v>133</v>
      </c>
      <c r="C144" s="91">
        <f t="shared" ref="C144" si="58">C145+C146+C147+C148</f>
        <v>0</v>
      </c>
      <c r="D144" s="91">
        <f>D145+D146+D147+D148</f>
        <v>0</v>
      </c>
      <c r="E144" s="91">
        <f t="shared" ref="E144:I144" si="59">E145+E146+E147+E148</f>
        <v>0</v>
      </c>
      <c r="F144" s="91">
        <f t="shared" si="59"/>
        <v>0</v>
      </c>
      <c r="G144" s="91">
        <f t="shared" si="59"/>
        <v>0</v>
      </c>
      <c r="H144" s="91">
        <f t="shared" si="33"/>
        <v>0</v>
      </c>
      <c r="I144" s="91">
        <f t="shared" si="59"/>
        <v>0</v>
      </c>
    </row>
    <row r="145" spans="1:9" ht="21.75" customHeight="1" x14ac:dyDescent="0.25">
      <c r="A145" s="85" t="s">
        <v>134</v>
      </c>
      <c r="B145" s="107" t="s">
        <v>260</v>
      </c>
      <c r="C145" s="85">
        <v>0</v>
      </c>
      <c r="D145" s="97"/>
      <c r="E145" s="85"/>
      <c r="F145" s="85"/>
      <c r="G145" s="90"/>
      <c r="H145" s="90">
        <f t="shared" si="33"/>
        <v>0</v>
      </c>
      <c r="I145" s="90">
        <f>H145-C145</f>
        <v>0</v>
      </c>
    </row>
    <row r="146" spans="1:9" ht="21.75" customHeight="1" x14ac:dyDescent="0.25">
      <c r="A146" s="85" t="s">
        <v>135</v>
      </c>
      <c r="B146" s="107" t="s">
        <v>261</v>
      </c>
      <c r="C146" s="85">
        <v>0</v>
      </c>
      <c r="D146" s="97"/>
      <c r="E146" s="85"/>
      <c r="F146" s="85"/>
      <c r="G146" s="90"/>
      <c r="H146" s="90">
        <f t="shared" si="33"/>
        <v>0</v>
      </c>
      <c r="I146" s="90">
        <f>H146-C146</f>
        <v>0</v>
      </c>
    </row>
    <row r="147" spans="1:9" ht="21.75" customHeight="1" x14ac:dyDescent="0.25">
      <c r="A147" s="85" t="s">
        <v>136</v>
      </c>
      <c r="B147" s="107" t="s">
        <v>293</v>
      </c>
      <c r="C147" s="85">
        <v>0</v>
      </c>
      <c r="D147" s="97"/>
      <c r="E147" s="85"/>
      <c r="F147" s="85"/>
      <c r="G147" s="90"/>
      <c r="H147" s="90">
        <f t="shared" si="33"/>
        <v>0</v>
      </c>
      <c r="I147" s="90">
        <f>H147-C147</f>
        <v>0</v>
      </c>
    </row>
    <row r="148" spans="1:9" ht="21.75" customHeight="1" x14ac:dyDescent="0.25">
      <c r="A148" s="85" t="s">
        <v>137</v>
      </c>
      <c r="B148" s="107" t="s">
        <v>294</v>
      </c>
      <c r="C148" s="85">
        <v>0</v>
      </c>
      <c r="D148" s="97"/>
      <c r="E148" s="85"/>
      <c r="F148" s="85"/>
      <c r="G148" s="90"/>
      <c r="H148" s="90">
        <f t="shared" si="33"/>
        <v>0</v>
      </c>
      <c r="I148" s="90">
        <f>H148-C148</f>
        <v>0</v>
      </c>
    </row>
    <row r="149" spans="1:9" s="93" customFormat="1" ht="42.75" customHeight="1" x14ac:dyDescent="0.25">
      <c r="A149" s="91" t="s">
        <v>138</v>
      </c>
      <c r="B149" s="104" t="s">
        <v>139</v>
      </c>
      <c r="C149" s="91">
        <f t="shared" ref="C149" si="60">C150+C151</f>
        <v>0</v>
      </c>
      <c r="D149" s="91">
        <f>D150+D151</f>
        <v>0</v>
      </c>
      <c r="E149" s="91">
        <f t="shared" ref="E149:I149" si="61">E150+E151</f>
        <v>0</v>
      </c>
      <c r="F149" s="91">
        <f t="shared" si="61"/>
        <v>0</v>
      </c>
      <c r="G149" s="91">
        <f t="shared" si="61"/>
        <v>0</v>
      </c>
      <c r="H149" s="91">
        <f t="shared" si="33"/>
        <v>0</v>
      </c>
      <c r="I149" s="91">
        <f t="shared" si="61"/>
        <v>0</v>
      </c>
    </row>
    <row r="150" spans="1:9" ht="21.75" customHeight="1" x14ac:dyDescent="0.25">
      <c r="A150" s="85" t="s">
        <v>140</v>
      </c>
      <c r="B150" s="85" t="s">
        <v>420</v>
      </c>
      <c r="C150" s="85">
        <v>0</v>
      </c>
      <c r="D150" s="97"/>
      <c r="E150" s="85"/>
      <c r="F150" s="85"/>
      <c r="G150" s="90"/>
      <c r="H150" s="90">
        <f t="shared" si="33"/>
        <v>0</v>
      </c>
      <c r="I150" s="90">
        <f>H150-C150</f>
        <v>0</v>
      </c>
    </row>
    <row r="151" spans="1:9" ht="21.75" customHeight="1" x14ac:dyDescent="0.25">
      <c r="A151" s="85" t="s">
        <v>141</v>
      </c>
      <c r="B151" s="85" t="s">
        <v>421</v>
      </c>
      <c r="C151" s="85">
        <v>0</v>
      </c>
      <c r="D151" s="97"/>
      <c r="E151" s="85"/>
      <c r="F151" s="85"/>
      <c r="G151" s="90"/>
      <c r="H151" s="90">
        <f t="shared" si="33"/>
        <v>0</v>
      </c>
      <c r="I151" s="90">
        <f>H151-C151</f>
        <v>0</v>
      </c>
    </row>
    <row r="152" spans="1:9" s="93" customFormat="1" ht="30" x14ac:dyDescent="0.25">
      <c r="A152" s="91"/>
      <c r="B152" s="91" t="s">
        <v>142</v>
      </c>
      <c r="C152" s="91">
        <f t="shared" ref="C152" si="62">C153+C154+C155</f>
        <v>0</v>
      </c>
      <c r="D152" s="91">
        <f>D153+D154+D155</f>
        <v>0</v>
      </c>
      <c r="E152" s="91">
        <f t="shared" ref="E152:I152" si="63">E153+E154+E155</f>
        <v>0</v>
      </c>
      <c r="F152" s="91">
        <f t="shared" si="63"/>
        <v>0</v>
      </c>
      <c r="G152" s="91">
        <f t="shared" si="63"/>
        <v>0</v>
      </c>
      <c r="H152" s="91">
        <f t="shared" si="33"/>
        <v>0</v>
      </c>
      <c r="I152" s="91">
        <f t="shared" si="63"/>
        <v>0</v>
      </c>
    </row>
    <row r="153" spans="1:9" ht="21.75" customHeight="1" x14ac:dyDescent="0.25">
      <c r="A153" s="88" t="s">
        <v>143</v>
      </c>
      <c r="B153" s="88" t="s">
        <v>323</v>
      </c>
      <c r="C153" s="85">
        <v>0</v>
      </c>
      <c r="D153" s="97"/>
      <c r="E153" s="88"/>
      <c r="F153" s="88"/>
      <c r="G153" s="96"/>
      <c r="H153" s="90">
        <f t="shared" si="33"/>
        <v>0</v>
      </c>
      <c r="I153" s="90">
        <f>H153-C153</f>
        <v>0</v>
      </c>
    </row>
    <row r="154" spans="1:9" ht="21.75" customHeight="1" x14ac:dyDescent="0.25">
      <c r="A154" s="88" t="s">
        <v>144</v>
      </c>
      <c r="B154" s="88" t="s">
        <v>324</v>
      </c>
      <c r="C154" s="85">
        <v>0</v>
      </c>
      <c r="D154" s="97"/>
      <c r="E154" s="88"/>
      <c r="F154" s="88"/>
      <c r="G154" s="96"/>
      <c r="H154" s="90">
        <f t="shared" si="33"/>
        <v>0</v>
      </c>
      <c r="I154" s="90">
        <f>H154-C154</f>
        <v>0</v>
      </c>
    </row>
    <row r="155" spans="1:9" ht="21.75" customHeight="1" x14ac:dyDescent="0.25">
      <c r="A155" s="88" t="s">
        <v>145</v>
      </c>
      <c r="B155" s="88" t="s">
        <v>325</v>
      </c>
      <c r="C155" s="85">
        <v>0</v>
      </c>
      <c r="D155" s="97"/>
      <c r="E155" s="88"/>
      <c r="F155" s="88"/>
      <c r="G155" s="96"/>
      <c r="H155" s="90">
        <f t="shared" si="33"/>
        <v>0</v>
      </c>
      <c r="I155" s="90">
        <f>H155-C155</f>
        <v>0</v>
      </c>
    </row>
    <row r="156" spans="1:9" s="93" customFormat="1" ht="42.75" customHeight="1" x14ac:dyDescent="0.25">
      <c r="A156" s="91" t="s">
        <v>146</v>
      </c>
      <c r="B156" s="91" t="s">
        <v>147</v>
      </c>
      <c r="C156" s="91">
        <f t="shared" ref="C156" si="64">C157</f>
        <v>3</v>
      </c>
      <c r="D156" s="91">
        <f>D157</f>
        <v>0</v>
      </c>
      <c r="E156" s="91">
        <f t="shared" ref="E156:I156" si="65">E157</f>
        <v>1</v>
      </c>
      <c r="F156" s="91">
        <f t="shared" si="65"/>
        <v>1</v>
      </c>
      <c r="G156" s="91">
        <f t="shared" si="65"/>
        <v>0</v>
      </c>
      <c r="H156" s="91">
        <f t="shared" si="33"/>
        <v>2</v>
      </c>
      <c r="I156" s="91">
        <f t="shared" si="65"/>
        <v>-1</v>
      </c>
    </row>
    <row r="157" spans="1:9" ht="20.25" customHeight="1" x14ac:dyDescent="0.25">
      <c r="A157" s="85" t="s">
        <v>148</v>
      </c>
      <c r="B157" s="85" t="s">
        <v>422</v>
      </c>
      <c r="C157" s="85">
        <v>3</v>
      </c>
      <c r="D157" s="97"/>
      <c r="E157" s="85">
        <v>1</v>
      </c>
      <c r="F157" s="85">
        <v>1</v>
      </c>
      <c r="G157" s="90"/>
      <c r="H157" s="90">
        <f t="shared" si="33"/>
        <v>2</v>
      </c>
      <c r="I157" s="90">
        <f>H157-C157</f>
        <v>-1</v>
      </c>
    </row>
    <row r="158" spans="1:9" ht="20.25" customHeight="1" x14ac:dyDescent="0.25">
      <c r="A158" s="85"/>
      <c r="B158" s="85"/>
      <c r="C158" s="85"/>
      <c r="D158" s="97"/>
      <c r="E158" s="85"/>
      <c r="F158" s="85"/>
      <c r="G158" s="90"/>
      <c r="H158" s="90"/>
      <c r="I158" s="90"/>
    </row>
    <row r="159" spans="1:9" ht="20.25" customHeight="1" x14ac:dyDescent="0.25">
      <c r="A159" s="85"/>
      <c r="B159" s="85"/>
      <c r="C159" s="85"/>
      <c r="D159" s="97"/>
      <c r="E159" s="85"/>
      <c r="F159" s="85"/>
      <c r="G159" s="90"/>
      <c r="H159" s="90"/>
      <c r="I159" s="90"/>
    </row>
    <row r="160" spans="1:9" s="93" customFormat="1" ht="45" x14ac:dyDescent="0.25">
      <c r="A160" s="91"/>
      <c r="B160" s="102" t="s">
        <v>149</v>
      </c>
      <c r="C160" s="91">
        <f t="shared" ref="C160" si="66">C161+C162+C163</f>
        <v>3</v>
      </c>
      <c r="D160" s="91">
        <f>D161+D162+D163</f>
        <v>1</v>
      </c>
      <c r="E160" s="91">
        <f t="shared" ref="E160:I160" si="67">E161+E162+E163</f>
        <v>1</v>
      </c>
      <c r="F160" s="91">
        <f t="shared" si="67"/>
        <v>0</v>
      </c>
      <c r="G160" s="91">
        <f t="shared" si="67"/>
        <v>0</v>
      </c>
      <c r="H160" s="91">
        <f t="shared" si="33"/>
        <v>2</v>
      </c>
      <c r="I160" s="91">
        <f t="shared" si="67"/>
        <v>-1</v>
      </c>
    </row>
    <row r="161" spans="1:12" ht="39.75" customHeight="1" x14ac:dyDescent="0.25">
      <c r="A161" s="85" t="s">
        <v>150</v>
      </c>
      <c r="B161" s="85" t="s">
        <v>423</v>
      </c>
      <c r="C161" s="85">
        <v>1</v>
      </c>
      <c r="D161" s="97"/>
      <c r="E161" s="85">
        <v>1</v>
      </c>
      <c r="F161" s="85"/>
      <c r="G161" s="90"/>
      <c r="H161" s="90">
        <f t="shared" si="33"/>
        <v>1</v>
      </c>
      <c r="I161" s="90">
        <f>H161-C161</f>
        <v>0</v>
      </c>
    </row>
    <row r="162" spans="1:12" ht="33" customHeight="1" x14ac:dyDescent="0.25">
      <c r="A162" s="85" t="s">
        <v>151</v>
      </c>
      <c r="B162" s="85" t="s">
        <v>424</v>
      </c>
      <c r="C162" s="85">
        <v>1</v>
      </c>
      <c r="D162" s="97">
        <v>1</v>
      </c>
      <c r="E162" s="85"/>
      <c r="F162" s="85"/>
      <c r="G162" s="90"/>
      <c r="H162" s="90">
        <f t="shared" si="33"/>
        <v>1</v>
      </c>
      <c r="I162" s="90">
        <f>H162-C162</f>
        <v>0</v>
      </c>
    </row>
    <row r="163" spans="1:12" ht="24.75" customHeight="1" x14ac:dyDescent="0.25">
      <c r="A163" s="85" t="s">
        <v>152</v>
      </c>
      <c r="B163" s="85" t="s">
        <v>425</v>
      </c>
      <c r="C163" s="85">
        <v>1</v>
      </c>
      <c r="D163" s="97"/>
      <c r="E163" s="85"/>
      <c r="F163" s="85"/>
      <c r="G163" s="90"/>
      <c r="H163" s="90">
        <f t="shared" si="33"/>
        <v>0</v>
      </c>
      <c r="I163" s="90">
        <f>H163-C163</f>
        <v>-1</v>
      </c>
      <c r="L163" s="95"/>
    </row>
    <row r="164" spans="1:12" s="93" customFormat="1" ht="42.75" customHeight="1" x14ac:dyDescent="0.25">
      <c r="A164" s="91" t="s">
        <v>153</v>
      </c>
      <c r="B164" s="104" t="s">
        <v>332</v>
      </c>
      <c r="C164" s="91">
        <f t="shared" ref="C164" si="68">C165+C166+C167</f>
        <v>3</v>
      </c>
      <c r="D164" s="91">
        <f>D165+D166+D167</f>
        <v>0</v>
      </c>
      <c r="E164" s="91">
        <f t="shared" ref="E164:I164" si="69">E165+E166+E167</f>
        <v>3</v>
      </c>
      <c r="F164" s="91">
        <f t="shared" si="69"/>
        <v>0</v>
      </c>
      <c r="G164" s="91">
        <f t="shared" si="69"/>
        <v>0</v>
      </c>
      <c r="H164" s="91">
        <f t="shared" si="33"/>
        <v>3</v>
      </c>
      <c r="I164" s="91">
        <f t="shared" si="69"/>
        <v>0</v>
      </c>
    </row>
    <row r="165" spans="1:12" ht="33.75" customHeight="1" x14ac:dyDescent="0.25">
      <c r="A165" s="85" t="s">
        <v>154</v>
      </c>
      <c r="B165" s="85" t="s">
        <v>426</v>
      </c>
      <c r="C165" s="85">
        <v>1</v>
      </c>
      <c r="D165" s="97"/>
      <c r="E165" s="85">
        <v>3</v>
      </c>
      <c r="F165" s="85"/>
      <c r="G165" s="90"/>
      <c r="H165" s="90">
        <f t="shared" si="33"/>
        <v>3</v>
      </c>
      <c r="I165" s="90">
        <f>H165-C165</f>
        <v>2</v>
      </c>
    </row>
    <row r="166" spans="1:12" ht="36" customHeight="1" x14ac:dyDescent="0.25">
      <c r="A166" s="85" t="s">
        <v>155</v>
      </c>
      <c r="B166" s="85" t="s">
        <v>427</v>
      </c>
      <c r="C166" s="85">
        <v>1</v>
      </c>
      <c r="D166" s="97"/>
      <c r="E166" s="85"/>
      <c r="F166" s="85"/>
      <c r="G166" s="90"/>
      <c r="H166" s="90">
        <f t="shared" ref="H166:H167" si="70">D166+E166+F166+G166</f>
        <v>0</v>
      </c>
      <c r="I166" s="90">
        <f>H166-C166</f>
        <v>-1</v>
      </c>
    </row>
    <row r="167" spans="1:12" ht="24" customHeight="1" x14ac:dyDescent="0.25">
      <c r="A167" s="85" t="s">
        <v>156</v>
      </c>
      <c r="B167" s="85" t="s">
        <v>428</v>
      </c>
      <c r="C167" s="85">
        <v>1</v>
      </c>
      <c r="D167" s="97"/>
      <c r="E167" s="85"/>
      <c r="F167" s="85"/>
      <c r="G167" s="90"/>
      <c r="H167" s="90">
        <f t="shared" si="70"/>
        <v>0</v>
      </c>
      <c r="I167" s="90">
        <f>H167-C167</f>
        <v>-1</v>
      </c>
    </row>
  </sheetData>
  <sheetProtection selectLockedCells="1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 Docs</vt:lpstr>
      <vt:lpstr>YADEN</vt:lpstr>
      <vt:lpstr>k join VICOCAP</vt:lpstr>
      <vt:lpstr>U-Tena</vt:lpstr>
      <vt:lpstr>The Youth Congress </vt:lpstr>
      <vt:lpstr>MOCS 2017</vt:lpstr>
      <vt:lpstr>LRF</vt:lpstr>
      <vt:lpstr>KAWE</vt:lpstr>
      <vt:lpstr>Miss Koch</vt:lpstr>
      <vt:lpstr>HAKI</vt:lpstr>
      <vt:lpstr>Riziki</vt:lpstr>
      <vt:lpstr>KISEP</vt:lpstr>
      <vt:lpstr>KCDF</vt:lpstr>
      <vt:lpstr>Navision</vt:lpstr>
      <vt:lpstr>Budget</vt:lpstr>
      <vt:lpstr>Narrative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Munyao</dc:creator>
  <cp:lastModifiedBy>Patrick Munyao</cp:lastModifiedBy>
  <dcterms:created xsi:type="dcterms:W3CDTF">2016-10-14T10:13:32Z</dcterms:created>
  <dcterms:modified xsi:type="dcterms:W3CDTF">2018-05-15T14:24:25Z</dcterms:modified>
</cp:coreProperties>
</file>