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dva\Documents\Homework SMU\HW 1\"/>
    </mc:Choice>
  </mc:AlternateContent>
  <xr:revisionPtr revIDLastSave="0" documentId="13_ncr:1_{7AE969DB-0286-4F8D-B5D6-2468DDEA6BEC}" xr6:coauthVersionLast="43" xr6:coauthVersionMax="43" xr10:uidLastSave="{00000000-0000-0000-0000-000000000000}"/>
  <bookViews>
    <workbookView xWindow="-120" yWindow="-120" windowWidth="20730" windowHeight="11160" firstSheet="5" activeTab="6" xr2:uid="{00000000-000D-0000-FFFF-FFFF00000000}"/>
  </bookViews>
  <sheets>
    <sheet name="Kickstarted Table" sheetId="1" r:id="rId1"/>
    <sheet name="Sheet2" sheetId="7" state="hidden" r:id="rId2"/>
    <sheet name="Category Statistics" sheetId="2" r:id="rId3"/>
    <sheet name="Sheet1" sheetId="4" state="hidden" r:id="rId4"/>
    <sheet name="Sub-Category Statistics" sheetId="3" r:id="rId5"/>
    <sheet name="Monthly and Annual Statistics" sheetId="5" r:id="rId6"/>
    <sheet name="Goal Cost Statistics" sheetId="6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1" l="1"/>
  <c r="B12" i="6" l="1"/>
  <c r="B8" i="6"/>
  <c r="P2" i="1"/>
  <c r="G6" i="6" l="1"/>
  <c r="F12" i="6"/>
  <c r="H11" i="6"/>
  <c r="G11" i="6"/>
  <c r="F11" i="6"/>
  <c r="H10" i="6"/>
  <c r="G10" i="6"/>
  <c r="F10" i="6"/>
  <c r="H9" i="6"/>
  <c r="G9" i="6"/>
  <c r="F9" i="6"/>
  <c r="H7" i="6"/>
  <c r="G7" i="6"/>
  <c r="F7" i="6"/>
  <c r="H6" i="6"/>
  <c r="F6" i="6"/>
  <c r="H5" i="6"/>
  <c r="G5" i="6"/>
  <c r="F5" i="6"/>
  <c r="H4" i="6"/>
  <c r="G4" i="6"/>
  <c r="F4" i="6"/>
  <c r="H3" i="6"/>
  <c r="G3" i="6"/>
  <c r="F3" i="6"/>
  <c r="H2" i="6"/>
  <c r="G2" i="6"/>
  <c r="F2" i="6"/>
  <c r="E12" i="6"/>
  <c r="H12" i="6" s="1"/>
  <c r="E11" i="6"/>
  <c r="E10" i="6"/>
  <c r="E9" i="6"/>
  <c r="E8" i="6"/>
  <c r="H8" i="6" s="1"/>
  <c r="E7" i="6"/>
  <c r="E6" i="6"/>
  <c r="E5" i="6"/>
  <c r="E4" i="6"/>
  <c r="E3" i="6"/>
  <c r="E2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1" i="6"/>
  <c r="B10" i="6"/>
  <c r="B9" i="6"/>
  <c r="B7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G12" i="6" l="1"/>
  <c r="F8" i="6"/>
  <c r="G8" i="6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124" i="1" l="1"/>
  <c r="P401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<sst xmlns="http://schemas.openxmlformats.org/spreadsheetml/2006/main" count="33276" uniqueCount="8399">
  <si>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</si>
  <si>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</si>
  <si>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</si>
  <si>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</si>
  <si>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</si>
  <si>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</si>
  <si>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</si>
  <si>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</si>
  <si>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</si>
  <si>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</si>
  <si>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</si>
  <si>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</si>
  <si>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</si>
  <si>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</si>
  <si>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</si>
  <si>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</si>
  <si>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</si>
  <si>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</si>
  <si>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</si>
  <si>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</si>
  <si>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</si>
  <si>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</si>
  <si>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</si>
  <si>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</si>
  <si>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</si>
  <si>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</si>
  <si>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</si>
  <si>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</si>
  <si>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</si>
  <si>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</si>
  <si>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</si>
  <si>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</si>
  <si>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</si>
  <si>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</si>
  <si>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</si>
  <si>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</si>
  <si>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</si>
  <si>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</si>
  <si>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</si>
  <si>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</si>
  <si>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</si>
  <si>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</si>
  <si>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</si>
  <si>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</si>
  <si>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</si>
  <si>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</si>
  <si>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</si>
  <si>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</si>
  <si>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</si>
  <si>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</si>
  <si>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</si>
  <si>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</si>
  <si>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</si>
  <si>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</si>
  <si>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</si>
  <si>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</si>
  <si>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</si>
  <si>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</si>
  <si>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</si>
  <si>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</si>
  <si>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</si>
  <si>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</si>
  <si>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</si>
  <si>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</si>
  <si>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</si>
  <si>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</si>
  <si>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</si>
  <si>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</si>
  <si>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</si>
  <si>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</si>
  <si>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</si>
  <si>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</si>
  <si>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</si>
  <si>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</si>
  <si>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</si>
  <si>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</si>
  <si>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</si>
  <si>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</si>
  <si>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</si>
  <si>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</si>
  <si>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</si>
  <si>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</si>
  <si>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</si>
  <si>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</si>
  <si>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</si>
  <si>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</si>
  <si>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</si>
  <si>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</si>
  <si>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</si>
  <si>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</si>
  <si>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</si>
  <si>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</si>
  <si>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</si>
  <si>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</si>
  <si>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</si>
  <si>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</si>
  <si>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</si>
  <si>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</si>
  <si>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</si>
  <si>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</si>
  <si>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</si>
  <si>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</si>
  <si>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</si>
  <si>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</si>
  <si>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</si>
  <si>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</si>
  <si>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</si>
  <si>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</si>
  <si>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</si>
  <si>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</si>
  <si>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</si>
  <si>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</si>
  <si>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</si>
  <si>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</si>
  <si>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</si>
  <si>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</si>
  <si>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</si>
  <si>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</si>
  <si>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</si>
  <si>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</si>
  <si>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</si>
  <si>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</si>
  <si>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</si>
  <si>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</si>
  <si>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</si>
  <si>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</si>
  <si>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</si>
  <si>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</si>
  <si>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</si>
  <si>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</si>
  <si>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</si>
  <si>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</si>
  <si>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</si>
  <si>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</si>
  <si>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</si>
  <si>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</si>
  <si>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</si>
  <si>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</si>
  <si>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</si>
  <si>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</si>
  <si>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</si>
  <si>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</si>
  <si>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</si>
  <si>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</si>
  <si>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</si>
  <si>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</si>
  <si>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</si>
  <si>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</si>
  <si>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</si>
  <si>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</si>
  <si>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</si>
  <si>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</si>
  <si>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</si>
  <si>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</si>
  <si>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</si>
  <si>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</si>
  <si>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</si>
  <si>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</si>
  <si>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</si>
  <si>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</si>
  <si>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</si>
  <si>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</si>
  <si>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</si>
  <si>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</si>
  <si>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</si>
  <si>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</si>
  <si>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</si>
  <si>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</si>
  <si>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</si>
  <si>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</si>
  <si>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</si>
  <si>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</si>
  <si>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</si>
  <si>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</si>
  <si>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</si>
  <si>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</si>
  <si>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</si>
  <si>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</si>
  <si>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</si>
  <si>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</si>
  <si>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</si>
  <si>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</si>
  <si>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</si>
  <si>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</si>
  <si>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</si>
  <si>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</si>
  <si>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</si>
  <si>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</si>
  <si>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</si>
  <si>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</si>
  <si>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</si>
  <si>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</si>
  <si>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</si>
  <si>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</si>
  <si>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</si>
  <si>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</si>
  <si>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</si>
  <si>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</si>
  <si>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</si>
  <si>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</si>
  <si>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</si>
  <si>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</si>
  <si>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</si>
  <si>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</si>
  <si>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</si>
  <si>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</si>
  <si>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</si>
  <si>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</si>
  <si>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</si>
  <si>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</si>
  <si>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</si>
  <si>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</si>
  <si>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</si>
  <si>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</si>
  <si>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</si>
  <si>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</si>
  <si>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</si>
  <si>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</si>
  <si>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</si>
  <si>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</si>
  <si>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</si>
  <si>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</si>
  <si>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</si>
  <si>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</si>
  <si>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</si>
  <si>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</si>
  <si>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</si>
  <si>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</si>
  <si>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</si>
  <si>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</si>
  <si>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</si>
  <si>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</si>
  <si>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</si>
  <si>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</si>
  <si>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</si>
  <si>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</si>
  <si>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</si>
  <si>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</si>
  <si>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</si>
  <si>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</si>
  <si>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</si>
  <si>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</si>
  <si>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</si>
  <si>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</si>
  <si>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</si>
  <si>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</si>
  <si>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</si>
  <si>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</si>
  <si>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</si>
  <si>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</si>
  <si>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</si>
  <si>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</si>
  <si>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</si>
  <si>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</si>
  <si>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</si>
  <si>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</si>
  <si>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</si>
  <si>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</si>
  <si>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</si>
  <si>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</si>
  <si>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</si>
  <si>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</si>
  <si>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</si>
  <si>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</si>
  <si>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</si>
  <si>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</si>
  <si>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</si>
  <si>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</si>
  <si>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</si>
  <si>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</si>
  <si>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</si>
  <si>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</si>
  <si>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</si>
  <si>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</si>
  <si>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</si>
  <si>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</si>
  <si>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</si>
  <si>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</si>
  <si>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</si>
  <si>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</si>
  <si>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</si>
  <si>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</si>
  <si>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</si>
  <si>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</si>
  <si>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</si>
  <si>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</si>
  <si>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</si>
  <si>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</si>
  <si>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</si>
  <si>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</si>
  <si>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</si>
  <si>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</si>
  <si>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</si>
  <si>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</si>
  <si>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</si>
  <si>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</si>
  <si>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</si>
  <si>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</si>
  <si>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</si>
  <si>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</si>
  <si>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</si>
  <si>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</si>
  <si>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</si>
  <si>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</si>
  <si>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</si>
  <si>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</si>
  <si>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</si>
  <si>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</si>
  <si>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</si>
  <si>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</si>
  <si>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</si>
  <si>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</si>
  <si>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</si>
  <si>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</si>
  <si>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</si>
  <si>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</si>
  <si>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</si>
  <si>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</si>
  <si>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</si>
  <si>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</si>
  <si>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</si>
  <si>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</si>
  <si>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</si>
  <si>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</si>
  <si>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</si>
  <si>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</si>
  <si>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</si>
  <si>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</si>
  <si>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</si>
  <si>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</si>
  <si>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</si>
  <si>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</si>
  <si>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</si>
  <si>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</si>
  <si>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</si>
  <si>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</si>
  <si>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</si>
  <si>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</si>
  <si>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</si>
  <si>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</si>
  <si>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</si>
  <si>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</si>
  <si>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</si>
  <si>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</si>
  <si>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</si>
  <si>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</si>
  <si>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</si>
  <si>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</si>
  <si>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</si>
  <si>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</si>
  <si>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</si>
  <si>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</si>
  <si>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</si>
  <si>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</si>
  <si>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</si>
  <si>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</si>
  <si>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</si>
  <si>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</si>
  <si>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</si>
  <si>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</si>
  <si>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</si>
  <si>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</si>
  <si>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</si>
  <si>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</si>
  <si>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</si>
  <si>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</si>
  <si>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</si>
  <si>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</si>
  <si>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</si>
  <si>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</si>
  <si>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</si>
  <si>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</si>
  <si>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</si>
  <si>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</si>
  <si>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</si>
  <si>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</si>
  <si>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</si>
  <si>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</si>
  <si>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</si>
  <si>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</si>
  <si>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</si>
  <si>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</si>
  <si>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</si>
  <si>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</si>
  <si>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</si>
  <si>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</si>
  <si>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</si>
  <si>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</si>
  <si>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</si>
  <si>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</si>
  <si>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</si>
  <si>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</si>
  <si>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</si>
  <si>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</si>
  <si>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</si>
  <si>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</si>
  <si>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</si>
  <si>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</si>
  <si>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</si>
  <si>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</si>
  <si>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</si>
  <si>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</si>
  <si>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</si>
  <si>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</si>
  <si>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</si>
  <si>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</si>
  <si>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</si>
  <si>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</si>
  <si>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</si>
  <si>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</si>
  <si>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</si>
  <si>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</si>
  <si>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</si>
  <si>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</si>
  <si>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</si>
  <si>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</si>
  <si>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</si>
  <si>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</si>
  <si>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</si>
  <si>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</si>
  <si>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</si>
  <si>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</si>
  <si>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</si>
  <si>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</si>
  <si>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</si>
  <si>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</si>
  <si>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</si>
  <si>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</si>
  <si>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</si>
  <si>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</si>
  <si>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</si>
  <si>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</si>
  <si>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</si>
  <si>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</si>
  <si>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</si>
  <si>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</si>
  <si>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</si>
  <si>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</si>
  <si>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</si>
  <si>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</si>
  <si>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</si>
  <si>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</si>
  <si>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</si>
  <si>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</si>
  <si>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</si>
  <si>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</si>
  <si>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</si>
  <si>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</si>
  <si>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</si>
  <si>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</si>
  <si>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</si>
  <si>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</si>
  <si>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</si>
  <si>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</si>
  <si>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</si>
  <si>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</si>
  <si>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</si>
  <si>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</si>
  <si>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</si>
  <si>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</si>
  <si>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</si>
  <si>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</si>
  <si>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</si>
  <si>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</si>
  <si>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</si>
  <si>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</si>
  <si>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</si>
  <si>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</si>
  <si>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</si>
  <si>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</si>
  <si>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</si>
  <si>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</si>
  <si>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</si>
  <si>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</si>
  <si>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</si>
  <si>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</si>
  <si>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</si>
  <si>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</si>
  <si>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</si>
  <si>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</si>
  <si>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</si>
  <si>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</si>
  <si>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</si>
  <si>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</si>
  <si>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</si>
  <si>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</si>
  <si>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</si>
  <si>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</si>
  <si>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</si>
  <si>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</si>
  <si>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</si>
  <si>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</si>
  <si>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</si>
  <si>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</si>
  <si>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</si>
  <si>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</si>
  <si>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</si>
  <si>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</si>
  <si>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</si>
  <si>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</si>
  <si>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</si>
  <si>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</si>
  <si>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</si>
  <si>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</si>
  <si>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</si>
  <si>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</si>
  <si>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</si>
  <si>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</si>
  <si>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</si>
  <si>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</si>
  <si>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</si>
  <si>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</si>
  <si>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</si>
  <si>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</si>
  <si>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</si>
  <si>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</si>
  <si>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</si>
  <si>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</si>
  <si>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</si>
  <si>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</si>
  <si>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</si>
  <si>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</si>
  <si>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</si>
  <si>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</si>
  <si>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</si>
  <si>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</si>
  <si>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</si>
  <si>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</si>
  <si>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</si>
  <si>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</si>
  <si>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</si>
  <si>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</si>
  <si>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</si>
  <si>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</si>
  <si>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</si>
  <si>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</si>
  <si>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</si>
  <si>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</si>
  <si>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</si>
  <si>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</si>
  <si>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</si>
  <si>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</si>
  <si>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</si>
  <si>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</si>
  <si>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</si>
  <si>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</si>
  <si>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</si>
  <si>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</si>
  <si>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</si>
  <si>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</si>
  <si>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</si>
  <si>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</si>
  <si>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</si>
  <si>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</si>
  <si>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</si>
  <si>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</si>
  <si>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</si>
  <si>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</si>
  <si>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</si>
  <si>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</si>
  <si>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</si>
  <si>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</si>
  <si>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</si>
  <si>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</si>
  <si>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</si>
  <si>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</si>
  <si>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</si>
  <si>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</si>
  <si>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</si>
  <si>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</si>
  <si>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</si>
  <si>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</si>
  <si>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</si>
  <si>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</si>
  <si>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</si>
  <si>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</si>
  <si>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</si>
  <si>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</si>
  <si>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</si>
  <si>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</si>
  <si>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</si>
  <si>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</si>
  <si>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</si>
  <si>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</si>
  <si>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</si>
  <si>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</si>
  <si>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</si>
  <si>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</si>
  <si>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</si>
  <si>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</si>
  <si>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</si>
  <si>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</si>
  <si>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</si>
  <si>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</si>
  <si>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</si>
  <si>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</si>
  <si>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</si>
  <si>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</si>
  <si>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</si>
  <si>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</si>
  <si>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</si>
  <si>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</si>
  <si>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</si>
  <si>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</si>
  <si>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</si>
  <si>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</si>
  <si>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</si>
  <si>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</si>
  <si>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</si>
  <si>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</si>
  <si>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</si>
  <si>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</si>
  <si>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</si>
  <si>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</si>
  <si>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</si>
  <si>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</si>
  <si>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</si>
  <si>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</si>
  <si>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</si>
  <si>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</si>
  <si>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</si>
  <si>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</si>
  <si>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</si>
  <si>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</si>
  <si>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</si>
  <si>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</si>
  <si>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</si>
  <si>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</si>
  <si>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</si>
  <si>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</si>
  <si>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</si>
  <si>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</si>
  <si>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</si>
  <si>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</si>
  <si>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</si>
  <si>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</si>
  <si>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</si>
  <si>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</si>
  <si>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</si>
  <si>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</si>
  <si>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</si>
  <si>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</si>
  <si>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</si>
  <si>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</si>
  <si>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</si>
  <si>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</si>
  <si>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</si>
  <si>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</si>
  <si>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</si>
  <si>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</si>
  <si>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</si>
  <si>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</si>
  <si>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</si>
  <si>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</si>
  <si>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</si>
  <si>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</si>
  <si>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</si>
  <si>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</si>
  <si>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</si>
  <si>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</si>
  <si>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</si>
  <si>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</si>
  <si>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</si>
  <si>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</si>
  <si>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</si>
  <si>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</si>
  <si>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</si>
  <si>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</si>
  <si>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</si>
  <si>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</si>
  <si>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</si>
  <si>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</si>
  <si>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</si>
  <si>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</si>
  <si>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</si>
  <si>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</si>
  <si>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</si>
  <si>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</si>
  <si>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</si>
  <si>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</si>
  <si>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</si>
  <si>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</si>
  <si>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</si>
  <si>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</si>
  <si>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</si>
  <si>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</si>
  <si>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</si>
  <si>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</si>
  <si>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</si>
  <si>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</si>
  <si>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</si>
  <si>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</si>
  <si>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</si>
  <si>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</si>
  <si>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</si>
  <si>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</si>
  <si>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</si>
  <si>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</si>
  <si>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</si>
  <si>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</si>
  <si>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</si>
  <si>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</si>
  <si>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</si>
  <si>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</si>
  <si>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</si>
  <si>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</si>
  <si>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</si>
  <si>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</si>
  <si>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</si>
  <si>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</si>
  <si>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</si>
  <si>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</si>
  <si>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</si>
  <si>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</si>
  <si>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</si>
  <si>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</si>
  <si>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</si>
  <si>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</si>
  <si>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</si>
  <si>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</si>
  <si>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</si>
  <si>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</si>
  <si>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</si>
  <si>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</si>
  <si>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</si>
  <si>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</si>
  <si>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</si>
  <si>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</si>
  <si>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</si>
  <si>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</si>
  <si>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</si>
  <si>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</si>
  <si>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</si>
  <si>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</si>
  <si>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</si>
  <si>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</si>
  <si>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</si>
  <si>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</si>
  <si>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</si>
  <si>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</si>
  <si>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</si>
  <si>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</si>
  <si>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</si>
  <si>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</si>
  <si>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</si>
  <si>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</si>
  <si>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</si>
  <si>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</si>
  <si>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</si>
  <si>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</si>
  <si>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</si>
  <si>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</si>
  <si>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</si>
  <si>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</si>
  <si>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</si>
  <si>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</si>
  <si>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</si>
  <si>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</si>
  <si>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</si>
  <si>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</si>
  <si>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</si>
  <si>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</si>
  <si>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</si>
  <si>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</si>
  <si>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</si>
  <si>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</si>
  <si>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</si>
  <si>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</si>
  <si>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</si>
  <si>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</si>
  <si>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</si>
  <si>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</si>
  <si>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</si>
  <si>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</si>
  <si>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</si>
  <si>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</si>
  <si>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</si>
  <si>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</si>
  <si>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</si>
  <si>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</si>
  <si>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</si>
  <si>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</si>
  <si>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</si>
  <si>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</si>
  <si>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</si>
  <si>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</si>
  <si>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</si>
  <si>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</si>
  <si>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</si>
  <si>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</si>
  <si>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</si>
  <si>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</si>
  <si>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</si>
  <si>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</si>
  <si>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</si>
  <si>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</si>
  <si>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</si>
  <si>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</si>
  <si>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</si>
  <si>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</si>
  <si>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</si>
  <si>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</si>
  <si>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</si>
  <si>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</si>
  <si>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</si>
  <si>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</si>
  <si>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</si>
  <si>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</si>
  <si>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</si>
  <si>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</si>
  <si>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</si>
  <si>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</si>
  <si>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</si>
  <si>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</si>
  <si>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</si>
  <si>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</si>
  <si>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</si>
  <si>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</si>
  <si>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</si>
  <si>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</si>
  <si>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</si>
  <si>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</si>
  <si>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</si>
  <si>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</si>
  <si>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</si>
  <si>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</si>
  <si>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</si>
  <si>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</si>
  <si>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</si>
  <si>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</si>
  <si>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</si>
  <si>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</si>
  <si>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</si>
  <si>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</si>
  <si>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</si>
  <si>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</si>
  <si>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</si>
  <si>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</si>
  <si>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</si>
  <si>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</si>
  <si>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</si>
  <si>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</si>
  <si>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</si>
  <si>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</si>
  <si>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</si>
  <si>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</si>
  <si>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</si>
  <si>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</si>
  <si>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</si>
  <si>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</si>
  <si>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</si>
  <si>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</si>
  <si>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</si>
  <si>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</si>
  <si>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</si>
  <si>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</si>
  <si>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</si>
  <si>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</si>
  <si>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</si>
  <si>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</si>
  <si>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</si>
  <si>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</si>
  <si>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</si>
  <si>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</si>
  <si>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</si>
  <si>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</si>
  <si>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</si>
  <si>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</si>
  <si>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</si>
  <si>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</si>
  <si>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</si>
  <si>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</si>
  <si>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</si>
  <si>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</si>
  <si>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</si>
  <si>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</si>
  <si>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</si>
  <si>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</si>
  <si>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</si>
  <si>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</si>
  <si>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</si>
  <si>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</si>
  <si>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</si>
  <si>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</si>
  <si>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</si>
  <si>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</si>
  <si>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</si>
  <si>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</si>
  <si>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</si>
  <si>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</si>
  <si>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</si>
  <si>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</si>
  <si>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</si>
  <si>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</si>
  <si>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</si>
  <si>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</si>
  <si>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</si>
  <si>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</si>
  <si>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</si>
  <si>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</si>
  <si>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</si>
  <si>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</si>
  <si>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</si>
  <si>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</si>
  <si>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</si>
  <si>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</si>
  <si>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</si>
  <si>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</si>
  <si>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</si>
  <si>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</si>
  <si>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</si>
  <si>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</si>
  <si>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</si>
  <si>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</si>
  <si>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</si>
  <si>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</si>
  <si>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</si>
  <si>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</si>
  <si>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</si>
  <si>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</si>
  <si>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</si>
  <si>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</si>
  <si>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</si>
  <si>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</si>
  <si>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</si>
  <si>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</si>
  <si>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</si>
  <si>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</si>
  <si>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</si>
  <si>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</si>
  <si>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</si>
  <si>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</si>
  <si>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</si>
  <si>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</si>
  <si>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</si>
  <si>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</si>
  <si>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</si>
  <si>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</si>
  <si>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</si>
  <si>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</si>
  <si>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</si>
  <si>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</si>
  <si>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</si>
  <si>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</si>
  <si>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</si>
  <si>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</si>
  <si>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</si>
  <si>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</si>
  <si>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</si>
  <si>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</si>
  <si>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</si>
  <si>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</si>
  <si>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</si>
  <si>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</si>
  <si>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</si>
  <si>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</si>
  <si>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</si>
  <si>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</si>
  <si>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</si>
  <si>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</si>
  <si>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</si>
  <si>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</si>
  <si>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</si>
  <si>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</si>
  <si>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</si>
  <si>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</si>
  <si>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</si>
  <si>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</si>
  <si>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</si>
  <si>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</si>
  <si>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</si>
  <si>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</si>
  <si>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</si>
  <si>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</si>
  <si>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</si>
  <si>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</si>
  <si>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</si>
  <si>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</si>
  <si>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</si>
  <si>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</si>
  <si>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</si>
  <si>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</si>
  <si>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</si>
  <si>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</si>
  <si>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</si>
  <si>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</si>
  <si>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</si>
  <si>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</si>
  <si>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</si>
  <si>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</si>
  <si>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</si>
  <si>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</si>
  <si>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</si>
  <si>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</si>
  <si>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</si>
  <si>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</si>
  <si>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</si>
  <si>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</si>
  <si>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</si>
  <si>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</si>
  <si>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</si>
  <si>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</si>
  <si>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</si>
  <si>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</si>
  <si>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</si>
  <si>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</si>
  <si>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</si>
  <si>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</si>
  <si>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</si>
  <si>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</si>
  <si>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</si>
  <si>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</si>
  <si>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</si>
  <si>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</si>
  <si>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</si>
  <si>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</si>
  <si>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</si>
  <si>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</si>
  <si>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</si>
  <si>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</si>
  <si>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</si>
  <si>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</si>
  <si>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</si>
  <si>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</si>
  <si>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</si>
  <si>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</si>
  <si>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</si>
  <si>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</si>
  <si>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</si>
  <si>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</si>
  <si>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</si>
  <si>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</si>
  <si>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</si>
  <si>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</si>
  <si>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</si>
  <si>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</si>
  <si>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</si>
  <si>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</si>
  <si>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</si>
  <si>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</si>
  <si>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</si>
  <si>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</si>
  <si>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</si>
  <si>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</si>
  <si>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</si>
  <si>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</si>
  <si>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</si>
  <si>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</si>
  <si>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</si>
  <si>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</si>
  <si>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</si>
  <si>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</si>
  <si>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</si>
  <si>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</si>
  <si>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</si>
  <si>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</si>
  <si>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</si>
  <si>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</si>
  <si>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</si>
  <si>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</si>
  <si>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</si>
  <si>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</si>
  <si>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</si>
  <si>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</si>
  <si>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</si>
  <si>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</si>
  <si>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</si>
  <si>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</si>
  <si>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</si>
  <si>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</si>
  <si>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</si>
  <si>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</si>
  <si>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</si>
  <si>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</si>
  <si>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</si>
  <si>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</si>
  <si>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</si>
  <si>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</si>
  <si>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</si>
  <si>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</si>
  <si>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</si>
  <si>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</si>
  <si>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</si>
  <si>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</si>
  <si>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</si>
  <si>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</si>
  <si>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</si>
  <si>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</si>
  <si>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</si>
  <si>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</si>
  <si>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</si>
  <si>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</si>
  <si>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</si>
  <si>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</si>
  <si>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</si>
  <si>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</si>
  <si>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</si>
  <si>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</si>
  <si>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</si>
  <si>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</si>
  <si>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</si>
  <si>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</si>
  <si>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</si>
  <si>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</si>
  <si>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</si>
  <si>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</si>
  <si>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</si>
  <si>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</si>
  <si>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</si>
  <si>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</si>
  <si>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</si>
  <si>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</si>
  <si>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</si>
  <si>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</si>
  <si>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</si>
  <si>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</si>
  <si>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</si>
  <si>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</si>
  <si>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</si>
  <si>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</si>
  <si>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</si>
  <si>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</si>
  <si>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</si>
  <si>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</si>
  <si>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</si>
  <si>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</si>
  <si>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</si>
  <si>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</si>
  <si>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</si>
  <si>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</si>
  <si>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</si>
  <si>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</si>
  <si>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</si>
  <si>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</si>
  <si>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</si>
  <si>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</si>
  <si>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</si>
  <si>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</si>
  <si>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</si>
  <si>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</si>
  <si>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</si>
  <si>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</si>
  <si>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</si>
  <si>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</si>
  <si>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</si>
  <si>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</si>
  <si>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</si>
  <si>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</si>
  <si>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</si>
  <si>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</si>
  <si>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</si>
  <si>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</si>
  <si>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</si>
  <si>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</si>
  <si>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</si>
  <si>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</si>
  <si>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</si>
  <si>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</si>
  <si>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</si>
  <si>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</si>
  <si>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</si>
  <si>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</si>
  <si>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</si>
  <si>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</si>
  <si>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</si>
  <si>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</si>
  <si>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</si>
  <si>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</si>
  <si>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</si>
  <si>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</si>
  <si>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</si>
  <si>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</si>
  <si>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</si>
  <si>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</si>
  <si>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</si>
  <si>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</si>
  <si>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</si>
  <si>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</si>
  <si>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</si>
  <si>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</si>
  <si>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</si>
  <si>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</si>
  <si>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</si>
  <si>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</si>
  <si>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</si>
  <si>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</si>
  <si>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</si>
  <si>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</si>
  <si>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</si>
  <si>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</si>
  <si>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</si>
  <si>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</si>
  <si>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</si>
  <si>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</si>
  <si>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</si>
  <si>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</si>
  <si>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</si>
  <si>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</si>
  <si>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</si>
  <si>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</si>
  <si>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</si>
  <si>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</si>
  <si>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</si>
  <si>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</si>
  <si>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</si>
  <si>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</si>
  <si>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</si>
  <si>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</si>
  <si>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</si>
  <si>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</si>
  <si>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</si>
  <si>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</si>
  <si>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</si>
  <si>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</si>
  <si>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</si>
  <si>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</si>
  <si>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</si>
  <si>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</si>
  <si>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</si>
  <si>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</si>
  <si>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</si>
  <si>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</si>
  <si>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</si>
  <si>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</si>
  <si>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</si>
  <si>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</si>
  <si>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</si>
  <si>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</si>
  <si>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</si>
  <si>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</si>
  <si>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</si>
  <si>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</si>
  <si>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</si>
  <si>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</si>
  <si>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</si>
  <si>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</si>
  <si>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</si>
  <si>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</si>
  <si>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</si>
  <si>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</si>
  <si>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</si>
  <si>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</si>
  <si>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</si>
  <si>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</si>
  <si>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</si>
  <si>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</si>
  <si>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</si>
  <si>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</si>
  <si>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</si>
  <si>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</si>
  <si>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</si>
  <si>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</si>
  <si>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</si>
  <si>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</si>
  <si>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</si>
  <si>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</si>
  <si>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</si>
  <si>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</si>
  <si>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</si>
  <si>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</si>
  <si>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</si>
  <si>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</si>
  <si>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</si>
  <si>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</si>
  <si>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</si>
  <si>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</si>
  <si>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</si>
  <si>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</si>
  <si>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</si>
  <si>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</si>
  <si>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</si>
  <si>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</si>
  <si>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</si>
  <si>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</si>
  <si>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</si>
  <si>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</si>
  <si>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</si>
  <si>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</si>
  <si>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</si>
  <si>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</si>
  <si>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</si>
  <si>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</si>
  <si>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</si>
  <si>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</si>
  <si>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</si>
  <si>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</si>
  <si>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</si>
  <si>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</si>
  <si>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</si>
  <si>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</si>
  <si>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</si>
  <si>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</si>
  <si>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</si>
  <si>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</si>
  <si>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</si>
  <si>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</si>
  <si>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</si>
  <si>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</si>
  <si>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</si>
  <si>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</si>
  <si>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</si>
  <si>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</si>
  <si>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</si>
  <si>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</si>
  <si>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</si>
  <si>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</si>
  <si>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</si>
  <si>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</si>
  <si>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</si>
  <si>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</si>
  <si>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</si>
  <si>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</si>
  <si>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</si>
  <si>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</si>
  <si>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</si>
  <si>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</si>
  <si>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</si>
  <si>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</si>
  <si>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</si>
  <si>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</si>
  <si>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</si>
  <si>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</si>
  <si>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</si>
  <si>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</si>
  <si>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</si>
  <si>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</si>
  <si>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</si>
  <si>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</si>
  <si>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</si>
  <si>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</si>
  <si>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</si>
  <si>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</si>
  <si>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</si>
  <si>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</si>
  <si>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</si>
  <si>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</si>
  <si>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</si>
  <si>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</si>
  <si>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</si>
  <si>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</si>
  <si>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</si>
  <si>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</si>
  <si>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</si>
  <si>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</si>
  <si>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</si>
  <si>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</si>
  <si>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</si>
  <si>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</si>
  <si>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</si>
  <si>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</si>
  <si>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</si>
  <si>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</si>
  <si>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</si>
  <si>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</si>
  <si>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</si>
  <si>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</si>
  <si>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</si>
  <si>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</si>
  <si>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</si>
  <si>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</si>
  <si>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</si>
  <si>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</si>
  <si>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</si>
  <si>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</si>
  <si>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</si>
  <si>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</si>
  <si>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</si>
  <si>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</si>
  <si>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</si>
  <si>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</si>
  <si>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</si>
  <si>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</si>
  <si>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</si>
  <si>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</si>
  <si>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</si>
  <si>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</si>
  <si>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</si>
  <si>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</si>
  <si>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</si>
  <si>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</si>
  <si>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</si>
  <si>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</si>
  <si>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</si>
  <si>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</si>
  <si>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</si>
  <si>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</si>
  <si>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</si>
  <si>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</si>
  <si>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</si>
  <si>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</si>
  <si>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</si>
  <si>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</si>
  <si>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</si>
  <si>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</si>
  <si>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</si>
  <si>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</si>
  <si>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</si>
  <si>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</si>
  <si>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</si>
  <si>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</si>
  <si>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</si>
  <si>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</si>
  <si>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</si>
  <si>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</si>
  <si>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</si>
  <si>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</si>
  <si>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</si>
  <si>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</si>
  <si>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</si>
  <si>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</si>
  <si>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</si>
  <si>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</si>
  <si>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</si>
  <si>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</si>
  <si>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</si>
  <si>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</si>
  <si>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</si>
  <si>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</si>
  <si>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</si>
  <si>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</si>
  <si>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</si>
  <si>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</si>
  <si>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</si>
  <si>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</si>
  <si>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</si>
  <si>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</si>
  <si>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</si>
  <si>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</si>
  <si>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</si>
  <si>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</si>
  <si>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</si>
  <si>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</si>
  <si>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</si>
  <si>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</si>
  <si>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</si>
  <si>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</si>
  <si>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</si>
  <si>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</si>
  <si>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</si>
  <si>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</si>
  <si>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</si>
  <si>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</si>
  <si>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</si>
  <si>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</si>
  <si>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</si>
  <si>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</si>
  <si>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</si>
  <si>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</si>
  <si>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</si>
  <si>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</si>
  <si>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</si>
  <si>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</si>
  <si>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</si>
  <si>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</si>
  <si>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</si>
  <si>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</si>
  <si>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</si>
  <si>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</si>
  <si>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</si>
  <si>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</si>
  <si>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</si>
  <si>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</si>
  <si>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</si>
  <si>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</si>
  <si>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</si>
  <si>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</si>
  <si>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</si>
  <si>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</si>
  <si>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</si>
  <si>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</si>
  <si>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</si>
  <si>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</si>
  <si>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</si>
  <si>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</si>
  <si>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</si>
  <si>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</si>
  <si>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</si>
  <si>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</si>
  <si>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</si>
  <si>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</si>
  <si>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</si>
  <si>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</si>
  <si>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</si>
  <si>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</si>
  <si>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</si>
  <si>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</si>
  <si>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</si>
  <si>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</si>
  <si>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</si>
  <si>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</si>
  <si>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</si>
  <si>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</si>
  <si>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</si>
  <si>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</si>
  <si>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</si>
  <si>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</si>
  <si>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</si>
  <si>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</si>
  <si>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</si>
  <si>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</si>
  <si>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</si>
  <si>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</si>
  <si>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</si>
  <si>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</si>
  <si>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</si>
  <si>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</si>
  <si>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</si>
  <si>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</si>
  <si>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</si>
  <si>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</si>
  <si>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</si>
  <si>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</si>
  <si>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</si>
  <si>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</si>
  <si>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</si>
  <si>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</si>
  <si>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</si>
  <si>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</si>
  <si>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</si>
  <si>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</si>
  <si>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</si>
  <si>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</si>
  <si>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</si>
  <si>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</si>
  <si>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</si>
  <si>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</si>
  <si>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</si>
  <si>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</si>
  <si>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</si>
  <si>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</si>
  <si>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</si>
  <si>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</si>
  <si>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</si>
  <si>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</si>
  <si>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</si>
  <si>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</si>
  <si>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</si>
  <si>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</si>
  <si>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</si>
  <si>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</si>
  <si>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</si>
  <si>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</si>
  <si>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</si>
  <si>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</si>
  <si>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</si>
  <si>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</si>
  <si>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</si>
  <si>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</si>
  <si>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</si>
  <si>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</si>
  <si>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</si>
  <si>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</si>
  <si>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</si>
  <si>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</si>
  <si>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</si>
  <si>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</si>
  <si>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</si>
  <si>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</si>
  <si>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</si>
  <si>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</si>
  <si>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</si>
  <si>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</si>
  <si>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</si>
  <si>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</si>
  <si>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</si>
  <si>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</si>
  <si>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</si>
  <si>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</si>
  <si>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</si>
  <si>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</si>
  <si>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</si>
  <si>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</si>
  <si>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</si>
  <si>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</si>
  <si>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</si>
  <si>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</si>
  <si>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</si>
  <si>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</si>
  <si>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</si>
  <si>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</si>
  <si>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</si>
  <si>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</si>
  <si>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</si>
  <si>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</si>
  <si>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</si>
  <si>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</si>
  <si>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</si>
  <si>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</si>
  <si>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</si>
  <si>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</si>
  <si>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</si>
  <si>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</si>
  <si>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</si>
  <si>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</si>
  <si>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</si>
  <si>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</si>
  <si>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</si>
  <si>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</si>
  <si>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</si>
  <si>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</si>
  <si>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</si>
  <si>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</si>
  <si>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</si>
  <si>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</si>
  <si>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</si>
  <si>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</si>
  <si>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</si>
  <si>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</si>
  <si>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</si>
  <si>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</si>
  <si>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</si>
  <si>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</si>
  <si>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</si>
  <si>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</si>
  <si>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</si>
  <si>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</si>
  <si>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</si>
  <si>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</si>
  <si>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</si>
  <si>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</si>
  <si>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</si>
  <si>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</si>
  <si>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</si>
  <si>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</si>
  <si>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</si>
  <si>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</si>
  <si>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</si>
  <si>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</si>
  <si>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</si>
  <si>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</si>
  <si>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</si>
  <si>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</si>
  <si>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</si>
  <si>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</si>
  <si>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</si>
  <si>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</si>
  <si>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</si>
  <si>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</si>
  <si>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</si>
  <si>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</si>
  <si>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</si>
  <si>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</si>
  <si>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</si>
  <si>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</si>
  <si>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</si>
  <si>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</si>
  <si>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</si>
  <si>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</si>
  <si>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</si>
  <si>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</si>
  <si>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</si>
  <si>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</si>
  <si>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</si>
  <si>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</si>
  <si>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</si>
  <si>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</si>
  <si>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</si>
  <si>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</si>
  <si>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</si>
  <si>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</si>
  <si>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</si>
  <si>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</si>
  <si>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</si>
  <si>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</si>
  <si>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</si>
  <si>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</si>
  <si>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</si>
  <si>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</si>
  <si>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</si>
  <si>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</si>
  <si>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</si>
  <si>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</si>
  <si>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</si>
  <si>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</si>
  <si>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</si>
  <si>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</si>
  <si>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</si>
  <si>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</si>
  <si>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</si>
  <si>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</si>
  <si>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</si>
  <si>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</si>
  <si>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</si>
  <si>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</si>
  <si>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</si>
  <si>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</si>
  <si>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</si>
  <si>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</si>
  <si>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</si>
  <si>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</si>
  <si>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</si>
  <si>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</si>
  <si>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</si>
  <si>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</si>
  <si>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</si>
  <si>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</si>
  <si>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</si>
  <si>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</si>
  <si>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</si>
  <si>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</si>
  <si>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</si>
  <si>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</si>
  <si>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</si>
  <si>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</si>
  <si>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</si>
  <si>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</si>
  <si>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</si>
  <si>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</si>
  <si>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</si>
  <si>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</si>
  <si>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</si>
  <si>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</si>
  <si>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</si>
  <si>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</si>
  <si>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</si>
  <si>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</si>
  <si>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</si>
  <si>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</si>
  <si>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</si>
  <si>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</si>
  <si>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</si>
  <si>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</si>
  <si>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</si>
  <si>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</si>
  <si>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</si>
  <si>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</si>
  <si>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</si>
  <si>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</si>
  <si>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</si>
  <si>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</si>
  <si>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</si>
  <si>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</si>
  <si>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</si>
  <si>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</si>
  <si>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</si>
  <si>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</si>
  <si>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</si>
  <si>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</si>
  <si>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</si>
  <si>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</si>
  <si>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</si>
  <si>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</si>
  <si>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</si>
  <si>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</si>
  <si>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</si>
  <si>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</si>
  <si>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</si>
  <si>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</si>
  <si>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</si>
  <si>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</si>
  <si>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</si>
  <si>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</si>
  <si>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</si>
  <si>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</si>
  <si>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</si>
  <si>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</si>
  <si>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</si>
  <si>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</si>
  <si>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</si>
  <si>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</si>
  <si>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</si>
  <si>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</si>
  <si>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</si>
  <si>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</si>
  <si>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</si>
  <si>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</si>
  <si>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</si>
  <si>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</si>
  <si>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</si>
  <si>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</si>
  <si>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</si>
  <si>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</si>
  <si>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</si>
  <si>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</si>
  <si>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</si>
  <si>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</si>
  <si>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</si>
  <si>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</si>
  <si>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</si>
  <si>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</si>
  <si>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</si>
  <si>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</si>
  <si>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</si>
  <si>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</si>
  <si>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</si>
  <si>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</si>
  <si>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</si>
  <si>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</si>
  <si>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</si>
  <si>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</si>
  <si>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</si>
  <si>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</si>
  <si>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</si>
  <si>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</si>
  <si>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</si>
  <si>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</si>
  <si>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</si>
  <si>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</si>
  <si>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</si>
  <si>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</si>
  <si>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</si>
  <si>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</si>
  <si>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</si>
  <si>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</si>
  <si>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</si>
  <si>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</si>
  <si>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</si>
  <si>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</si>
  <si>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</si>
  <si>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</si>
  <si>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</si>
  <si>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</si>
  <si>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</si>
  <si>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</si>
  <si>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</si>
  <si>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</si>
  <si>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</si>
  <si>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</si>
  <si>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</si>
  <si>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</si>
  <si>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</si>
  <si>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</si>
  <si>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</si>
  <si>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</si>
  <si>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</si>
  <si>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</si>
  <si>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</si>
  <si>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</si>
  <si>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</si>
  <si>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</si>
  <si>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</si>
  <si>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</si>
  <si>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</si>
  <si>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</si>
  <si>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</si>
  <si>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</si>
  <si>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</si>
  <si>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</si>
  <si>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</si>
  <si>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</si>
  <si>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</si>
  <si>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</si>
  <si>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</si>
  <si>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</si>
  <si>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</si>
  <si>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</si>
  <si>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</si>
  <si>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</si>
  <si>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</si>
  <si>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</si>
  <si>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</si>
  <si>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</si>
  <si>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</si>
  <si>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</si>
  <si>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</si>
  <si>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</si>
  <si>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</si>
  <si>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</si>
  <si>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</si>
  <si>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</si>
  <si>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</si>
  <si>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</si>
  <si>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</si>
  <si>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</si>
  <si>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</si>
  <si>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</si>
  <si>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</si>
  <si>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</si>
  <si>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</si>
  <si>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</si>
  <si>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</si>
  <si>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</si>
  <si>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</si>
  <si>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</si>
  <si>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</si>
  <si>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</si>
  <si>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</si>
  <si>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</si>
  <si>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</si>
  <si>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</si>
  <si>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</si>
  <si>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</si>
  <si>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</si>
  <si>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</si>
  <si>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</si>
  <si>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</si>
  <si>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</si>
  <si>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</si>
  <si>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</si>
  <si>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</si>
  <si>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</si>
  <si>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</si>
  <si>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</si>
  <si>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</si>
  <si>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</si>
  <si>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</si>
  <si>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</si>
  <si>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</si>
  <si>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</si>
  <si>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</si>
  <si>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</si>
  <si>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</si>
  <si>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</si>
  <si>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</si>
  <si>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</si>
  <si>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</si>
  <si>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</si>
  <si>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</si>
  <si>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</si>
  <si>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</si>
  <si>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</si>
  <si>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</si>
  <si>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</si>
  <si>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</si>
  <si>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</si>
  <si>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</si>
  <si>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</si>
  <si>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</si>
  <si>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</si>
  <si>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</si>
  <si>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</si>
  <si>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</si>
  <si>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</si>
  <si>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</si>
  <si>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</si>
  <si>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</si>
  <si>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</si>
  <si>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</si>
  <si>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</si>
  <si>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</si>
  <si>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</si>
  <si>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</si>
  <si>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</si>
  <si>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</si>
  <si>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</si>
  <si>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</si>
  <si>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</si>
  <si>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</si>
  <si>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</si>
  <si>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</si>
  <si>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</si>
  <si>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</si>
  <si>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</si>
  <si>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</si>
  <si>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</si>
  <si>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</si>
  <si>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</si>
  <si>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</si>
  <si>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</si>
  <si>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</si>
  <si>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</si>
  <si>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</si>
  <si>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</si>
  <si>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</si>
  <si>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</si>
  <si>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</si>
  <si>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</si>
  <si>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</si>
  <si>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</si>
  <si>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</si>
  <si>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</si>
  <si>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</si>
  <si>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</si>
  <si>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</si>
  <si>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</si>
  <si>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</si>
  <si>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</si>
  <si>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</si>
  <si>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</si>
  <si>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</si>
  <si>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</si>
  <si>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</si>
  <si>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</si>
  <si>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</si>
  <si>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</si>
  <si>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</si>
  <si>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</si>
  <si>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</si>
  <si>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</si>
  <si>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</si>
  <si>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</si>
  <si>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</si>
  <si>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</si>
  <si>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</si>
  <si>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</si>
  <si>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</si>
  <si>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</si>
  <si>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</si>
  <si>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</si>
  <si>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</si>
  <si>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</si>
  <si>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</si>
  <si>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</si>
  <si>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</si>
  <si>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</si>
  <si>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</si>
  <si>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</si>
  <si>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</si>
  <si>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</si>
  <si>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</si>
  <si>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</si>
  <si>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</si>
  <si>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</si>
  <si>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</si>
  <si>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</si>
  <si>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</si>
  <si>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</si>
  <si>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</si>
  <si>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</si>
  <si>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</si>
  <si>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</si>
  <si>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</si>
  <si>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</si>
  <si>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</si>
  <si>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</si>
  <si>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</si>
  <si>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</si>
  <si>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</si>
  <si>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</si>
  <si>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</si>
  <si>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</si>
  <si>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</si>
  <si>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</si>
  <si>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</si>
  <si>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</si>
  <si>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</si>
  <si>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</si>
  <si>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</si>
  <si>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</si>
  <si>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</si>
  <si>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</si>
  <si>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</si>
  <si>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</si>
  <si>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</si>
  <si>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</si>
  <si>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</si>
  <si>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</si>
  <si>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</si>
  <si>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</si>
  <si>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</si>
  <si>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</si>
  <si>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</si>
  <si>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</si>
  <si>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</si>
  <si>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</si>
  <si>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</si>
  <si>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</si>
  <si>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</si>
  <si>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</si>
  <si>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</si>
  <si>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</si>
  <si>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</si>
  <si>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</si>
  <si>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</si>
  <si>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</si>
  <si>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</si>
  <si>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</si>
  <si>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</si>
  <si>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</si>
  <si>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</si>
  <si>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</si>
  <si>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</si>
  <si>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</si>
  <si>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</si>
  <si>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</si>
  <si>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</si>
  <si>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</si>
  <si>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</si>
  <si>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</si>
  <si>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</si>
  <si>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</si>
  <si>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</si>
  <si>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</si>
  <si>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</si>
  <si>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</si>
  <si>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</si>
  <si>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</si>
  <si>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</si>
  <si>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</si>
  <si>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</si>
  <si>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</si>
  <si>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</si>
  <si>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</si>
  <si>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</si>
  <si>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</si>
  <si>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</si>
  <si>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</si>
  <si>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</si>
  <si>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</si>
  <si>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</si>
  <si>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</si>
  <si>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</si>
  <si>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</si>
  <si>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</si>
  <si>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</si>
  <si>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</si>
  <si>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</si>
  <si>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</si>
  <si>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</si>
  <si>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</si>
  <si>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</si>
  <si>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</si>
  <si>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</si>
  <si>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</si>
  <si>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</si>
  <si>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</si>
  <si>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</si>
  <si>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</si>
  <si>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</si>
  <si>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</si>
  <si>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</si>
  <si>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</si>
  <si>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</si>
  <si>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</si>
  <si>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</si>
  <si>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</si>
  <si>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</si>
  <si>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</si>
  <si>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</si>
  <si>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</si>
  <si>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</si>
  <si>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</si>
  <si>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</si>
  <si>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</si>
  <si>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</si>
  <si>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</si>
  <si>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</si>
  <si>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</si>
  <si>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</si>
  <si>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</si>
  <si>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</si>
  <si>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</si>
  <si>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</si>
  <si>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</si>
  <si>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</si>
  <si>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</si>
  <si>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</si>
  <si>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</si>
  <si>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</si>
  <si>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</si>
  <si>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</si>
  <si>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</si>
  <si>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</si>
  <si>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</si>
  <si>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</si>
  <si>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</si>
  <si>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</si>
  <si>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</si>
  <si>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</si>
  <si>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</si>
  <si>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</si>
  <si>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</si>
  <si>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</si>
  <si>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</si>
  <si>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</si>
  <si>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</si>
  <si>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</si>
  <si>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</si>
  <si>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</si>
  <si>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</si>
  <si>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</si>
  <si>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</si>
  <si>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</si>
  <si>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</si>
  <si>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</si>
  <si>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</si>
  <si>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</si>
  <si>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</si>
  <si>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</si>
  <si>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</si>
  <si>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</si>
  <si>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</si>
  <si>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</si>
  <si>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</si>
  <si>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</si>
  <si>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</si>
  <si>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</si>
  <si>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</si>
  <si>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</si>
  <si>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</si>
  <si>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</si>
  <si>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</si>
  <si>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</si>
  <si>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</si>
  <si>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</si>
  <si>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</si>
  <si>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</si>
  <si>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</si>
  <si>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</si>
  <si>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</si>
  <si>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</si>
  <si>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</si>
  <si>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</si>
  <si>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</si>
  <si>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</si>
  <si>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</si>
  <si>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</si>
  <si>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</si>
  <si>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</si>
  <si>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</si>
  <si>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</si>
  <si>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</si>
  <si>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</si>
  <si>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</si>
  <si>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</si>
  <si>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</si>
  <si>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</si>
  <si>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</si>
  <si>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</si>
  <si>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</si>
  <si>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</si>
  <si>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</si>
  <si>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</si>
  <si>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</si>
  <si>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</si>
  <si>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</si>
  <si>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</si>
  <si>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</si>
  <si>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</si>
  <si>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</si>
  <si>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</si>
  <si>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</si>
  <si>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</si>
  <si>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</si>
  <si>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</si>
  <si>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</si>
  <si>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</si>
  <si>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</si>
  <si>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</si>
  <si>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</si>
  <si>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</si>
  <si>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</si>
  <si>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</si>
  <si>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</si>
  <si>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</si>
  <si>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</si>
  <si>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</si>
  <si>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</si>
  <si>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</si>
  <si>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</si>
  <si>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</si>
  <si>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</si>
  <si>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</si>
  <si>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</si>
  <si>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</si>
  <si>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</si>
  <si>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</si>
  <si>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</si>
  <si>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</si>
  <si>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</si>
  <si>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</si>
  <si>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</si>
  <si>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</si>
  <si>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</si>
  <si>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</si>
  <si>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</si>
  <si>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</si>
  <si>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</si>
  <si>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</si>
  <si>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</si>
  <si>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</si>
  <si>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</si>
  <si>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</si>
  <si>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</si>
  <si>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</si>
  <si>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</si>
  <si>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</si>
  <si>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</si>
  <si>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</si>
  <si>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</si>
  <si>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</si>
  <si>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</si>
  <si>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</si>
  <si>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</si>
  <si>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</si>
  <si>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</si>
  <si>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</si>
  <si>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</si>
  <si>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</si>
  <si>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</si>
  <si>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</si>
  <si>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</si>
  <si>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</si>
  <si>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</si>
  <si>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</si>
  <si>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</si>
  <si>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</si>
  <si>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</si>
  <si>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</si>
  <si>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</si>
  <si>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</si>
  <si>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</si>
  <si>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</si>
  <si>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</si>
  <si>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</si>
  <si>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</si>
  <si>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</si>
  <si>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</si>
  <si>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</si>
  <si>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</si>
  <si>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</si>
  <si>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</si>
  <si>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</si>
  <si>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</si>
  <si>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</si>
  <si>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</si>
  <si>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</si>
  <si>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</si>
  <si>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</si>
  <si>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</si>
  <si>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</si>
  <si>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</si>
  <si>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</si>
  <si>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</si>
  <si>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</si>
  <si>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</si>
  <si>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</si>
  <si>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</si>
  <si>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</si>
  <si>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</si>
  <si>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</si>
  <si>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</si>
  <si>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</si>
  <si>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</si>
  <si>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</si>
  <si>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</si>
  <si>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</si>
  <si>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</si>
  <si>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</si>
  <si>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</si>
  <si>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</si>
  <si>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</si>
  <si>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</si>
  <si>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</si>
  <si>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</si>
  <si>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</si>
  <si>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</si>
  <si>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</si>
  <si>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</si>
  <si>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</si>
  <si>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</si>
  <si>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</si>
  <si>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</si>
  <si>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</si>
  <si>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</si>
  <si>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</si>
  <si>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</si>
  <si>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</si>
  <si>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</si>
  <si>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</si>
  <si>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</si>
  <si>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</si>
  <si>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</si>
  <si>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</si>
  <si>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</si>
  <si>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</si>
  <si>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</si>
  <si>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</si>
  <si>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</si>
  <si>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</si>
  <si>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</si>
  <si>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</si>
  <si>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</si>
  <si>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</si>
  <si>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</si>
  <si>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</si>
  <si>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</si>
  <si>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</si>
  <si>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</si>
  <si>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</si>
  <si>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</si>
  <si>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</si>
  <si>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</si>
  <si>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</si>
  <si>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</si>
  <si>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</si>
  <si>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</si>
  <si>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</si>
  <si>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</si>
  <si>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</si>
  <si>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</si>
  <si>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</si>
  <si>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</si>
  <si>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</si>
  <si>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</si>
  <si>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</si>
  <si>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</si>
  <si>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</si>
  <si>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</si>
  <si>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</si>
  <si>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</si>
  <si>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</si>
  <si>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</si>
  <si>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</si>
  <si>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</si>
  <si>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</si>
  <si>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</si>
  <si>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</si>
  <si>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</si>
  <si>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</si>
  <si>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</si>
  <si>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</si>
  <si>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</si>
  <si>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</si>
  <si>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</si>
  <si>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</si>
  <si>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</si>
  <si>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</si>
  <si>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</si>
  <si>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</si>
  <si>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</si>
  <si>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</si>
  <si>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</si>
  <si>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</si>
  <si>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</si>
  <si>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</si>
  <si>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</si>
  <si>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</si>
  <si>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</si>
  <si>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</si>
  <si>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</si>
  <si>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</si>
  <si>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</si>
  <si>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</si>
  <si>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</si>
  <si>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</si>
  <si>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</si>
  <si>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</si>
  <si>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</si>
  <si>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</si>
  <si>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</si>
  <si>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</si>
  <si>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</si>
  <si>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</si>
  <si>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</si>
  <si>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</si>
  <si>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</si>
  <si>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</si>
  <si>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</si>
  <si>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</si>
  <si>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</si>
  <si>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</si>
  <si>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</si>
  <si>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</si>
  <si>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</si>
  <si>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</si>
  <si>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</si>
  <si>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</si>
  <si>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</si>
  <si>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</si>
  <si>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</si>
  <si>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</si>
  <si>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</si>
  <si>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</si>
  <si>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</si>
  <si>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</si>
  <si>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</si>
  <si>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</si>
  <si>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</si>
  <si>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</si>
  <si>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</si>
  <si>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</si>
  <si>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</si>
  <si>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</si>
  <si>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</si>
  <si>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</si>
  <si>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</si>
  <si>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</si>
  <si>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</si>
  <si>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</si>
  <si>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</si>
  <si>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</si>
  <si>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</si>
  <si>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</si>
  <si>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</si>
  <si>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</si>
  <si>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</si>
  <si>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</si>
  <si>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</si>
  <si>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</si>
  <si>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</si>
  <si>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</si>
  <si>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</si>
  <si>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</si>
  <si>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</si>
  <si>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</si>
  <si>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</si>
  <si>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</si>
  <si>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</si>
  <si>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</si>
  <si>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</si>
  <si>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</si>
  <si>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</si>
  <si>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</si>
  <si>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</si>
  <si>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</si>
  <si>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</si>
  <si>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</si>
  <si>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</si>
  <si>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</si>
  <si>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</si>
  <si>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</si>
  <si>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</si>
  <si>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</si>
  <si>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</si>
  <si>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</si>
  <si>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</si>
  <si>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</si>
  <si>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</si>
  <si>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</si>
  <si>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</si>
  <si>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</si>
  <si>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</si>
  <si>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</si>
  <si>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</si>
  <si>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</si>
  <si>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</si>
  <si>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</si>
  <si>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</si>
  <si>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</si>
  <si>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</si>
  <si>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</si>
  <si>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</si>
  <si>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</si>
  <si>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</si>
  <si>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</si>
  <si>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</si>
  <si>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</si>
  <si>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</si>
  <si>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</si>
  <si>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</si>
  <si>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</si>
  <si>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</si>
  <si>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</si>
  <si>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</si>
  <si>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</si>
  <si>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</si>
  <si>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</si>
  <si>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</si>
  <si>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</si>
  <si>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</si>
  <si>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</si>
  <si>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</si>
  <si>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</si>
  <si>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</si>
  <si>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</si>
  <si>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</si>
  <si>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</si>
  <si>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</si>
  <si>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</si>
  <si>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</si>
  <si>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</si>
  <si>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</si>
  <si>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</si>
  <si>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</si>
  <si>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</si>
  <si>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</si>
  <si>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</si>
  <si>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</si>
  <si>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</si>
  <si>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</si>
  <si>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</si>
  <si>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</si>
  <si>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</si>
  <si>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</si>
  <si>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</si>
  <si>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</si>
  <si>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</si>
  <si>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</si>
  <si>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</si>
  <si>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</si>
  <si>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</si>
  <si>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</si>
  <si>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</si>
  <si>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</si>
  <si>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</si>
  <si>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</si>
  <si>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</si>
  <si>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</si>
  <si>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</si>
  <si>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</si>
  <si>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</si>
  <si>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</si>
  <si>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</si>
  <si>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</si>
  <si>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</si>
  <si>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</si>
  <si>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</si>
  <si>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</si>
  <si>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</si>
  <si>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</si>
  <si>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</si>
  <si>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</si>
  <si>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</si>
  <si>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</si>
  <si>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</si>
  <si>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</si>
  <si>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</si>
  <si>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</si>
  <si>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</si>
  <si>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</si>
  <si>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</si>
  <si>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</si>
  <si>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</si>
  <si>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</si>
  <si>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</si>
  <si>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</si>
  <si>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</si>
  <si>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</si>
  <si>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</si>
  <si>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</si>
  <si>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</si>
  <si>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</si>
  <si>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</si>
  <si>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</si>
  <si>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</si>
  <si>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</si>
  <si>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</si>
  <si>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</si>
  <si>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</si>
  <si>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</si>
  <si>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</si>
  <si>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</si>
  <si>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</si>
  <si>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</si>
  <si>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</si>
  <si>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</si>
  <si>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</si>
  <si>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</si>
  <si>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</si>
  <si>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</si>
  <si>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</si>
  <si>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</si>
  <si>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</si>
  <si>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</si>
  <si>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</si>
  <si>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</si>
  <si>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</si>
  <si>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</si>
  <si>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</si>
  <si>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</si>
  <si>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</si>
  <si>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</si>
  <si>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</si>
  <si>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</si>
  <si>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</si>
  <si>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</si>
  <si>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</si>
  <si>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</si>
  <si>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</si>
  <si>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</si>
  <si>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</si>
  <si>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</si>
  <si>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</si>
  <si>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</si>
  <si>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</si>
  <si>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</si>
  <si>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</si>
  <si>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</si>
  <si>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</si>
  <si>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</si>
  <si>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</si>
  <si>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</si>
  <si>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</si>
  <si>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</si>
  <si>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</si>
  <si>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</si>
  <si>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</si>
  <si>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</si>
  <si>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</si>
  <si>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</si>
  <si>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</si>
  <si>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</si>
  <si>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</si>
  <si>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</si>
  <si>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</si>
  <si>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</si>
  <si>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</si>
  <si>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</si>
  <si>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</si>
  <si>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</si>
  <si>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</si>
  <si>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</si>
  <si>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</si>
  <si>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</si>
  <si>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</si>
  <si>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</si>
  <si>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</si>
  <si>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</si>
  <si>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</si>
  <si>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</si>
  <si>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</si>
  <si>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</si>
  <si>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</si>
  <si>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</si>
  <si>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</si>
  <si>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</si>
  <si>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</si>
  <si>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</si>
  <si>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</si>
  <si>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</si>
  <si>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</si>
  <si>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</si>
  <si>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</si>
  <si>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</si>
  <si>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</si>
  <si>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</si>
  <si>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</si>
  <si>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</si>
  <si>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</si>
  <si>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</si>
  <si>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</si>
  <si>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</si>
  <si>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</si>
  <si>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</si>
  <si>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</si>
  <si>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</si>
  <si>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</si>
  <si>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</si>
  <si>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</si>
  <si>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</si>
  <si>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</si>
  <si>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</si>
  <si>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</si>
  <si>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</si>
  <si>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</si>
  <si>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</si>
  <si>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</si>
  <si>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</si>
  <si>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</si>
  <si>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</si>
  <si>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</si>
  <si>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</si>
  <si>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</si>
  <si>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</si>
  <si>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</si>
  <si>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</si>
  <si>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</si>
  <si>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</si>
  <si>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</si>
  <si>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</si>
  <si>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</si>
  <si>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</si>
  <si>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</si>
  <si>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</si>
  <si>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</si>
  <si>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</si>
  <si>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</si>
  <si>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</si>
  <si>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</si>
  <si>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</si>
  <si>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</si>
  <si>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</si>
  <si>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</si>
  <si>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</si>
  <si>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</si>
  <si>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</si>
  <si>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</si>
  <si>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</si>
  <si>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</si>
  <si>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</si>
  <si>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</si>
  <si>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</si>
  <si>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</si>
  <si>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</si>
  <si>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</si>
  <si>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</si>
  <si>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</si>
  <si>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</si>
  <si>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</si>
  <si>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</si>
  <si>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</si>
  <si>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</si>
  <si>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</si>
  <si>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</si>
  <si>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</si>
  <si>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</si>
  <si>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</si>
  <si>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</si>
  <si>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</si>
  <si>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</si>
  <si>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</si>
  <si>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</si>
  <si>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</si>
  <si>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</si>
  <si>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</si>
  <si>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</si>
  <si>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</si>
  <si>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</si>
  <si>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</si>
  <si>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</si>
  <si>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</si>
  <si>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</si>
  <si>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</si>
  <si>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</si>
  <si>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</si>
  <si>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</si>
  <si>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</si>
  <si>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</si>
  <si>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</si>
  <si>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</si>
  <si>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</si>
  <si>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</si>
  <si>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</si>
  <si>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</si>
  <si>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</si>
  <si>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</si>
  <si>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</si>
  <si>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</si>
  <si>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</si>
  <si>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</si>
  <si>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</si>
  <si>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</si>
  <si>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</si>
  <si>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</si>
  <si>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</si>
  <si>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</si>
  <si>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</si>
  <si>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</si>
  <si>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</si>
  <si>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</si>
  <si>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</si>
  <si>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</si>
  <si>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</si>
  <si>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</si>
  <si>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</si>
  <si>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</si>
  <si>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</si>
  <si>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</si>
  <si>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</si>
  <si>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</si>
  <si>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</si>
  <si>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</si>
  <si>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</si>
  <si>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</si>
  <si>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</si>
  <si>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</si>
  <si>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</si>
  <si>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</si>
  <si>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</si>
  <si>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</si>
  <si>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</si>
  <si>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</si>
  <si>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</si>
  <si>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</si>
  <si>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</si>
  <si>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</si>
  <si>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</si>
  <si>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</si>
  <si>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</si>
  <si>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</si>
  <si>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</si>
  <si>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</si>
  <si>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</si>
  <si>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</si>
  <si>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</si>
  <si>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</si>
  <si>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</si>
  <si>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</si>
  <si>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</si>
  <si>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</si>
  <si>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</si>
  <si>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</si>
  <si>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</si>
  <si>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</si>
  <si>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</si>
  <si>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</si>
  <si>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</si>
  <si>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</si>
  <si>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</si>
  <si>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</si>
  <si>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</si>
  <si>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</si>
  <si>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</si>
  <si>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</si>
  <si>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</si>
  <si>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</si>
  <si>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</si>
  <si>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</si>
  <si>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</si>
  <si>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</si>
  <si>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</si>
  <si>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</si>
  <si>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</si>
  <si>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</si>
  <si>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</si>
  <si>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</si>
  <si>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</si>
  <si>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</si>
  <si>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</si>
  <si>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</si>
  <si>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</si>
  <si>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</si>
  <si>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</si>
  <si>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</si>
  <si>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</si>
  <si>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</si>
  <si>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</si>
  <si>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</si>
  <si>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</si>
  <si>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</si>
  <si>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</si>
  <si>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</si>
  <si>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</si>
  <si>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</si>
  <si>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</si>
  <si>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</si>
  <si>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</si>
  <si>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</si>
  <si>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</si>
  <si>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</si>
  <si>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</si>
  <si>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</si>
  <si>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</si>
  <si>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</si>
  <si>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</si>
  <si>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</si>
  <si>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</si>
  <si>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</si>
  <si>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</si>
  <si>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</si>
  <si>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</si>
  <si>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</si>
  <si>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</si>
  <si>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</si>
  <si>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</si>
  <si>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</si>
  <si>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</si>
  <si>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</si>
  <si>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</si>
  <si>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</si>
  <si>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</si>
  <si>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</si>
  <si>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</si>
  <si>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</si>
  <si>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</si>
  <si>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</si>
  <si>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</si>
  <si>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</si>
  <si>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</si>
  <si>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</si>
  <si>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</si>
  <si>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</si>
  <si>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</si>
  <si>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</si>
  <si>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</si>
  <si>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</si>
  <si>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</si>
  <si>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</si>
  <si>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</si>
  <si>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</si>
  <si>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</si>
  <si>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</si>
  <si>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</si>
  <si>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</si>
  <si>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</si>
  <si>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</si>
  <si>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</si>
  <si>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</si>
  <si>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</si>
  <si>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</si>
  <si>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</si>
  <si>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</si>
  <si>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</si>
  <si>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</si>
  <si>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</si>
  <si>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</si>
  <si>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</si>
  <si>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</si>
  <si>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</si>
  <si>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</si>
  <si>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</si>
  <si>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</si>
  <si>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</si>
  <si>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</si>
  <si>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</si>
  <si>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</si>
  <si>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</si>
  <si>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</si>
  <si>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</si>
  <si>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</si>
  <si>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</si>
  <si>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</si>
  <si>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</si>
  <si>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</si>
  <si>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</si>
  <si>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</si>
  <si>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</si>
  <si>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</si>
  <si>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</si>
  <si>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</si>
  <si>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</si>
  <si>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</si>
  <si>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</si>
  <si>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</si>
  <si>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</si>
  <si>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</si>
  <si>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</si>
  <si>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</si>
  <si>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</si>
  <si>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</si>
  <si>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</si>
  <si>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</si>
  <si>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</si>
  <si>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</si>
  <si>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</si>
  <si>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</si>
  <si>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</si>
  <si>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</si>
  <si>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</si>
  <si>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</si>
  <si>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</si>
  <si>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</si>
  <si>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</si>
  <si>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</si>
  <si>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</si>
  <si>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</si>
  <si>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</si>
  <si>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</si>
  <si>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</si>
  <si>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</si>
  <si>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</si>
  <si>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</si>
  <si>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</si>
  <si>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</si>
  <si>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</si>
  <si>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</si>
  <si>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</si>
  <si>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</si>
  <si>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</si>
  <si>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</si>
  <si>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</si>
  <si>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</si>
  <si>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</si>
  <si>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</si>
  <si>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</si>
  <si>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</si>
  <si>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</si>
  <si>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</si>
  <si>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</si>
  <si>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</si>
  <si>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</si>
  <si>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</si>
  <si>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</si>
  <si>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</si>
  <si>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</si>
  <si>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</si>
  <si>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</si>
  <si>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</si>
  <si>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</si>
  <si>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</si>
  <si>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</si>
  <si>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</si>
  <si>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</si>
  <si>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</si>
  <si>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</si>
  <si>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</si>
  <si>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</si>
  <si>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</si>
  <si>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</si>
  <si>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</si>
  <si>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</si>
  <si>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</si>
  <si>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</si>
  <si>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</si>
  <si>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</si>
  <si>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</si>
  <si>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</si>
  <si>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</si>
  <si>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</si>
  <si>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</si>
  <si>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</si>
  <si>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</si>
  <si>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</si>
  <si>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</si>
  <si>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</si>
  <si>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</si>
  <si>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</si>
  <si>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</si>
  <si>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</si>
  <si>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</si>
  <si>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</si>
  <si>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</si>
  <si>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</si>
  <si>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</si>
  <si>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</si>
  <si>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</si>
  <si>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</si>
  <si>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</si>
  <si>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</si>
  <si>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</si>
  <si>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</si>
  <si>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</si>
  <si>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</si>
  <si>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</si>
  <si>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</si>
  <si>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</si>
  <si>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</si>
  <si>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</si>
  <si>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</si>
  <si>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</si>
  <si>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</si>
  <si>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</si>
  <si>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</si>
  <si>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</si>
  <si>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</si>
  <si>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</si>
  <si>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</si>
  <si>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</si>
  <si>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</si>
  <si>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</si>
  <si>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</si>
  <si>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</si>
  <si>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</si>
  <si>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</si>
  <si>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</si>
  <si>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</si>
  <si>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</si>
  <si>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</si>
  <si>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</si>
  <si>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</si>
  <si>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</si>
  <si>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</si>
  <si>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</si>
  <si>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</si>
  <si>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</si>
  <si>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</si>
  <si>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</si>
  <si>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</si>
  <si>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</si>
  <si>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</si>
  <si>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</si>
  <si>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</si>
  <si>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</si>
  <si>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</si>
  <si>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</si>
  <si>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</si>
  <si>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</si>
  <si>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</si>
  <si>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</si>
  <si>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</si>
  <si>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</si>
  <si>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</si>
  <si>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</si>
  <si>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</si>
  <si>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</si>
  <si>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</si>
  <si>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</si>
  <si>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</si>
  <si>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</si>
  <si>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</si>
  <si>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</si>
  <si>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</si>
  <si>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</si>
  <si>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</si>
  <si>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</si>
  <si>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</si>
  <si>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</si>
  <si>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</si>
  <si>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</si>
  <si>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</si>
  <si>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</si>
  <si>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</si>
  <si>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</si>
  <si>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</si>
  <si>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</si>
  <si>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</si>
  <si>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</si>
  <si>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</si>
  <si>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</si>
  <si>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</si>
  <si>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</si>
  <si>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</si>
  <si>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</si>
  <si>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</si>
  <si>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</si>
  <si>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</si>
  <si>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</si>
  <si>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</si>
  <si>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</si>
  <si>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</si>
  <si>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</si>
  <si>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</si>
  <si>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</si>
  <si>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</si>
  <si>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</si>
  <si>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</si>
  <si>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</si>
  <si>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</si>
  <si>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</si>
  <si>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</si>
  <si>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</si>
  <si>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</si>
  <si>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</si>
  <si>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</si>
  <si>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</si>
  <si>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</si>
  <si>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</si>
  <si>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</si>
  <si>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</si>
  <si>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</si>
  <si>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</si>
  <si>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</si>
  <si>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</si>
  <si>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</si>
  <si>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</si>
  <si>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</si>
  <si>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</si>
  <si>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</si>
  <si>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</si>
  <si>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</si>
  <si>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</si>
  <si>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</si>
  <si>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</si>
  <si>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</si>
  <si>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</si>
  <si>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</si>
  <si>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</si>
  <si>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</si>
  <si>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</si>
  <si>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</si>
  <si>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</si>
  <si>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</si>
  <si>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</si>
  <si>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</si>
  <si>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</si>
  <si>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</si>
  <si>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</si>
  <si>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</si>
  <si>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</si>
  <si>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</si>
  <si>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</si>
  <si>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</si>
  <si>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</si>
  <si>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</si>
  <si>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</si>
  <si>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</si>
  <si>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</si>
  <si>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</si>
  <si>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</si>
  <si>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</si>
  <si>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</si>
  <si>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</si>
  <si>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</si>
  <si>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</si>
  <si>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</si>
  <si>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</si>
  <si>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</si>
  <si>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</si>
  <si>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</si>
  <si>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</si>
  <si>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</si>
  <si>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</si>
  <si>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</si>
  <si>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</si>
  <si>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</si>
  <si>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</si>
  <si>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</si>
  <si>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</si>
  <si>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</si>
  <si>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</si>
  <si>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</si>
  <si>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</si>
  <si>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</si>
  <si>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</si>
  <si>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</si>
  <si>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</si>
  <si>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</si>
  <si>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</si>
  <si>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</si>
  <si>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</si>
  <si>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</si>
  <si>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</si>
  <si>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</si>
  <si>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</si>
  <si>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</si>
  <si>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</si>
  <si>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</si>
  <si>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</si>
  <si>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</si>
  <si>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</si>
  <si>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</si>
  <si>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</si>
  <si>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</si>
  <si>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</si>
  <si>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</si>
  <si>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</si>
  <si>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</si>
  <si>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</si>
  <si>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</si>
  <si>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</si>
  <si>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</si>
  <si>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</si>
  <si>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</si>
  <si>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</si>
  <si>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</si>
  <si>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</si>
  <si>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</si>
  <si>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</si>
  <si>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</si>
  <si>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</si>
  <si>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</si>
  <si>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</si>
  <si>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</si>
  <si>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</si>
  <si>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</si>
  <si>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</si>
  <si>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</si>
  <si>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</si>
  <si>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</si>
  <si>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</si>
  <si>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</si>
  <si>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</si>
  <si>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</si>
  <si>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</si>
  <si>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</si>
  <si>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</si>
  <si>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</si>
  <si>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</si>
  <si>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</si>
  <si>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</si>
  <si>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</si>
  <si>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</si>
  <si>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</si>
  <si>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</si>
  <si>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</si>
  <si>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</si>
  <si>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</si>
  <si>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</si>
  <si>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</si>
  <si>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</si>
  <si>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</si>
  <si>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</si>
  <si>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</si>
  <si>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</si>
  <si>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</si>
  <si>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</si>
  <si>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</si>
  <si>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</si>
  <si>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</si>
  <si>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</si>
  <si>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</si>
  <si>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</si>
  <si>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</si>
  <si>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</si>
  <si>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</si>
  <si>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</si>
  <si>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</si>
  <si>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</si>
  <si>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</si>
  <si>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</si>
  <si>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</si>
  <si>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</si>
  <si>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</si>
  <si>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</si>
  <si>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</si>
  <si>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</si>
  <si>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</si>
  <si>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</si>
  <si>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</si>
  <si>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</si>
  <si>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</si>
  <si>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</si>
  <si>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</si>
  <si>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</si>
  <si>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</si>
  <si>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</si>
  <si>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</si>
  <si>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</si>
  <si>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</si>
  <si>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</si>
  <si>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</si>
  <si>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</si>
  <si>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</si>
  <si>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</si>
  <si>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</si>
  <si>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</si>
  <si>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</si>
  <si>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</si>
  <si>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</si>
  <si>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</si>
  <si>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</si>
  <si>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</si>
  <si>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</si>
  <si>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</si>
  <si>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</si>
  <si>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</si>
  <si>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</si>
  <si>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</si>
  <si>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</si>
  <si>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</si>
  <si>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</si>
  <si>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</si>
  <si>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</si>
  <si>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</si>
  <si>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</si>
  <si>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</si>
  <si>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</si>
  <si>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</si>
  <si>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</si>
  <si>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</si>
  <si>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</si>
  <si>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</si>
  <si>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</si>
  <si>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</si>
  <si>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</si>
  <si>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</si>
  <si>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</si>
  <si>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</si>
  <si>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</si>
  <si>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</si>
  <si>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</si>
  <si>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</si>
  <si>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</si>
  <si>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</si>
  <si>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</si>
  <si>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</si>
  <si>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</si>
  <si>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</si>
  <si>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</si>
  <si>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</si>
  <si>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</si>
  <si>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</si>
  <si>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</si>
  <si>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</si>
  <si>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</si>
  <si>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</si>
  <si>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</si>
  <si>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</si>
  <si>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</si>
  <si>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</si>
  <si>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</si>
  <si>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</si>
  <si>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</si>
  <si>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</si>
  <si>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</si>
  <si>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</si>
  <si>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</si>
  <si>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</si>
  <si>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</si>
  <si>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</si>
  <si>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</si>
  <si>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</si>
  <si>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</si>
  <si>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</si>
  <si>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</si>
  <si>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</si>
  <si>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</si>
  <si>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</si>
  <si>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</si>
  <si>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</si>
  <si>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</si>
  <si>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</si>
  <si>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</si>
  <si>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</si>
  <si>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</si>
  <si>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</si>
  <si>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</si>
  <si>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</si>
  <si>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</si>
  <si>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</si>
  <si>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</si>
  <si>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</si>
  <si>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</si>
  <si>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</si>
  <si>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</si>
  <si>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</si>
  <si>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</si>
  <si>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</si>
  <si>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</si>
  <si>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</si>
  <si>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</si>
  <si>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</si>
  <si>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</si>
  <si>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</si>
  <si>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</si>
  <si>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</si>
  <si>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</si>
  <si>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</si>
  <si>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</si>
  <si>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</si>
  <si>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</si>
  <si>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</si>
  <si>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</si>
  <si>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</si>
  <si>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</si>
  <si>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</si>
  <si>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</si>
  <si>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</si>
  <si>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</si>
  <si>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</si>
  <si>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</si>
  <si>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</si>
  <si>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</si>
  <si>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</si>
  <si>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</si>
  <si>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</si>
  <si>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</si>
  <si>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</si>
  <si>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</si>
  <si>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</si>
  <si>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</si>
  <si>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</si>
  <si>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</si>
  <si>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</si>
  <si>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</si>
  <si>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</si>
  <si>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</si>
  <si>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</si>
  <si>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</si>
  <si>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</si>
  <si>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</si>
  <si>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</si>
  <si>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</si>
  <si>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</si>
  <si>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</si>
  <si>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</si>
  <si>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</si>
  <si>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</si>
  <si>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</si>
  <si>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</si>
  <si>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</si>
  <si>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</si>
  <si>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</si>
  <si>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</si>
  <si>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</si>
  <si>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</si>
  <si>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</si>
  <si>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</si>
  <si>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</si>
  <si>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</si>
  <si>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</si>
  <si>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</si>
  <si>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</si>
  <si>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</si>
  <si>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</si>
  <si>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</si>
  <si>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</si>
  <si>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</si>
  <si>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</si>
  <si>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</si>
  <si>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</si>
  <si>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</si>
  <si>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</si>
  <si>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</si>
  <si>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</si>
  <si>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</si>
  <si>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</si>
  <si>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</si>
  <si>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</si>
  <si>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</si>
  <si>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</si>
  <si>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</si>
  <si>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</si>
  <si>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</si>
  <si>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</si>
  <si>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</si>
  <si>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</si>
  <si>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</si>
  <si>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</si>
  <si>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</si>
  <si>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</si>
  <si>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</si>
  <si>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</si>
  <si>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</si>
  <si>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</si>
  <si>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</si>
  <si>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</si>
  <si>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</si>
  <si>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</si>
  <si>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</si>
  <si>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</si>
  <si>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</si>
  <si>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</si>
  <si>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</si>
  <si>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</si>
  <si>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</si>
  <si>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</si>
  <si>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</si>
  <si>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</si>
  <si>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</si>
  <si>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</si>
  <si>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</si>
  <si>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</si>
  <si>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</si>
  <si>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</si>
  <si>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</si>
  <si>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</si>
  <si>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</si>
  <si>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</si>
  <si>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</si>
  <si>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</si>
  <si>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</si>
  <si>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</si>
  <si>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</si>
  <si>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</si>
  <si>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</si>
  <si>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</si>
  <si>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</si>
  <si>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</si>
  <si>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</si>
  <si>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</si>
  <si>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</si>
  <si>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</si>
  <si>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</si>
  <si>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</si>
  <si>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</si>
  <si>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</si>
  <si>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</si>
  <si>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</si>
  <si>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</si>
  <si>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</si>
  <si>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</si>
  <si>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</si>
  <si>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</si>
  <si>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</si>
  <si>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</si>
  <si>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</si>
  <si>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</si>
  <si>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</si>
  <si>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</si>
  <si>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</si>
  <si>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</si>
  <si>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</si>
  <si>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</si>
  <si>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</si>
  <si>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</si>
  <si>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</si>
  <si>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</si>
  <si>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</si>
  <si>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</si>
  <si>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</si>
  <si>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</si>
  <si>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</si>
  <si>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</si>
  <si>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</si>
  <si>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</si>
  <si>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</si>
  <si>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</si>
  <si>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</si>
  <si>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</si>
  <si>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</si>
  <si>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</si>
  <si>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</si>
  <si>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</si>
  <si>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</si>
  <si>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</si>
  <si>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</si>
  <si>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</si>
  <si>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</si>
  <si>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</si>
  <si>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</si>
  <si>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</si>
  <si>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</si>
  <si>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</si>
  <si>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</si>
  <si>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</si>
  <si>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</si>
  <si>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</si>
  <si>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</si>
  <si>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</si>
  <si>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</si>
  <si>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</si>
  <si>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</si>
  <si>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</si>
  <si>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</si>
  <si>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</si>
  <si>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</si>
  <si>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</si>
  <si>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</si>
  <si>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</si>
  <si>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</si>
  <si>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</si>
  <si>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</si>
  <si>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</si>
  <si>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</si>
  <si>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</si>
  <si>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</si>
  <si>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</si>
  <si>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</si>
  <si>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</si>
  <si>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</si>
  <si>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</si>
  <si>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</si>
  <si>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</si>
  <si>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</si>
  <si>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</si>
  <si>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</si>
  <si>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</si>
  <si>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</si>
  <si>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</si>
  <si>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</si>
  <si>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</si>
  <si>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</si>
  <si>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</si>
  <si>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</si>
  <si>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</si>
  <si>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</si>
  <si>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</si>
  <si>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</si>
  <si>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</si>
  <si>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</si>
  <si>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</si>
  <si>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</si>
  <si>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</si>
  <si>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</si>
  <si>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</si>
  <si>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</si>
  <si>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</si>
  <si>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</si>
  <si>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</si>
  <si>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</si>
  <si>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</si>
  <si>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</si>
  <si>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</si>
  <si>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</si>
  <si>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</si>
  <si>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</si>
  <si>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</si>
  <si>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</si>
  <si>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</si>
  <si>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</si>
  <si>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</si>
  <si>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</si>
  <si>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</si>
  <si>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</si>
  <si>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</si>
  <si>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</si>
  <si>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</si>
  <si>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</si>
  <si>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</si>
  <si>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</si>
  <si>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</si>
  <si>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</si>
  <si>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</si>
  <si>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</si>
  <si>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</si>
  <si>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</si>
  <si>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</si>
  <si>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</si>
  <si>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</si>
  <si>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</si>
  <si>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</si>
  <si>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</si>
  <si>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</si>
  <si>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</si>
  <si>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</si>
  <si>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</si>
  <si>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</si>
  <si>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</si>
  <si>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</si>
  <si>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</si>
  <si>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</si>
  <si>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</si>
  <si>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</si>
  <si>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</si>
  <si>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</si>
  <si>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</si>
  <si>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</si>
  <si>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</si>
  <si>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</si>
  <si>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</si>
  <si>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</si>
  <si>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</si>
  <si>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</si>
  <si>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</si>
  <si>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</si>
  <si>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</si>
  <si>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</si>
  <si>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</si>
  <si>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</si>
  <si>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</si>
  <si>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</si>
  <si>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</si>
  <si>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</si>
  <si>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</si>
  <si>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</si>
  <si>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</si>
  <si>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</si>
  <si>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</si>
  <si>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</si>
  <si>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</si>
  <si>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</si>
  <si>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</si>
  <si>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</si>
  <si>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</si>
  <si>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</si>
  <si>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</si>
  <si>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</si>
  <si>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</si>
  <si>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</si>
  <si>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</si>
  <si>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</si>
  <si>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</si>
  <si>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</si>
  <si>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</si>
  <si>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</si>
  <si>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</si>
  <si>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</si>
  <si>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</si>
  <si>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</si>
  <si>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</si>
  <si>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</si>
  <si>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</si>
  <si>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</si>
  <si>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</si>
  <si>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</si>
  <si>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</si>
  <si>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</si>
  <si>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</si>
  <si>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</si>
  <si>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</si>
  <si>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</si>
  <si>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</si>
  <si>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</si>
  <si>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</si>
  <si>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</si>
  <si>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</si>
  <si>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</si>
  <si>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</si>
  <si>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</si>
  <si>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</si>
  <si>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</si>
  <si>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</si>
  <si>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</si>
  <si>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</si>
  <si>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</si>
  <si>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</si>
  <si>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</si>
  <si>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</si>
  <si>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</si>
  <si>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</si>
  <si>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</si>
  <si>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</si>
  <si>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</si>
  <si>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</si>
  <si>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</si>
  <si>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</si>
  <si>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</si>
  <si>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</si>
  <si>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</si>
  <si>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</si>
  <si>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</si>
  <si>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</si>
  <si>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</si>
  <si>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</si>
  <si>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</si>
  <si>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</si>
  <si>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</si>
  <si>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</si>
  <si>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</si>
  <si>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</si>
  <si>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</si>
  <si>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</si>
  <si>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</si>
  <si>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</si>
  <si>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</si>
  <si>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</si>
  <si>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</si>
  <si>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</si>
  <si>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</si>
  <si>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</si>
  <si>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</si>
  <si>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</si>
  <si>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</si>
  <si>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</si>
  <si>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</si>
  <si>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</si>
  <si>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</si>
  <si>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</si>
  <si>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</si>
  <si>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</si>
  <si>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</si>
  <si>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</si>
  <si>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</si>
  <si>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</si>
  <si>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</si>
  <si>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</si>
  <si>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</si>
  <si>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</si>
  <si>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</si>
  <si>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</si>
  <si>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</si>
  <si>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</si>
  <si>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</si>
  <si>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</si>
  <si>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</si>
  <si>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</si>
  <si>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</si>
  <si>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</si>
  <si>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</si>
  <si>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</si>
  <si>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</si>
  <si>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</si>
  <si>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</si>
  <si>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</si>
  <si>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</si>
  <si>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</si>
  <si>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</si>
  <si>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</si>
  <si>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</si>
  <si>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</si>
  <si>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</si>
  <si>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</si>
  <si>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</si>
  <si>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</si>
  <si>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</si>
  <si>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</si>
  <si>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</si>
  <si>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</si>
  <si>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</si>
  <si>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</si>
  <si>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</si>
  <si>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</si>
  <si>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</si>
  <si>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</si>
  <si>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</si>
  <si>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</si>
  <si>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</si>
  <si>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</si>
  <si>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</si>
  <si>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</si>
  <si>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</si>
  <si>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</si>
  <si>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</si>
  <si>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</si>
  <si>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</si>
  <si>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</si>
  <si>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</si>
  <si>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</si>
  <si>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</si>
  <si>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</si>
  <si>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</si>
  <si>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</si>
  <si>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</si>
  <si>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</si>
  <si>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</si>
  <si>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</si>
  <si>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</si>
  <si>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</si>
  <si>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</si>
  <si>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</si>
  <si>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</si>
  <si>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</si>
  <si>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</si>
  <si>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</si>
  <si>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</si>
  <si>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</si>
  <si>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</si>
  <si>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</si>
  <si>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</si>
  <si>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</si>
  <si>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</si>
  <si>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</si>
  <si>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</si>
  <si>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</si>
  <si>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</si>
  <si>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</si>
  <si>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</si>
  <si>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</si>
  <si>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</si>
  <si>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</si>
  <si>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</si>
  <si>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</si>
  <si>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</si>
  <si>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</si>
  <si>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</si>
  <si>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</si>
  <si>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</si>
  <si>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</si>
  <si>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</si>
  <si>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</si>
  <si>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</si>
  <si>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</si>
  <si>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</si>
  <si>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</si>
  <si>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</si>
  <si>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</si>
  <si>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</si>
  <si>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</si>
  <si>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</si>
  <si>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</si>
  <si>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</si>
  <si>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</si>
  <si>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</si>
  <si>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</si>
  <si>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</si>
  <si>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</si>
  <si>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</si>
  <si>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</si>
  <si>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</si>
  <si>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</si>
  <si>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</si>
  <si>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</si>
  <si>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</si>
  <si>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</si>
  <si>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</si>
  <si>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</si>
  <si>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</si>
  <si>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</si>
  <si>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</si>
  <si>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</si>
  <si>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</si>
  <si>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</si>
  <si>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</si>
  <si>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</si>
  <si>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</si>
  <si>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</si>
  <si>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</si>
  <si>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</si>
  <si>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</si>
  <si>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</si>
  <si>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</si>
  <si>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</si>
  <si>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</si>
  <si>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</si>
  <si>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</si>
  <si>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</si>
  <si>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</si>
  <si>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</si>
  <si>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</si>
  <si>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</si>
  <si>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</si>
  <si>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</si>
  <si>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</si>
  <si>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</si>
  <si>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</si>
  <si>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</si>
  <si>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</si>
  <si>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</si>
  <si>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</si>
  <si>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</si>
  <si>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</si>
  <si>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</si>
  <si>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</si>
  <si>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</si>
  <si>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</si>
  <si>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</si>
  <si>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</si>
  <si>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</si>
  <si>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</si>
  <si>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</si>
  <si>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</si>
  <si>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</si>
  <si>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</si>
  <si>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</si>
  <si>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</si>
  <si>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</si>
  <si>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</si>
  <si>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</si>
  <si>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</si>
  <si>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</si>
  <si>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</si>
  <si>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</si>
  <si>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</si>
  <si>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</si>
  <si>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</si>
  <si>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</si>
  <si>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</si>
  <si>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</si>
  <si>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</si>
  <si>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</si>
  <si>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</si>
  <si>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</si>
  <si>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</si>
  <si>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</si>
  <si>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</si>
  <si>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</si>
  <si>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</si>
  <si>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</si>
  <si>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</si>
  <si>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</si>
  <si>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</si>
  <si>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</si>
  <si>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</si>
  <si>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</si>
  <si>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</si>
  <si>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</si>
  <si>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</si>
  <si>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</si>
  <si>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</si>
  <si>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</si>
  <si>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</si>
  <si>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</si>
  <si>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</si>
  <si>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</si>
  <si>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</si>
  <si>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</si>
  <si>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</si>
  <si>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</si>
  <si>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</si>
  <si>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</si>
  <si>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</si>
  <si>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</si>
  <si>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</si>
  <si>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</si>
  <si>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</si>
  <si>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</si>
  <si>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</si>
  <si>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</si>
  <si>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</si>
  <si>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</si>
  <si>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</si>
  <si>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</si>
  <si>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</si>
  <si>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</si>
  <si>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</si>
  <si>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</si>
  <si>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</si>
  <si>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</si>
  <si>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</si>
  <si>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</si>
  <si>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</si>
  <si>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</si>
  <si>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</si>
  <si>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</si>
  <si>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</si>
  <si>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</si>
  <si>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</si>
  <si>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</si>
  <si>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</si>
  <si>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</si>
  <si>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</si>
  <si>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</si>
  <si>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</si>
  <si>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</si>
  <si>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</si>
  <si>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</si>
  <si>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</si>
  <si>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</si>
  <si>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</si>
  <si>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</si>
  <si>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</si>
  <si>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</si>
  <si>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</si>
  <si>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</si>
  <si>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</si>
  <si>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</si>
  <si>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</si>
  <si>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</si>
  <si>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</si>
  <si>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</si>
  <si>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</si>
  <si>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</si>
  <si>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</si>
  <si>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</si>
  <si>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</si>
  <si>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</si>
  <si>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</si>
  <si>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</si>
  <si>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</si>
  <si>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</si>
  <si>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</si>
  <si>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</si>
  <si>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</si>
  <si>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</si>
  <si>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</si>
  <si>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</si>
  <si>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</si>
  <si>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</si>
  <si>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</si>
  <si>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</si>
  <si>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</si>
  <si>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</si>
  <si>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</si>
  <si>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</si>
  <si>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</si>
  <si>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</si>
  <si>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</si>
  <si>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</si>
  <si>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</si>
  <si>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</si>
  <si>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</si>
  <si>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</si>
  <si>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</si>
  <si>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</si>
  <si>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</si>
  <si>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</si>
  <si>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</si>
  <si>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</si>
  <si>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</si>
  <si>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</si>
  <si>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</si>
  <si>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</si>
  <si>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</si>
  <si>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</si>
  <si>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</si>
  <si>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</si>
  <si>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</si>
  <si>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</si>
  <si>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</si>
  <si>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</si>
  <si>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</si>
  <si>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</si>
  <si>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</si>
  <si>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</si>
  <si>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</si>
  <si>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</si>
  <si>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</si>
  <si>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</si>
  <si>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</si>
  <si>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</si>
  <si>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</si>
  <si>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</si>
  <si>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</si>
  <si>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</si>
  <si>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</si>
  <si>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</si>
  <si>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</si>
  <si>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</si>
  <si>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</si>
  <si>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</si>
  <si>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</si>
  <si>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</si>
  <si>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</si>
  <si>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</si>
  <si>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</si>
  <si>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</si>
  <si>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</si>
  <si>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</si>
  <si>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</si>
  <si>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</si>
  <si>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</si>
  <si>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</si>
  <si>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</si>
  <si>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</si>
  <si>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</si>
  <si>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</si>
  <si>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</si>
  <si>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</si>
  <si>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</si>
  <si>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</si>
  <si>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</si>
  <si>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</si>
  <si>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</si>
  <si>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</si>
  <si>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</si>
  <si>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</si>
  <si>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</si>
  <si>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</si>
  <si>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</si>
  <si>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</si>
  <si>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</si>
  <si>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</si>
  <si>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</si>
  <si>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</si>
  <si>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</si>
  <si>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</si>
  <si>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</si>
  <si>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</si>
  <si>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</si>
  <si>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</si>
  <si>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</si>
  <si>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</si>
  <si>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</si>
  <si>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</si>
  <si>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</si>
  <si>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</si>
  <si>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</si>
  <si>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</si>
  <si>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</si>
  <si>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</si>
  <si>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</si>
  <si>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</si>
  <si>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</si>
  <si>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</si>
  <si>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</si>
  <si>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</si>
  <si>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</si>
  <si>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</si>
  <si>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</si>
  <si>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</si>
  <si>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</si>
  <si>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</si>
  <si>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</si>
  <si>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</si>
  <si>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</si>
  <si>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</si>
  <si>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</si>
  <si>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</si>
  <si>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</si>
  <si>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</si>
  <si>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</si>
  <si>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</si>
  <si>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</si>
  <si>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</si>
  <si>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</si>
  <si>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</si>
  <si>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</si>
  <si>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</si>
  <si>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</si>
  <si>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</si>
  <si>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</si>
  <si>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</si>
  <si>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</si>
  <si>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</si>
  <si>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</si>
  <si>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</si>
  <si>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</si>
  <si>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</si>
  <si>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</si>
  <si>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</si>
  <si>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</si>
  <si>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</si>
  <si>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</si>
  <si>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</si>
  <si>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</si>
  <si>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</si>
  <si>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</si>
  <si>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</si>
  <si>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</si>
  <si>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</si>
  <si>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</si>
  <si>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</si>
  <si>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</si>
  <si>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</si>
  <si>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</si>
  <si>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</si>
  <si>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</si>
  <si>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</si>
  <si>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</si>
  <si>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</si>
  <si>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</si>
  <si>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</si>
  <si>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</si>
  <si>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</si>
  <si>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</si>
  <si>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</si>
  <si>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</si>
  <si>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</si>
  <si>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</si>
  <si>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</si>
  <si>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</si>
  <si>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</si>
  <si>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</si>
  <si>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</si>
  <si>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</si>
  <si>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</si>
  <si>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</si>
  <si>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</si>
  <si>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</si>
  <si>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</si>
  <si>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</si>
  <si>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</si>
  <si>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</si>
  <si>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</si>
  <si>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</si>
  <si>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</si>
  <si>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</si>
  <si>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</si>
  <si>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</si>
  <si>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</si>
  <si>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</si>
  <si>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</si>
  <si>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</si>
  <si>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</si>
  <si>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</si>
  <si>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</si>
  <si>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</si>
  <si>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</si>
  <si>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</si>
  <si>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</si>
  <si>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</si>
  <si>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</si>
  <si>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</si>
  <si>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</si>
  <si>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</si>
  <si>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</si>
  <si>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</si>
  <si>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</si>
  <si>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</si>
  <si>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</si>
  <si>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</si>
  <si>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</si>
  <si>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</si>
  <si>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</si>
  <si>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</si>
  <si>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</si>
  <si>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</si>
  <si>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</si>
  <si>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</si>
  <si>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</si>
  <si>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</si>
  <si>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</si>
  <si>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</si>
  <si>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</si>
  <si>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</si>
  <si>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</si>
  <si>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</si>
  <si>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</si>
  <si>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</si>
  <si>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</si>
  <si>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</si>
  <si>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</si>
  <si>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</si>
  <si>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</si>
  <si>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</si>
  <si>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</si>
  <si>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</si>
  <si>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</si>
  <si>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</si>
  <si>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</si>
  <si>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</si>
  <si>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</si>
  <si>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</si>
  <si>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</si>
  <si>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</si>
  <si>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</si>
  <si>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</si>
  <si>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</si>
  <si>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</si>
  <si>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</si>
  <si>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</si>
  <si>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</si>
  <si>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</si>
  <si>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</si>
  <si>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</si>
  <si>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</si>
  <si>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</si>
  <si>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</si>
  <si>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</si>
  <si>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</si>
  <si>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</si>
  <si>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</si>
  <si>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</si>
  <si>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</si>
  <si>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</si>
  <si>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</si>
  <si>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</si>
  <si>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</si>
  <si>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</si>
  <si>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</si>
  <si>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</si>
  <si>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</si>
  <si>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</si>
  <si>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</si>
  <si>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</si>
  <si>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</si>
  <si>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</si>
  <si>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</si>
  <si>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</si>
  <si>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</si>
  <si>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</si>
  <si>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</si>
  <si>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</si>
  <si>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</si>
  <si>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</si>
  <si>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</si>
  <si>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</si>
  <si>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</si>
  <si>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</si>
  <si>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</si>
  <si>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</si>
  <si>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</si>
  <si>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</si>
  <si>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</si>
  <si>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</si>
  <si>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</si>
  <si>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</si>
  <si>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</si>
  <si>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</si>
  <si>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</si>
  <si>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</si>
  <si>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</si>
  <si>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</si>
  <si>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</si>
  <si>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</si>
  <si>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</si>
  <si>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</si>
  <si>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</si>
  <si>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</si>
  <si>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</si>
  <si>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</si>
  <si>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</si>
  <si>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</si>
  <si>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</si>
  <si>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</si>
  <si>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</si>
  <si>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</si>
  <si>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</si>
  <si>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</si>
  <si>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</si>
  <si>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</si>
  <si>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</si>
  <si>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</si>
  <si>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</si>
  <si>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</si>
  <si>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</si>
  <si>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</si>
  <si>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</si>
  <si>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</si>
  <si>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</si>
  <si>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</si>
  <si>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</si>
  <si>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</si>
  <si>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</si>
  <si>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</si>
  <si>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</si>
  <si>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</si>
  <si>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</si>
  <si>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</si>
  <si>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</si>
  <si>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</si>
  <si>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</si>
  <si>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</si>
  <si>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</si>
  <si>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</si>
  <si>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</si>
  <si>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</si>
  <si>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</si>
  <si>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</si>
  <si>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</si>
  <si>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</si>
  <si>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</si>
  <si>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</si>
  <si>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</si>
  <si>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</si>
  <si>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</si>
  <si>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</si>
  <si>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</si>
  <si>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</si>
  <si>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</si>
  <si>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</si>
  <si>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</si>
  <si>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</si>
  <si>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</si>
  <si>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</si>
  <si>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</si>
  <si>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</si>
  <si>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</si>
  <si>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</si>
  <si>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</si>
  <si>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</si>
  <si>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</si>
  <si>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</si>
  <si>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</si>
  <si>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</si>
  <si>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</si>
  <si>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</si>
  <si>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</si>
  <si>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</si>
  <si>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</si>
  <si>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</si>
  <si>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</si>
  <si>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</si>
  <si>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</si>
  <si>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</si>
  <si>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</si>
  <si>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</si>
  <si>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</si>
  <si>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</si>
  <si>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</si>
  <si>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</si>
  <si>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</si>
  <si>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</si>
  <si>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</si>
  <si>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</si>
  <si>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</si>
  <si>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</si>
  <si>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</si>
  <si>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</si>
  <si>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</si>
  <si>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</si>
  <si>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</si>
  <si>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</si>
  <si>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</si>
  <si>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</si>
  <si>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</si>
  <si>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</si>
  <si>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</si>
  <si>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</si>
  <si>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</si>
  <si>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</si>
  <si>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</si>
  <si>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</si>
  <si>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</si>
  <si>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</si>
  <si>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</si>
  <si>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</si>
  <si>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</si>
  <si>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</si>
  <si>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</si>
  <si>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</si>
  <si>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</si>
  <si>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</si>
  <si>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</si>
  <si>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</si>
  <si>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</si>
  <si>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</si>
  <si>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</si>
  <si>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</si>
  <si>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</si>
  <si>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</si>
  <si>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</si>
  <si>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</si>
  <si>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</si>
  <si>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</si>
  <si>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</si>
  <si>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</si>
  <si>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</si>
  <si>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</si>
  <si>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</si>
  <si>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</si>
  <si>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</si>
  <si>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</si>
  <si>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</si>
  <si>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</si>
  <si>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</si>
  <si>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</si>
  <si>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</si>
  <si>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</si>
  <si>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</si>
  <si>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</si>
  <si>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</si>
  <si>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</si>
  <si>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</si>
  <si>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</si>
  <si>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</si>
  <si>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</si>
  <si>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</si>
  <si>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</si>
  <si>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</si>
  <si>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</si>
  <si>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</si>
  <si>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</si>
  <si>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</si>
  <si>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</si>
  <si>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</si>
  <si>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</si>
  <si>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</si>
  <si>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</si>
  <si>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</si>
  <si>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</si>
  <si>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</si>
  <si>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</si>
  <si>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</si>
  <si>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</si>
  <si>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</si>
  <si>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</si>
  <si>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</si>
  <si>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</si>
  <si>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</si>
  <si>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</si>
  <si>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</si>
  <si>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</si>
  <si>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</si>
  <si>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</si>
  <si>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</si>
  <si>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</si>
  <si>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</si>
  <si>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</si>
  <si>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</si>
  <si>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</si>
  <si>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</si>
  <si>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</si>
  <si>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</si>
  <si>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</si>
  <si>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</si>
  <si>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</si>
  <si>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</si>
  <si>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</si>
  <si>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</si>
  <si>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</si>
  <si>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</si>
  <si>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</si>
  <si>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</si>
  <si>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</si>
  <si>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</si>
  <si>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</si>
  <si>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</si>
  <si>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</si>
  <si>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</si>
  <si>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</si>
  <si>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</si>
  <si>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</si>
  <si>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</si>
  <si>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</si>
  <si>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</si>
  <si>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</si>
  <si>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</si>
  <si>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</si>
  <si>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</si>
  <si>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</si>
  <si>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</si>
  <si>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</si>
  <si>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</si>
  <si>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</si>
  <si>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</si>
  <si>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</si>
  <si>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</si>
  <si>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</si>
  <si>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</si>
  <si>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</si>
  <si>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</si>
  <si>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</si>
  <si>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</si>
  <si>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</si>
  <si>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</si>
  <si>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</si>
  <si>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</si>
  <si>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</si>
  <si>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</si>
  <si>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</si>
  <si>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</si>
  <si>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</si>
  <si>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</si>
  <si>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</si>
  <si>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</si>
  <si>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</si>
  <si>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</si>
  <si>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</si>
  <si>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</si>
  <si>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</si>
  <si>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</si>
  <si>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</si>
  <si>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</si>
  <si>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</si>
  <si>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</si>
  <si>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</si>
  <si>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</si>
  <si>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</si>
  <si>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</si>
  <si>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</si>
  <si>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</si>
  <si>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</si>
  <si>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</si>
  <si>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</si>
  <si>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</si>
  <si>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</si>
  <si>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</si>
  <si>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</si>
  <si>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</si>
  <si>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</si>
  <si>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</si>
  <si>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</si>
  <si>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</si>
  <si>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</si>
  <si>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</si>
  <si>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</si>
  <si>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</si>
  <si>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</si>
  <si>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</si>
  <si>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</si>
  <si>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</si>
  <si>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</si>
  <si>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</si>
  <si>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</si>
  <si>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</si>
  <si>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</si>
  <si>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</si>
  <si>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</si>
  <si>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</si>
  <si>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</si>
  <si>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</si>
  <si>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</si>
  <si>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</si>
  <si>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</si>
  <si>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</si>
  <si>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</si>
  <si>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</si>
  <si>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</si>
  <si>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</si>
  <si>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</si>
  <si>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</si>
  <si>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</si>
  <si>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</si>
  <si>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</si>
  <si>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</si>
  <si>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</si>
  <si>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</si>
  <si>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</si>
  <si>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</si>
  <si>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</si>
  <si>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</si>
  <si>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</si>
  <si>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</si>
  <si>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</si>
  <si>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</si>
  <si>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</si>
  <si>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</si>
  <si>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</si>
  <si>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</si>
  <si>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</si>
  <si>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</si>
  <si>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</si>
  <si>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</si>
  <si>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</si>
  <si>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</si>
  <si>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</si>
  <si>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</si>
  <si>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</si>
  <si>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</si>
  <si>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</si>
  <si>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</si>
  <si>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</si>
  <si>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</si>
  <si>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</si>
  <si>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</si>
  <si>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</si>
  <si>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</si>
  <si>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</si>
  <si>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</si>
  <si>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</si>
  <si>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</si>
  <si>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</si>
  <si>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</si>
  <si>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</si>
  <si>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</si>
  <si>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</si>
  <si>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</si>
  <si>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</si>
  <si>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</si>
  <si>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</si>
  <si>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</si>
  <si>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</si>
  <si>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</si>
  <si>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</si>
  <si>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</si>
  <si>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</si>
  <si>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</si>
  <si>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</si>
  <si>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</si>
  <si>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</si>
  <si>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</si>
  <si>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</si>
  <si>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</si>
  <si>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</si>
  <si>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</si>
  <si>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</si>
  <si>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</si>
  <si>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</si>
  <si>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</si>
  <si>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</si>
  <si>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</si>
  <si>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</si>
  <si>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</si>
  <si>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</si>
  <si>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</si>
  <si>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</si>
  <si>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</si>
  <si>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</si>
  <si>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</si>
  <si>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</si>
  <si>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</si>
  <si>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</si>
  <si>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</si>
  <si>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</si>
  <si>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</si>
  <si>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</si>
  <si>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</si>
  <si>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</si>
  <si>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</si>
  <si>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</si>
  <si>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</si>
  <si>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</si>
  <si>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</si>
  <si>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</si>
  <si>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</si>
  <si>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</si>
  <si>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</si>
  <si>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</si>
  <si>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</si>
  <si>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</si>
  <si>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</si>
  <si>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</si>
  <si>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</si>
  <si>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</si>
  <si>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</si>
  <si>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</si>
  <si>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</si>
  <si>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</si>
  <si>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</si>
  <si>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</si>
  <si>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</si>
  <si>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</si>
  <si>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</si>
  <si>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</si>
  <si>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</si>
  <si>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</si>
  <si>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</si>
  <si>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</si>
  <si>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</si>
  <si>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</si>
  <si>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</si>
  <si>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</si>
  <si>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</si>
  <si>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</si>
  <si>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</si>
  <si>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</si>
  <si>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</si>
  <si>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</si>
  <si>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</si>
  <si>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</si>
  <si>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</si>
  <si>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</si>
  <si>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</si>
  <si>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</si>
  <si>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</si>
  <si>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</si>
  <si>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</si>
  <si>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</si>
  <si>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</si>
  <si>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</si>
  <si>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</si>
  <si>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</si>
  <si>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</si>
  <si>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</si>
  <si>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</si>
  <si>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</si>
  <si>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</si>
  <si>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</si>
  <si>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</si>
  <si>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</si>
  <si>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</si>
  <si>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</si>
  <si>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</si>
  <si>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</si>
  <si>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</si>
  <si>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</si>
  <si>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</si>
  <si>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</si>
  <si>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</si>
  <si>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</si>
  <si>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</si>
  <si>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</si>
  <si>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</si>
  <si>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</si>
  <si>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</si>
  <si>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</si>
  <si>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</si>
  <si>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</si>
  <si>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</si>
  <si>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</si>
  <si>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</si>
  <si>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</si>
  <si>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</si>
  <si>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</si>
  <si>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</si>
  <si>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</si>
  <si>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</si>
  <si>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</si>
  <si>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</si>
  <si>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</si>
  <si>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</si>
  <si>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</si>
  <si>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</si>
  <si>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</si>
  <si>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</si>
  <si>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</si>
  <si>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</si>
  <si>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</si>
  <si>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</si>
  <si>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</si>
  <si>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</si>
  <si>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</si>
  <si>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</si>
  <si>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</si>
  <si>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</si>
  <si>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</si>
  <si>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</si>
  <si>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</si>
  <si>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</si>
  <si>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</si>
  <si>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</si>
  <si>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</si>
  <si>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</si>
  <si>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</si>
  <si>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</si>
  <si>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</si>
  <si>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</si>
  <si>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</si>
  <si>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</si>
  <si>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</si>
  <si>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</si>
  <si>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</si>
  <si>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</si>
  <si>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</si>
  <si>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</si>
  <si>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</si>
  <si>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</si>
  <si>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</si>
  <si>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</si>
  <si>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</si>
  <si>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</si>
  <si>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</si>
  <si>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</si>
  <si>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</si>
  <si>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</si>
  <si>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</si>
  <si>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</si>
  <si>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</si>
  <si>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</si>
  <si>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</si>
  <si>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</si>
  <si>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</si>
  <si>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</si>
  <si>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</si>
  <si>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</si>
  <si>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</si>
  <si>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</si>
  <si>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</si>
  <si>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</si>
  <si>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</si>
  <si>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</si>
  <si>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</si>
  <si>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</si>
  <si>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</si>
  <si>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</si>
  <si>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</si>
  <si>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</si>
  <si>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</si>
  <si>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</si>
  <si>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</si>
  <si>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</si>
  <si>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</si>
  <si>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</si>
  <si>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</si>
  <si>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</si>
  <si>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</si>
  <si>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</si>
  <si>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</si>
  <si>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</si>
  <si>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</si>
  <si>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</si>
  <si>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</si>
  <si>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</si>
  <si>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</si>
  <si>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</si>
  <si>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</si>
  <si>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</si>
  <si>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</si>
  <si>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</si>
  <si>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</si>
  <si>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</si>
  <si>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</si>
  <si>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</si>
  <si>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</si>
  <si>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</si>
  <si>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</si>
  <si>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</si>
  <si>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</si>
  <si>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</si>
  <si>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</si>
  <si>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</si>
  <si>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</si>
  <si>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</si>
  <si>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</si>
  <si>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</si>
  <si>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</si>
  <si>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</si>
  <si>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</si>
  <si>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</si>
  <si>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</si>
  <si>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</si>
  <si>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</si>
  <si>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</si>
  <si>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</si>
  <si>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</si>
  <si>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</si>
  <si>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</si>
  <si>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</si>
  <si>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</si>
  <si>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</si>
  <si>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</si>
  <si>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</si>
  <si>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</si>
  <si>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</si>
  <si>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</si>
  <si>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</si>
  <si>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</si>
  <si>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</si>
  <si>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</si>
  <si>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</si>
  <si>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</si>
  <si>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</si>
  <si>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</si>
  <si>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</si>
  <si>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</si>
  <si>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</si>
  <si>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</si>
  <si>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</si>
  <si>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</si>
  <si>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</si>
  <si>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</si>
  <si>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</si>
  <si>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</si>
  <si>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</si>
  <si>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</si>
  <si>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</si>
  <si>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</si>
  <si>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</si>
  <si>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</si>
  <si>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</si>
  <si>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</si>
  <si>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</si>
  <si>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</si>
  <si>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</si>
  <si>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</si>
  <si>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</si>
  <si>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</si>
  <si>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</si>
  <si>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</si>
  <si>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</si>
  <si>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</si>
  <si>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</si>
  <si>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</si>
  <si>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</si>
  <si>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</si>
  <si>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</si>
  <si>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</si>
  <si>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</si>
  <si>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</si>
  <si>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</si>
  <si>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</si>
  <si>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</si>
  <si>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</si>
  <si>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</si>
  <si>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</si>
  <si>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</si>
  <si>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</si>
  <si>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</si>
  <si>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</si>
  <si>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</si>
  <si>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</si>
  <si>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</si>
  <si>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</si>
  <si>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</si>
  <si>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</si>
  <si>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</si>
  <si>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</si>
  <si>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</si>
  <si>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</si>
  <si>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</si>
  <si>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</si>
  <si>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</si>
  <si>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</si>
  <si>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</si>
  <si>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</si>
  <si>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</si>
  <si>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</si>
  <si>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</si>
  <si>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</si>
  <si>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</si>
  <si>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</si>
  <si>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</si>
  <si>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</si>
  <si>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</si>
  <si>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</si>
  <si>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</si>
  <si>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</si>
  <si>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</si>
  <si>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</si>
  <si>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</si>
  <si>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</si>
  <si>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</si>
  <si>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</si>
  <si>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</si>
  <si>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</si>
  <si>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</si>
  <si>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</si>
  <si>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</si>
  <si>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</si>
  <si>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</si>
  <si>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</si>
  <si>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</si>
  <si>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</si>
  <si>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</si>
  <si>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</si>
  <si>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</si>
  <si>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</si>
  <si>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</si>
  <si>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</si>
  <si>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</si>
  <si>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</si>
  <si>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</si>
  <si>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</si>
  <si>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</si>
  <si>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</si>
  <si>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</si>
  <si>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</si>
  <si>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</si>
  <si>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</si>
  <si>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</si>
  <si>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</si>
  <si>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</si>
  <si>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</si>
  <si>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</si>
  <si>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</si>
  <si>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</si>
  <si>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</si>
  <si>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</si>
  <si>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</si>
  <si>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</si>
  <si>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</si>
  <si>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</si>
  <si>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</si>
  <si>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</si>
  <si>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</si>
  <si>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</si>
  <si>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</si>
  <si>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</si>
  <si>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</si>
  <si>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</si>
  <si>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</si>
  <si>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</si>
  <si>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</si>
  <si>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</si>
  <si>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</si>
  <si>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</si>
  <si>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</si>
  <si>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</si>
  <si>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</si>
  <si>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</si>
  <si>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</si>
  <si>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</si>
  <si>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</si>
  <si>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</si>
  <si>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</si>
  <si>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</si>
  <si>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</si>
  <si>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</si>
  <si>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</si>
  <si>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</si>
  <si>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</si>
  <si>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</si>
  <si>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</si>
  <si>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</si>
  <si>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</si>
  <si>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</si>
  <si>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</si>
  <si>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</si>
  <si>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</si>
  <si>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</si>
  <si>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</si>
  <si>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</si>
  <si>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</si>
  <si>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</si>
  <si>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</si>
  <si>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</si>
  <si>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</si>
  <si>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</si>
  <si>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</si>
  <si>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</si>
  <si>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</si>
  <si>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</si>
  <si>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</si>
  <si>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</si>
  <si>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</si>
  <si>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</si>
  <si>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</si>
  <si>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</si>
  <si>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</si>
  <si>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</si>
  <si>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</si>
  <si>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</si>
  <si>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</si>
  <si>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</si>
  <si>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</si>
  <si>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</si>
  <si>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</si>
  <si>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</si>
  <si>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</si>
  <si>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</si>
  <si>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</si>
  <si>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</si>
  <si>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</si>
  <si>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</si>
  <si>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</si>
  <si>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</si>
  <si>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</si>
  <si>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</si>
  <si>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</si>
  <si>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</si>
  <si>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</si>
  <si>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</si>
  <si>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</si>
  <si>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</si>
  <si>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</si>
  <si>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</si>
  <si>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</si>
  <si>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</si>
  <si>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</si>
  <si>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</si>
  <si>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</si>
  <si>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</si>
  <si>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</si>
  <si>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</si>
  <si>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</si>
  <si>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</si>
  <si>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</si>
  <si>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</si>
  <si>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</si>
  <si>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</si>
  <si>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</si>
  <si>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</si>
  <si>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</si>
  <si>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</si>
  <si>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</si>
  <si>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</si>
  <si>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</si>
  <si>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</si>
  <si>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</si>
  <si>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</si>
  <si>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</si>
  <si>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</si>
  <si>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</si>
  <si>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</si>
  <si>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</si>
  <si>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</si>
  <si>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</si>
  <si>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</si>
  <si>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</si>
  <si>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</si>
  <si>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</si>
  <si>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</si>
  <si>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</si>
  <si>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</si>
  <si>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</si>
  <si>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</si>
  <si>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</si>
  <si>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</si>
  <si>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</si>
  <si>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</si>
  <si>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</si>
  <si>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</si>
  <si>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</si>
  <si>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</si>
  <si>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</si>
  <si>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</si>
  <si>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</si>
  <si>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</si>
  <si>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</si>
  <si>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</si>
  <si>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</si>
  <si>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</si>
  <si>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</si>
  <si>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</si>
  <si>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</si>
  <si>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</si>
  <si>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</si>
  <si>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</si>
  <si>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</si>
  <si>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</si>
  <si>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</si>
  <si>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</si>
  <si>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</si>
  <si>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</si>
  <si>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</si>
  <si>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</si>
  <si>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</si>
  <si>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</si>
  <si>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</si>
  <si>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</si>
  <si>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</si>
  <si>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</si>
  <si>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</si>
  <si>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</si>
  <si>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</si>
  <si>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</si>
  <si>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</si>
  <si>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</si>
  <si>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</si>
  <si>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</si>
  <si>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</si>
  <si>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</si>
  <si>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</si>
  <si>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</si>
  <si>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</si>
  <si>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</si>
  <si>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</si>
  <si>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</si>
  <si>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</si>
  <si>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</si>
  <si>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</si>
  <si>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</si>
  <si>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</si>
  <si>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</si>
  <si>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</si>
  <si>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</si>
  <si>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</si>
  <si>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</si>
  <si>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</si>
  <si>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</si>
  <si>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</si>
  <si>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</si>
  <si>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</si>
  <si>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</si>
  <si>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</si>
  <si>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</si>
  <si>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</si>
  <si>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</si>
  <si>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</si>
  <si>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</si>
  <si>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</si>
  <si>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</si>
  <si>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</si>
  <si>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</si>
  <si>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</si>
  <si>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</si>
  <si>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</si>
  <si>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</si>
  <si>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</si>
  <si>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</si>
  <si>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</si>
  <si>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</si>
  <si>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</si>
  <si>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</si>
  <si>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</si>
  <si>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</si>
  <si>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</si>
  <si>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</si>
  <si>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</si>
  <si>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</si>
  <si>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</si>
  <si>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</si>
  <si>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</si>
  <si>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</si>
  <si>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</si>
  <si>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</si>
  <si>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</si>
  <si>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</si>
  <si>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</si>
  <si>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</si>
  <si>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</si>
  <si>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</si>
  <si>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</si>
  <si>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</si>
  <si>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</si>
  <si>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</si>
  <si>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</si>
  <si>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</si>
  <si>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</si>
  <si>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</si>
  <si>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</si>
  <si>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</si>
  <si>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</si>
  <si>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</si>
  <si>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</si>
  <si>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</si>
  <si>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</si>
  <si>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</si>
  <si>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</si>
  <si>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</si>
  <si>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</si>
  <si>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</si>
  <si>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</si>
  <si>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</si>
  <si>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</si>
  <si>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</si>
  <si>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</si>
  <si>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</si>
  <si>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</si>
  <si>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</si>
  <si>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</si>
  <si>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</si>
  <si>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</si>
  <si>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</si>
  <si>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</si>
  <si>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</si>
  <si>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</si>
  <si>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</si>
  <si>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</si>
  <si>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</si>
  <si>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</si>
  <si>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</si>
  <si>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</si>
  <si>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</si>
  <si>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</si>
  <si>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</si>
  <si>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</si>
  <si>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</si>
  <si>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</si>
  <si>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</si>
  <si>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</si>
  <si>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</si>
  <si>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</si>
  <si>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</si>
  <si>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</si>
  <si>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</si>
  <si>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</si>
  <si>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</si>
  <si>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</si>
  <si>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</si>
  <si>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</si>
  <si>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</si>
  <si>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</si>
  <si>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</si>
  <si>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</si>
  <si>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</si>
  <si>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</si>
  <si>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</si>
  <si>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</si>
  <si>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</si>
  <si>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</si>
  <si>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</si>
  <si>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</si>
  <si>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</si>
  <si>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</si>
  <si>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</si>
  <si>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</si>
  <si>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</si>
  <si>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</si>
  <si>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</si>
  <si>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</si>
  <si>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</si>
  <si>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</si>
  <si>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</si>
  <si>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</si>
  <si>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</si>
  <si>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</si>
  <si>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</si>
  <si>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</si>
  <si>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</si>
  <si>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</si>
  <si>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</si>
  <si>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</si>
  <si>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</si>
  <si>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</si>
  <si>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</si>
  <si>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</si>
  <si>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</si>
  <si>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</si>
  <si>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</si>
  <si>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</si>
  <si>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</si>
  <si>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</si>
  <si>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</si>
  <si>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</si>
  <si>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</si>
  <si>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</si>
  <si>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</si>
  <si>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</si>
  <si>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</si>
  <si>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</si>
  <si>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</si>
  <si>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</si>
  <si>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</si>
  <si>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</si>
  <si>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</si>
  <si>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</si>
  <si>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</si>
  <si>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</si>
  <si>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</si>
  <si>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</si>
  <si>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</si>
  <si>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</si>
  <si>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</si>
  <si>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</si>
  <si>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</si>
  <si>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</si>
  <si>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</si>
  <si>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</si>
  <si>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</si>
  <si>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</si>
  <si>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</si>
  <si>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</si>
  <si>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</si>
  <si>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</si>
  <si>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</si>
  <si>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</si>
  <si>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</si>
  <si>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</si>
  <si>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</si>
  <si>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</si>
  <si>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</si>
  <si>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</si>
  <si>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</si>
  <si>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</si>
  <si>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</si>
  <si>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</si>
  <si>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</si>
  <si>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</si>
  <si>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</si>
  <si>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</si>
  <si>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</si>
  <si>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</si>
  <si>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</si>
  <si>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</si>
  <si>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</si>
  <si>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</si>
  <si>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</si>
  <si>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</si>
  <si>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</si>
  <si>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</si>
  <si>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</si>
  <si>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</si>
  <si>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</si>
  <si>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</si>
  <si>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</si>
  <si>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</si>
  <si>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</si>
  <si>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</si>
  <si>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</si>
  <si>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</si>
  <si>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</si>
  <si>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</si>
  <si>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</si>
  <si>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</si>
  <si>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</si>
  <si>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</si>
  <si>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</si>
  <si>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</si>
  <si>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</si>
  <si>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</si>
  <si>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</si>
  <si>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</si>
  <si>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</si>
  <si>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</si>
  <si>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</si>
  <si>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</si>
  <si>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</si>
  <si>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</si>
  <si>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</si>
  <si>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</si>
  <si>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</si>
  <si>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</si>
  <si>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</si>
  <si>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</si>
  <si>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</si>
  <si>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</si>
  <si>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</si>
  <si>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</si>
  <si>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</si>
  <si>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</si>
  <si>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</si>
  <si>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</si>
  <si>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</si>
  <si>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</si>
  <si>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</si>
  <si>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</si>
  <si>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</si>
  <si>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</si>
  <si>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</si>
  <si>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</si>
  <si>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</si>
  <si>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</si>
  <si>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</si>
  <si>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</si>
  <si>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</si>
  <si>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</si>
  <si>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</si>
  <si>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</si>
  <si>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</si>
  <si>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</si>
  <si>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</si>
  <si>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</si>
  <si>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</si>
  <si>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</si>
  <si>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</si>
  <si>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</si>
  <si>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</si>
  <si>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</si>
  <si>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</si>
  <si>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</si>
  <si>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</si>
  <si>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</si>
  <si>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</si>
  <si>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</si>
  <si>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</si>
  <si>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</si>
  <si>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</si>
  <si>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</si>
  <si>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</si>
  <si>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</si>
  <si>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</si>
  <si>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</si>
  <si>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</si>
  <si>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</si>
  <si>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</si>
  <si>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</si>
  <si>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</si>
  <si>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</si>
  <si>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</si>
  <si>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</si>
  <si>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</si>
  <si>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</si>
  <si>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</si>
  <si>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</si>
  <si>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</si>
  <si>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</si>
  <si>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</si>
  <si>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</si>
  <si>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</si>
  <si>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</si>
  <si>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</si>
  <si>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</si>
  <si>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</si>
  <si>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</si>
  <si>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</si>
  <si>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</si>
  <si>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</si>
  <si>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</si>
  <si>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</si>
  <si>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</si>
  <si>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</si>
  <si>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</si>
  <si>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</si>
  <si>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</si>
  <si>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</si>
  <si>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</si>
  <si>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</si>
  <si>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</si>
  <si>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</si>
  <si>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</si>
  <si>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</si>
  <si>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</si>
  <si>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</si>
  <si>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</si>
  <si>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</si>
  <si>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</si>
  <si>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</si>
  <si>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</si>
  <si>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</si>
  <si>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</si>
  <si>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</si>
  <si>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</si>
  <si>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</si>
  <si>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</si>
  <si>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</si>
  <si>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</si>
  <si>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</si>
  <si>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</si>
  <si>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</si>
  <si>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</si>
  <si>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</si>
  <si>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</si>
  <si>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</si>
  <si>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</si>
  <si>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</si>
  <si>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</si>
  <si>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</si>
  <si>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</si>
  <si>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</si>
  <si>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</si>
  <si>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</si>
  <si>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</si>
  <si>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</si>
  <si>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</si>
  <si>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</si>
  <si>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</si>
  <si>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</si>
  <si>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</si>
  <si>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</si>
  <si>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</si>
  <si>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</si>
  <si>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</si>
  <si>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</si>
  <si>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</si>
  <si>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</si>
  <si>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</si>
  <si>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</si>
  <si>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</si>
  <si>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</si>
  <si>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</si>
  <si>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</si>
  <si>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</si>
  <si>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</si>
  <si>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</si>
  <si>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</si>
  <si>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</si>
  <si>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</si>
  <si>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</si>
  <si>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</si>
  <si>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</si>
  <si>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</si>
  <si>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</si>
  <si>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</si>
  <si>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</si>
  <si>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</si>
  <si>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</si>
  <si>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</si>
  <si>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</si>
  <si>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</si>
  <si>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</si>
  <si>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</si>
  <si>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</si>
  <si>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</si>
  <si>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</si>
  <si>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</si>
  <si>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</si>
  <si>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</si>
  <si>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</si>
  <si>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</si>
  <si>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</si>
  <si>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</si>
  <si>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</si>
  <si>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</si>
  <si>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</si>
  <si>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</si>
  <si>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</si>
  <si>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</si>
  <si>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</si>
  <si>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</si>
  <si>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</si>
  <si>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</si>
  <si>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</si>
  <si>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</si>
  <si>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</si>
  <si>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</si>
  <si>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</si>
  <si>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</si>
  <si>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</si>
  <si>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</si>
  <si>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</si>
  <si>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</si>
  <si>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</si>
  <si>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</si>
  <si>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</si>
  <si>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</si>
  <si>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</si>
  <si>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</si>
  <si>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</si>
  <si>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</si>
  <si>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</si>
  <si>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</si>
  <si>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</si>
  <si>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</si>
  <si>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</si>
  <si>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</si>
  <si>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</si>
  <si>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</si>
  <si>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</si>
  <si>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</si>
  <si>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</si>
  <si>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</si>
  <si>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</si>
  <si>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</si>
  <si>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</si>
  <si>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</si>
  <si>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</si>
  <si>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</si>
  <si>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</si>
  <si>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</si>
  <si>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</si>
  <si>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</si>
  <si>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</si>
  <si>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</si>
  <si>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</si>
  <si>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</si>
  <si>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</si>
  <si>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</si>
  <si>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</si>
  <si>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</si>
  <si>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</si>
  <si>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</si>
  <si>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</si>
  <si>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</si>
  <si>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</si>
  <si>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</si>
  <si>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</si>
  <si>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</si>
  <si>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</si>
  <si>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</si>
  <si>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</si>
  <si>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</si>
  <si>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</si>
  <si>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</si>
  <si>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</si>
  <si>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</si>
  <si>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</si>
  <si>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</si>
  <si>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</si>
  <si>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</si>
  <si>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</si>
  <si>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</si>
  <si>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</si>
  <si>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</si>
  <si>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</si>
  <si>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</si>
  <si>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</si>
  <si>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</si>
  <si>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</si>
  <si>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</si>
  <si>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</si>
  <si>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</si>
  <si>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</si>
  <si>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</si>
  <si>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</si>
  <si>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</si>
  <si>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</si>
  <si>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</si>
  <si>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</si>
  <si>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</si>
  <si>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</si>
  <si>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</si>
  <si>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</si>
  <si>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</si>
  <si>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</si>
  <si>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</si>
  <si>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</si>
  <si>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</si>
  <si>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</si>
  <si>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</si>
  <si>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</si>
  <si>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</si>
  <si>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</si>
  <si>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</si>
  <si>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</si>
  <si>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</si>
  <si>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</si>
  <si>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</si>
  <si>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</si>
  <si>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</si>
  <si>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</si>
  <si>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</si>
  <si>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</si>
  <si>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</si>
  <si>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</si>
  <si>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</si>
  <si>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</si>
  <si>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</si>
  <si>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</si>
  <si>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</si>
  <si>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</si>
  <si>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</si>
  <si>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</si>
  <si>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</si>
  <si>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</si>
  <si>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</si>
  <si>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</si>
  <si>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</si>
  <si>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</si>
  <si>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</si>
  <si>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</si>
  <si>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</si>
  <si>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</si>
  <si>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</si>
  <si>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</si>
  <si>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</si>
  <si>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</si>
  <si>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</si>
  <si>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</si>
  <si>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</si>
  <si>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</si>
  <si>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</si>
  <si>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</si>
  <si>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</si>
  <si>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</si>
  <si>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</si>
  <si>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</si>
  <si>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</si>
  <si>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</si>
  <si>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</si>
  <si>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</si>
  <si>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</si>
  <si>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</si>
  <si>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</si>
  <si>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</si>
  <si>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</si>
  <si>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</si>
  <si>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</si>
  <si>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</si>
  <si>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</si>
  <si>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</si>
  <si>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</si>
  <si>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</si>
  <si>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</si>
  <si>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</si>
  <si>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</si>
  <si>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</si>
  <si>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</si>
  <si>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</si>
  <si>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</si>
  <si>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</si>
  <si>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</si>
  <si>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</si>
  <si>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</si>
  <si>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</si>
  <si>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</si>
  <si>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</si>
  <si>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</si>
  <si>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</si>
  <si>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</si>
  <si>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</si>
  <si>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</si>
  <si>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</si>
  <si>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</si>
  <si>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</si>
  <si>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</si>
  <si>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</si>
  <si>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</si>
  <si>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</si>
  <si>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</si>
  <si>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</si>
  <si>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</si>
  <si>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</si>
  <si>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</si>
  <si>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</si>
  <si>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</si>
  <si>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</si>
  <si>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</si>
  <si>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</si>
  <si>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</si>
  <si>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</si>
  <si>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</si>
  <si>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</si>
  <si>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</si>
  <si>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</si>
  <si>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</si>
  <si>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</si>
  <si>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</si>
  <si>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</si>
  <si>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</si>
  <si>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</si>
  <si>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</si>
  <si>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</si>
  <si>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</si>
  <si>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</si>
  <si>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</si>
  <si>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</si>
  <si>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</si>
  <si>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</si>
  <si>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</si>
  <si>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</si>
  <si>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</si>
  <si>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</si>
  <si>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</si>
  <si>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</si>
  <si>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</si>
  <si>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</si>
  <si>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</si>
  <si>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</si>
  <si>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</si>
  <si>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</si>
  <si>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</si>
  <si>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</si>
  <si>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</si>
  <si>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</si>
  <si>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</si>
  <si>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</si>
  <si>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</si>
  <si>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</si>
  <si>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</si>
  <si>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</si>
  <si>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</si>
  <si>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</si>
  <si>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</si>
  <si>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</si>
  <si>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</si>
  <si>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</si>
  <si>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</si>
  <si>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</si>
  <si>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</si>
  <si>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</si>
  <si>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</si>
  <si>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</si>
  <si>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</si>
  <si>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</si>
  <si>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</si>
  <si>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</si>
  <si>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</si>
  <si>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</si>
  <si>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</si>
  <si>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</si>
  <si>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</si>
  <si>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</si>
  <si>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</si>
  <si>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</si>
  <si>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</si>
  <si>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</si>
  <si>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</si>
  <si>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</si>
  <si>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</si>
  <si>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</si>
  <si>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</si>
  <si>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</si>
  <si>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</si>
  <si>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</si>
  <si>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</si>
  <si>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</si>
  <si>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</si>
  <si>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</si>
  <si>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</si>
  <si>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</si>
  <si>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</si>
  <si>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</si>
  <si>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</si>
  <si>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</si>
  <si>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</si>
  <si>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</si>
  <si>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</si>
  <si>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</si>
  <si>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</si>
  <si>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</si>
  <si>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</si>
  <si>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</si>
  <si>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</si>
  <si>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</si>
  <si>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</si>
  <si>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</si>
  <si>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</si>
  <si>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</si>
  <si>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</si>
  <si>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</si>
  <si>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</si>
  <si>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</si>
  <si>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</si>
  <si>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</si>
  <si>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</si>
  <si>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</si>
  <si>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</si>
  <si>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</si>
  <si>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</si>
  <si>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</si>
  <si>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</si>
  <si>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</si>
  <si>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</si>
  <si>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</si>
  <si>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</si>
  <si>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</si>
  <si>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</si>
  <si>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</si>
  <si>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</si>
  <si>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</si>
  <si>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</si>
  <si>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</si>
  <si>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</si>
  <si>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</si>
  <si>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</si>
  <si>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</si>
  <si>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</si>
  <si>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</si>
  <si>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</si>
  <si>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</si>
  <si>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</si>
  <si>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</si>
  <si>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</si>
  <si>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</si>
  <si>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</si>
  <si>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</si>
  <si>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</si>
  <si>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</si>
  <si>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</si>
  <si>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</si>
  <si>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</si>
  <si>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</si>
  <si>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</si>
  <si>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</si>
  <si>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</si>
  <si>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</si>
  <si>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</si>
  <si>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</si>
  <si>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</si>
  <si>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</si>
  <si>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</si>
  <si>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</si>
  <si>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</si>
  <si>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</si>
  <si>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</si>
  <si>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</si>
  <si>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</si>
  <si>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</si>
  <si>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</si>
  <si>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</si>
  <si>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</si>
  <si>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</si>
  <si>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</si>
  <si>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</si>
  <si>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</si>
  <si>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</si>
  <si>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</si>
  <si>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</si>
  <si>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</si>
  <si>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</si>
  <si>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</si>
  <si>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</si>
  <si>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</si>
  <si>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</si>
  <si>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</si>
  <si>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</si>
  <si>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</si>
  <si>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</si>
  <si>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</si>
  <si>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</si>
  <si>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</si>
  <si>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</si>
  <si>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</si>
  <si>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</si>
  <si>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</si>
  <si>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</si>
  <si>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</si>
  <si>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</si>
  <si>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</si>
  <si>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</si>
  <si>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</si>
  <si>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</si>
  <si>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</si>
  <si>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</si>
  <si>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</si>
  <si>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</si>
  <si>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</si>
  <si>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</si>
  <si>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</si>
  <si>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</si>
  <si>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</si>
  <si>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</si>
  <si>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</si>
  <si>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</si>
  <si>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</si>
  <si>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</si>
  <si>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</si>
  <si>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</si>
  <si>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</si>
  <si>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</si>
  <si>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</si>
  <si>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</si>
  <si>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</si>
  <si>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</si>
  <si>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</si>
  <si>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</si>
  <si>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</si>
  <si>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</si>
  <si>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</si>
  <si>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</si>
  <si>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</si>
  <si>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</si>
  <si>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</si>
  <si>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</si>
  <si>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</si>
  <si>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</si>
  <si>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</si>
  <si>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</si>
  <si>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</si>
  <si>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</si>
  <si>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</si>
  <si>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</si>
  <si>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</si>
  <si>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</si>
  <si>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</si>
  <si>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</si>
  <si>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</si>
  <si>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</si>
  <si>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</si>
  <si>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</si>
  <si>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</si>
  <si>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</si>
  <si>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</si>
  <si>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</si>
  <si>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</si>
  <si>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</si>
  <si>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</si>
  <si>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</si>
  <si>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</si>
  <si>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</si>
  <si>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</si>
  <si>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</si>
  <si>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</si>
  <si>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</si>
  <si>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</si>
  <si>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</si>
  <si>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</si>
  <si>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</si>
  <si>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</si>
  <si>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</si>
  <si>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</si>
  <si>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</si>
  <si>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</si>
  <si>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</si>
  <si>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</si>
  <si>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</si>
  <si>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</si>
  <si>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</si>
  <si>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</si>
  <si>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</si>
  <si>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</si>
  <si>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</si>
  <si>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</si>
  <si>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</si>
  <si>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</si>
  <si>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</si>
  <si>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</si>
  <si>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</si>
  <si>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</si>
  <si>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</si>
  <si>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</si>
  <si>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</si>
  <si>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</si>
  <si>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</si>
  <si>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</si>
  <si>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</si>
  <si>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</si>
  <si>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</si>
  <si>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</si>
  <si>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</si>
  <si>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</si>
  <si>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</si>
  <si>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</si>
  <si>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</si>
  <si>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</si>
  <si>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</si>
  <si>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</si>
  <si>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</si>
  <si>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</si>
  <si>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</si>
  <si>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</si>
  <si>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</si>
  <si>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</si>
  <si>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</si>
  <si>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</si>
  <si>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</si>
  <si>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</si>
  <si>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</si>
  <si>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</si>
  <si>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</si>
  <si>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</si>
  <si>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</si>
  <si>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</si>
  <si>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</si>
  <si>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</si>
  <si>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</si>
  <si>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</si>
  <si>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</si>
  <si>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</si>
  <si>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</si>
  <si>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</si>
  <si>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</si>
  <si>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</si>
  <si>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</si>
  <si>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</si>
  <si>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</si>
  <si>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</si>
  <si>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</si>
  <si>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</si>
  <si>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</si>
  <si>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</si>
  <si>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</si>
  <si>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</si>
  <si>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</si>
  <si>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</si>
  <si>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</si>
  <si>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</si>
  <si>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</si>
  <si>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</si>
  <si>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</si>
  <si>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</si>
  <si>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</si>
  <si>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</si>
  <si>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</si>
  <si>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</si>
  <si>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</si>
  <si>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</si>
  <si>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</si>
  <si>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</si>
  <si>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</si>
  <si>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</si>
  <si>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</si>
  <si>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</si>
  <si>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</si>
  <si>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</si>
  <si>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</si>
  <si>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</si>
  <si>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</si>
  <si>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</si>
  <si>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</si>
  <si>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</si>
  <si>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</si>
  <si>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</si>
  <si>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</si>
  <si>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</si>
  <si>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</si>
  <si>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</si>
  <si>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</si>
  <si>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</si>
  <si>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</si>
  <si>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</si>
  <si>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</si>
  <si>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</si>
  <si>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</si>
  <si>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</si>
  <si>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</si>
  <si>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</si>
  <si>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</si>
  <si>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</si>
  <si>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</si>
  <si>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</si>
  <si>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</si>
  <si>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</si>
  <si>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</si>
  <si>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</si>
  <si>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</si>
  <si>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</si>
  <si>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</si>
  <si>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</si>
  <si>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</si>
  <si>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</si>
  <si>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</si>
  <si>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</si>
  <si>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</si>
  <si>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</si>
  <si>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</si>
  <si>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</si>
  <si>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</si>
  <si>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</si>
  <si>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</si>
  <si>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</si>
  <si>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</si>
  <si>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</si>
  <si>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</si>
  <si>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</si>
  <si>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</si>
  <si>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</si>
  <si>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</si>
  <si>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</si>
  <si>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</si>
  <si>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</si>
  <si>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</si>
  <si>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</si>
  <si>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</si>
  <si>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</si>
  <si>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</si>
  <si>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</si>
  <si>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</si>
  <si>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</si>
  <si>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</si>
  <si>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</si>
  <si>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</si>
  <si>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</si>
  <si>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</si>
  <si>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</si>
  <si>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</si>
  <si>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</si>
  <si>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</si>
  <si>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</si>
  <si>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</si>
  <si>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</si>
  <si>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</si>
  <si>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</si>
  <si>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</si>
  <si>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</si>
  <si>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</si>
  <si>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</si>
  <si>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</si>
  <si>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</si>
  <si>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</si>
  <si>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</si>
  <si>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</si>
  <si>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</si>
  <si>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</si>
  <si>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</si>
  <si>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</si>
  <si>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</si>
  <si>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</si>
  <si>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</si>
  <si>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</si>
  <si>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</si>
  <si>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</si>
  <si>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</si>
  <si>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</si>
  <si>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</si>
  <si>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</si>
  <si>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</si>
  <si>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</si>
  <si>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</si>
  <si>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</si>
  <si>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</si>
  <si>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</si>
  <si>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</si>
  <si>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</si>
  <si>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</si>
  <si>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</si>
  <si>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</si>
  <si>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</si>
  <si>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</si>
  <si>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</si>
  <si>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</si>
  <si>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</si>
  <si>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</si>
  <si>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</si>
  <si>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</si>
  <si>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</si>
  <si>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</si>
  <si>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</si>
  <si>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</si>
  <si>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</si>
  <si>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</si>
  <si>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</si>
  <si>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</si>
  <si>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</si>
  <si>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</si>
  <si>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</si>
  <si>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</si>
  <si>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</si>
  <si>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</si>
  <si>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</si>
  <si>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</si>
  <si>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</si>
  <si>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</si>
  <si>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</si>
  <si>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</si>
  <si>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</si>
  <si>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</si>
  <si>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</si>
  <si>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</si>
  <si>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</si>
  <si>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</si>
  <si>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</si>
  <si>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</si>
  <si>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</si>
  <si>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</si>
  <si>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</si>
  <si>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</si>
  <si>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</si>
  <si>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</si>
  <si>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</si>
  <si>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</si>
  <si>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</si>
  <si>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</si>
  <si>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</si>
  <si>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</si>
  <si>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</si>
  <si>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</si>
  <si>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</si>
  <si>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</si>
  <si>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</si>
  <si>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</si>
  <si>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</si>
  <si>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</si>
  <si>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</si>
  <si>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</si>
  <si>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</si>
  <si>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</si>
  <si>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</si>
  <si>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</si>
  <si>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</si>
  <si>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</si>
  <si>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</si>
  <si>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</si>
  <si>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</si>
  <si>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</si>
  <si>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</si>
  <si>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</si>
  <si>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</si>
  <si>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</si>
  <si>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</si>
  <si>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</si>
  <si>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</si>
  <si>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</si>
  <si>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</si>
  <si>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</si>
  <si>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</si>
  <si>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</si>
  <si>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</si>
  <si>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</si>
  <si>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</si>
  <si>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</si>
  <si>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</si>
  <si>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</si>
  <si>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</si>
  <si>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</si>
  <si>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</si>
  <si>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</si>
  <si>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</si>
  <si>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</si>
  <si>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</si>
  <si>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</si>
  <si>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</si>
  <si>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</si>
  <si>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</si>
  <si>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</si>
  <si>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</si>
  <si>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</si>
  <si>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</si>
  <si>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</si>
  <si>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</si>
  <si>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</si>
  <si>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</si>
  <si>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</si>
  <si>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</si>
  <si>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</si>
  <si>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</si>
  <si>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</si>
  <si>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</si>
  <si>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</si>
  <si>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</si>
  <si>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</si>
  <si>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</si>
  <si>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</si>
  <si>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</si>
  <si>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</si>
  <si>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</si>
  <si>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</si>
  <si>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</si>
  <si>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</si>
  <si>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</si>
  <si>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</si>
  <si>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</si>
  <si>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</si>
  <si>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</si>
  <si>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</si>
  <si>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</si>
  <si>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</si>
  <si>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</si>
  <si>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</si>
  <si>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</si>
  <si>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</si>
  <si>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</si>
  <si>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</si>
  <si>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</si>
  <si>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</si>
  <si>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</si>
  <si>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</si>
  <si>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</si>
  <si>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</si>
  <si>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</si>
  <si>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</si>
  <si>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</si>
  <si>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</si>
  <si>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</si>
  <si>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</si>
  <si>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</si>
  <si>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</si>
  <si>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</si>
  <si>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</si>
  <si>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</si>
  <si>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</si>
  <si>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</si>
  <si>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</si>
  <si>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</si>
  <si>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</si>
  <si>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</si>
  <si>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</si>
  <si>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</si>
  <si>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</si>
  <si>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</si>
  <si>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</si>
  <si>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</si>
  <si>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</si>
  <si>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</si>
  <si>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</si>
  <si>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</si>
  <si>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</si>
  <si>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</si>
  <si>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</si>
  <si>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</si>
  <si>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</si>
  <si>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</si>
  <si>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</si>
  <si>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</si>
  <si>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</si>
  <si>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</si>
  <si>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</si>
  <si>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</si>
  <si>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</si>
  <si>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</si>
  <si>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</si>
  <si>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</si>
  <si>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</si>
  <si>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</si>
  <si>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</si>
  <si>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</si>
  <si>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</si>
  <si>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</si>
  <si>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</si>
  <si>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</si>
  <si>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</si>
  <si>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</si>
  <si>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</si>
  <si>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</si>
  <si>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</si>
  <si>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</si>
  <si>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</si>
  <si>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</si>
  <si>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</si>
  <si>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</si>
  <si>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</si>
  <si>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</si>
  <si>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</si>
  <si>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</si>
  <si>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</si>
  <si>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</si>
  <si>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</si>
  <si>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</si>
  <si>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</si>
  <si>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</si>
  <si>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</si>
  <si>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</si>
  <si>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</si>
  <si>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</si>
  <si>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</si>
  <si>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</si>
  <si>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</si>
  <si>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</si>
  <si>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</si>
  <si>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</si>
  <si>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</si>
  <si>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</si>
  <si>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</si>
  <si>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</si>
  <si>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</si>
  <si>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</si>
  <si>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</si>
  <si>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</si>
  <si>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</si>
  <si>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</si>
  <si>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</si>
  <si>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</si>
  <si>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</si>
  <si>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</si>
  <si>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</si>
  <si>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</si>
  <si>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</si>
  <si>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</si>
  <si>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</si>
  <si>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</si>
  <si>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</si>
  <si>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</si>
  <si>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</si>
  <si>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</si>
  <si>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</si>
  <si>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</si>
  <si>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</si>
  <si>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</si>
  <si>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</si>
  <si>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</si>
  <si>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</si>
  <si>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</si>
  <si>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</si>
  <si>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</si>
  <si>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</si>
  <si>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</si>
  <si>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</si>
  <si>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</si>
  <si>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</si>
  <si>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</si>
  <si>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</si>
  <si>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</si>
  <si>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</si>
  <si>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</si>
  <si>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</si>
  <si>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</si>
  <si>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</si>
  <si>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</si>
  <si>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</si>
  <si>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</si>
  <si>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</si>
  <si>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</si>
  <si>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</si>
  <si>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</si>
  <si>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</si>
  <si>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</si>
  <si>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</si>
  <si>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</si>
  <si>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</si>
  <si>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</si>
  <si>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</si>
  <si>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</si>
  <si>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</si>
  <si>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</si>
  <si>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</si>
  <si>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</si>
  <si>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</si>
  <si>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</si>
  <si>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</si>
  <si>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</si>
  <si>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</si>
  <si>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</si>
  <si>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</si>
  <si>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</si>
  <si>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</si>
  <si>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</si>
  <si>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</si>
  <si>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</si>
  <si>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</si>
  <si>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</si>
  <si>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</si>
  <si>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</si>
  <si>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</si>
  <si>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</si>
  <si>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</si>
  <si>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</si>
  <si>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</si>
  <si>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</si>
  <si>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</si>
  <si>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</si>
  <si>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</si>
  <si>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</si>
  <si>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</si>
  <si>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</si>
  <si>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</si>
  <si>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</si>
  <si>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</si>
  <si>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</si>
  <si>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</si>
  <si>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</si>
  <si>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</si>
  <si>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</si>
  <si>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</si>
  <si>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</si>
  <si>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</si>
  <si>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</si>
  <si>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</si>
  <si>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</si>
  <si>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</si>
  <si>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</si>
  <si>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</si>
  <si>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</si>
  <si>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</si>
  <si>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</si>
  <si>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</si>
  <si>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</si>
  <si>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</si>
  <si>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</si>
  <si>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</si>
  <si>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</si>
  <si>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</si>
  <si>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</si>
  <si>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</si>
  <si>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</si>
  <si>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</si>
  <si>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</si>
  <si>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</si>
  <si>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</si>
  <si>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</si>
  <si>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</si>
  <si>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</si>
  <si>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</si>
  <si>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</si>
  <si>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</si>
  <si>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</si>
  <si>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</si>
  <si>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</si>
  <si>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</si>
  <si>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</si>
  <si>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</si>
  <si>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</si>
  <si>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</si>
  <si>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</si>
  <si>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</si>
  <si>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</si>
  <si>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</si>
  <si>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</si>
  <si>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</si>
  <si>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</si>
  <si>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</si>
  <si>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</si>
  <si>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</si>
  <si>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</si>
  <si>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</si>
  <si>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</si>
  <si>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</si>
  <si>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</si>
  <si>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</si>
  <si>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</si>
  <si>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</si>
  <si>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</si>
  <si>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</si>
  <si>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</si>
  <si>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</si>
  <si>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</si>
  <si>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</si>
  <si>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</si>
  <si>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</si>
  <si>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</si>
  <si>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</si>
  <si>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</si>
  <si>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</si>
  <si>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</si>
  <si>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</si>
  <si>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</si>
  <si>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</si>
  <si>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</si>
  <si>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</si>
  <si>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</si>
  <si>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</si>
  <si>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</si>
  <si>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</si>
  <si>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</si>
  <si>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</si>
  <si>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</si>
  <si>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</si>
  <si>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</si>
  <si>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</si>
  <si>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</si>
  <si>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</si>
  <si>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</si>
  <si>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</si>
  <si>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</si>
  <si>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</si>
  <si>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</si>
  <si>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</si>
  <si>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</si>
  <si>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</si>
  <si>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</si>
  <si>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</si>
  <si>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</si>
  <si>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</si>
  <si>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</si>
  <si>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</si>
  <si>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</si>
  <si>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</si>
  <si>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</si>
  <si>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</si>
  <si>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</si>
  <si>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</si>
  <si>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</si>
  <si>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</si>
  <si>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</si>
  <si>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</si>
  <si>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</si>
  <si>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</si>
  <si>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</si>
  <si>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</si>
  <si>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</si>
  <si>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</si>
  <si>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</si>
  <si>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</si>
  <si>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</si>
  <si>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</si>
  <si>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</si>
  <si>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</si>
  <si>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</si>
  <si>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</si>
  <si>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</si>
  <si>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</si>
  <si>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</si>
  <si>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</si>
  <si>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</si>
  <si>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</si>
  <si>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</si>
  <si>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</si>
  <si>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</si>
  <si>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</si>
  <si>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</si>
  <si>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</si>
  <si>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</si>
  <si>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</si>
  <si>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</si>
  <si>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</si>
  <si>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</si>
  <si>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</si>
  <si>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</si>
  <si>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</si>
  <si>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</si>
  <si>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</si>
  <si>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</si>
  <si>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</si>
  <si>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</si>
  <si>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</si>
  <si>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</si>
  <si>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</si>
  <si>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</si>
  <si>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</si>
  <si>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</si>
  <si>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</si>
  <si>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</si>
  <si>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</si>
  <si>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</si>
  <si>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</si>
  <si>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</si>
  <si>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</si>
  <si>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</si>
  <si>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</si>
  <si>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</si>
  <si>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</si>
  <si>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</si>
  <si>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</si>
  <si>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</si>
  <si>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</si>
  <si>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</si>
  <si>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</si>
  <si>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</si>
  <si>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</si>
  <si>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</si>
  <si>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</si>
  <si>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</si>
  <si>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</si>
  <si>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</si>
  <si>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</si>
  <si>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</si>
  <si>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</si>
  <si>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</si>
  <si>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</si>
  <si>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</si>
  <si>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</si>
  <si>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</si>
  <si>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</si>
  <si>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</si>
  <si>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</si>
  <si>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</si>
  <si>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</si>
  <si>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</si>
  <si>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</si>
  <si>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</si>
  <si>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</si>
  <si>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</si>
  <si>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</si>
  <si>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</si>
  <si>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</si>
  <si>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</si>
  <si>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</si>
  <si>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</si>
  <si>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</si>
  <si>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</si>
  <si>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</si>
  <si>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</si>
  <si>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</si>
  <si>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</si>
  <si>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</si>
  <si>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</si>
  <si>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</si>
  <si>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</si>
  <si>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</si>
  <si>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</si>
  <si>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</si>
  <si>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</si>
  <si>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</si>
  <si>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</si>
  <si>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</si>
  <si>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</si>
  <si>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</si>
  <si>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</si>
  <si>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</si>
  <si>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</si>
  <si>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</si>
  <si>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</si>
  <si>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</si>
  <si>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</si>
  <si>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</si>
  <si>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</si>
  <si>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</si>
  <si>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</si>
  <si>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</si>
  <si>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</si>
  <si>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</si>
  <si>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</si>
  <si>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</si>
  <si>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</si>
  <si>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</si>
  <si>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</si>
  <si>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</si>
  <si>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</si>
  <si>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</si>
  <si>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</si>
  <si>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</si>
  <si>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</si>
  <si>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</si>
  <si>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</si>
  <si>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</si>
  <si>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</si>
  <si>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</si>
  <si>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</si>
  <si>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</si>
  <si>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</si>
  <si>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</si>
  <si>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</si>
  <si>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</si>
  <si>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</si>
  <si>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</si>
  <si>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</si>
  <si>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</si>
  <si>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</si>
  <si>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</si>
  <si>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</si>
  <si>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</si>
  <si>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</si>
  <si>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</si>
  <si>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</si>
  <si>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</si>
  <si>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</si>
  <si>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</si>
  <si>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</si>
  <si>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</si>
  <si>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</si>
  <si>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</si>
  <si>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</si>
  <si>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</si>
  <si>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</si>
  <si>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</si>
  <si>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</si>
  <si>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</si>
  <si>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</si>
  <si>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</si>
  <si>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</si>
  <si>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</si>
  <si>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</si>
  <si>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</si>
  <si>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</si>
  <si>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</si>
  <si>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</si>
  <si>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</si>
  <si>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</si>
  <si>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</si>
  <si>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</si>
  <si>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</si>
  <si>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</si>
  <si>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</si>
  <si>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</si>
  <si>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</si>
  <si>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</si>
  <si>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</si>
  <si>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</si>
  <si>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</si>
  <si>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</si>
  <si>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</si>
  <si>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</si>
  <si>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</si>
  <si>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</si>
  <si>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</si>
  <si>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</si>
  <si>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</si>
  <si>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</si>
  <si>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</si>
  <si>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</si>
  <si>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</si>
  <si>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</si>
  <si>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</si>
  <si>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</si>
  <si>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</si>
  <si>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</si>
  <si>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</si>
  <si>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</si>
  <si>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</si>
  <si>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</si>
  <si>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</si>
  <si>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</si>
  <si>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</si>
  <si>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</si>
  <si>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</si>
  <si>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</si>
  <si>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</si>
  <si>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</si>
  <si>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</si>
  <si>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</si>
  <si>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</si>
  <si>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</si>
  <si>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</si>
  <si>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</si>
  <si>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</si>
  <si>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</si>
  <si>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</si>
  <si>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</si>
  <si>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</si>
  <si>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</si>
  <si>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</si>
  <si>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</si>
  <si>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</si>
  <si>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</si>
  <si>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</si>
  <si>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</si>
  <si>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</si>
  <si>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</si>
  <si>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</si>
  <si>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</si>
  <si>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</si>
  <si>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</si>
  <si>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</si>
  <si>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</si>
  <si>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</si>
  <si>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</si>
  <si>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</si>
  <si>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</si>
  <si>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</si>
  <si>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</si>
  <si>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</si>
  <si>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</si>
  <si>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</si>
  <si>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</si>
  <si>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</si>
  <si>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</si>
  <si>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</si>
  <si>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</si>
  <si>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</si>
  <si>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</si>
  <si>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</si>
  <si>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</si>
  <si>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</si>
  <si>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</si>
  <si>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</si>
  <si>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</si>
  <si>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</si>
  <si>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</si>
  <si>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</si>
  <si>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</si>
  <si>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</si>
  <si>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</si>
  <si>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</si>
  <si>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</si>
  <si>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</si>
  <si>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</si>
  <si>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</si>
  <si>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</si>
  <si>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</si>
  <si>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</si>
  <si>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</si>
  <si>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</si>
  <si>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</si>
  <si>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</si>
  <si>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</si>
  <si>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</si>
  <si>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</si>
  <si>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</si>
  <si>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</si>
  <si>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</si>
  <si>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</si>
  <si>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</si>
  <si>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</si>
  <si>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</si>
  <si>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</si>
  <si>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</si>
  <si>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</si>
  <si>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</si>
  <si>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</si>
  <si>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</si>
  <si>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</si>
  <si>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</si>
  <si>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</si>
  <si>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</si>
  <si>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</si>
  <si>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</si>
  <si>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</si>
  <si>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</si>
  <si>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</si>
  <si>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</si>
  <si>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</si>
  <si>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</si>
  <si>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</si>
  <si>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</si>
  <si>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</si>
  <si>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</si>
  <si>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</si>
  <si>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</si>
  <si>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</si>
  <si>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</si>
  <si>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</si>
  <si>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</si>
  <si>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</si>
  <si>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</si>
  <si>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</si>
  <si>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</si>
  <si>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</si>
  <si>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</si>
  <si>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</si>
  <si>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</si>
  <si>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</si>
  <si>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</si>
  <si>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</si>
  <si>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</si>
  <si>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</si>
  <si>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</si>
  <si>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</si>
  <si>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</si>
  <si>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</si>
  <si>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</si>
  <si>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</si>
  <si>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</si>
  <si>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</si>
  <si>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</si>
  <si>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</si>
  <si>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</si>
  <si>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</si>
  <si>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</si>
  <si>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</si>
  <si>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</si>
  <si>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</si>
  <si>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</si>
  <si>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</si>
  <si>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</si>
  <si>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</si>
  <si>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</si>
  <si>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</si>
  <si>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</si>
  <si>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</si>
  <si>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</si>
  <si>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</si>
  <si>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</si>
  <si>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</si>
  <si>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</si>
  <si>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</si>
  <si>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</si>
  <si>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</si>
  <si>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</si>
  <si>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</si>
  <si>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</si>
  <si>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</si>
  <si>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</si>
  <si>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</si>
  <si>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</si>
  <si>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</si>
  <si>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</si>
  <si>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</si>
  <si>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</si>
  <si>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</si>
  <si>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</si>
  <si>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</si>
  <si>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</si>
  <si>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</si>
  <si>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</si>
  <si>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</si>
  <si>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</si>
  <si>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</si>
  <si>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</si>
  <si>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</si>
  <si>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</si>
  <si>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</si>
  <si>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</si>
  <si>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</si>
  <si>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</si>
  <si>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</si>
  <si>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</si>
  <si>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</si>
  <si>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</si>
  <si>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</si>
  <si>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</si>
  <si>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</si>
  <si>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</si>
  <si>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</si>
  <si>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</si>
  <si>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</si>
  <si>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</si>
  <si>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</si>
  <si>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</si>
  <si>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</si>
  <si>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</si>
  <si>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</si>
  <si>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</si>
  <si>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</si>
  <si>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</si>
  <si>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</si>
  <si>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</si>
  <si>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</si>
  <si>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</si>
  <si>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</si>
  <si>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</si>
  <si>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</si>
  <si>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</si>
  <si>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</si>
  <si>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</si>
  <si>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</si>
  <si>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</si>
  <si>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</si>
  <si>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</si>
  <si>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</si>
  <si>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</si>
  <si>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</si>
  <si>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</si>
  <si>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</si>
  <si>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</si>
  <si>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</si>
  <si>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</si>
  <si>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</si>
  <si>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</si>
  <si>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</si>
  <si>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</si>
  <si>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</si>
  <si>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</si>
  <si>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</si>
  <si>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</si>
  <si>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</si>
  <si>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</si>
  <si>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</si>
  <si>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</si>
  <si>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</si>
  <si>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</si>
  <si>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</si>
  <si>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</si>
  <si>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</si>
  <si>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</si>
  <si>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</si>
  <si>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</si>
  <si>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</si>
  <si>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</si>
  <si>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</si>
  <si>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</si>
  <si>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</si>
  <si>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</si>
  <si>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</si>
  <si>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</si>
  <si>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</si>
  <si>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</si>
  <si>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</si>
  <si>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</si>
  <si>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</si>
  <si>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</si>
  <si>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</si>
  <si>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</si>
  <si>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</si>
  <si>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</si>
  <si>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</si>
  <si>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</si>
  <si>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</si>
  <si>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</si>
  <si>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</si>
  <si>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</si>
  <si>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</si>
  <si>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</si>
  <si>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</si>
  <si>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</si>
  <si>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</si>
  <si>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</si>
  <si>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</si>
  <si>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</si>
  <si>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</si>
  <si>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</si>
  <si>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</si>
  <si>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</si>
  <si>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</si>
  <si>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</si>
  <si>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</si>
  <si>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</si>
  <si>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</si>
  <si>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</si>
  <si>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</si>
  <si>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</si>
  <si>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</si>
  <si>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</si>
  <si>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</si>
  <si>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</si>
  <si>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</si>
  <si>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</si>
  <si>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</si>
  <si>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</si>
  <si>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</si>
  <si>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</si>
  <si>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</si>
  <si>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</si>
  <si>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</si>
  <si>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</si>
  <si>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</si>
  <si>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</si>
  <si>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</si>
  <si>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</si>
  <si>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</si>
  <si>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</si>
  <si>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</si>
  <si>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</si>
  <si>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</si>
  <si>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</si>
  <si>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</si>
  <si>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</si>
  <si>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</si>
  <si>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</si>
  <si>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</si>
  <si>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</si>
  <si>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</si>
  <si>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</si>
  <si>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</si>
  <si>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</si>
  <si>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</si>
  <si>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</si>
  <si>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</si>
  <si>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</si>
  <si>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</si>
  <si>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</si>
  <si>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</si>
  <si>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</si>
  <si>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</si>
  <si>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</si>
  <si>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</si>
  <si>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</si>
  <si>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</si>
  <si>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</si>
  <si>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</si>
  <si>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</si>
  <si>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</si>
  <si>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</si>
  <si>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</si>
  <si>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</si>
  <si>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</si>
  <si>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</si>
  <si>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</si>
  <si>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</si>
  <si>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</si>
  <si>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</si>
  <si>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</si>
  <si>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</si>
  <si>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</si>
  <si>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</si>
  <si>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</si>
  <si>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</si>
  <si>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</si>
  <si>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</si>
  <si>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</si>
  <si>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</si>
  <si>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</si>
  <si>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</si>
  <si>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</si>
  <si>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</si>
  <si>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</si>
  <si>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</si>
  <si>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</si>
  <si>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</si>
  <si>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</si>
  <si>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</si>
  <si>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</si>
  <si>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</si>
  <si>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</si>
  <si>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</si>
  <si>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</si>
  <si>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</si>
  <si>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</si>
  <si>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</si>
  <si>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</si>
  <si>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</si>
  <si>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</si>
  <si>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</si>
  <si>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</si>
  <si>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</si>
  <si>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</si>
  <si>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</si>
  <si>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</si>
  <si>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</si>
  <si>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</si>
  <si>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</si>
  <si>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</si>
  <si>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</si>
  <si>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</si>
  <si>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</si>
  <si>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</si>
  <si>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</si>
  <si>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</si>
  <si>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</si>
  <si>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</si>
  <si>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</si>
  <si>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</si>
  <si>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</si>
  <si>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</si>
  <si>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</si>
  <si>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</si>
  <si>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</si>
  <si>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</si>
  <si>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</si>
  <si>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</si>
  <si>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</si>
  <si>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</si>
  <si>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</si>
  <si>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</si>
  <si>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</si>
  <si>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</si>
  <si>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</si>
  <si>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</si>
  <si>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</si>
  <si>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</si>
  <si>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</si>
  <si>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</si>
  <si>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</si>
  <si>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</si>
  <si>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</si>
  <si>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</si>
  <si>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</si>
  <si>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</si>
  <si>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</si>
  <si>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</si>
  <si>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</si>
  <si>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</si>
  <si>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</si>
  <si>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</si>
  <si>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</si>
  <si>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</si>
  <si>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</si>
  <si>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</si>
  <si>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</si>
  <si>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</si>
  <si>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</si>
  <si>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</si>
  <si>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</si>
  <si>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</si>
  <si>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</si>
  <si>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</si>
  <si>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</si>
  <si>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</si>
  <si>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</si>
  <si>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</si>
  <si>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</si>
  <si>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</si>
  <si>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</si>
  <si>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</si>
  <si>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</si>
  <si>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</si>
  <si>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</si>
  <si>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</si>
  <si>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</si>
  <si>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</si>
  <si>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</si>
  <si>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</si>
  <si>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</si>
  <si>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</si>
  <si>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</si>
  <si>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</si>
  <si>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</si>
  <si>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</si>
  <si>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</si>
  <si>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</si>
  <si>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</si>
  <si>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</si>
  <si>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</si>
  <si>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</si>
  <si>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</si>
  <si>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</si>
  <si>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</si>
  <si>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</si>
  <si>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</si>
  <si>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</si>
  <si>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</si>
  <si>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</si>
  <si>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</si>
  <si>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</si>
  <si>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</si>
  <si>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</si>
  <si>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</si>
  <si>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</si>
  <si>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</si>
  <si>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</si>
  <si>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</si>
  <si>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</si>
  <si>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</si>
  <si>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</si>
  <si>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</si>
  <si>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</si>
  <si>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</si>
  <si>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</si>
  <si>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</si>
  <si>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</si>
  <si>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</si>
  <si>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</si>
  <si>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</si>
  <si>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</si>
  <si>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</si>
  <si>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</si>
  <si>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</si>
  <si>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</si>
  <si>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</si>
  <si>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</si>
  <si>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</si>
  <si>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</si>
  <si>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</si>
  <si>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</si>
  <si>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</si>
  <si>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</si>
  <si>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</si>
  <si>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</si>
  <si>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</si>
  <si>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</si>
  <si>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</si>
  <si>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</si>
  <si>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</si>
  <si>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</si>
  <si>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</si>
  <si>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</si>
  <si>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</si>
  <si>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</si>
  <si>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</si>
  <si>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</si>
  <si>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</si>
  <si>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</si>
  <si>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</si>
  <si>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</si>
  <si>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</si>
  <si>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</si>
  <si>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</si>
  <si>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</si>
  <si>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</si>
  <si>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</si>
  <si>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</si>
  <si>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</si>
  <si>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</si>
  <si>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</si>
  <si>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</si>
  <si>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</si>
  <si>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</si>
  <si>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</si>
  <si>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</si>
  <si>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</si>
  <si>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</si>
  <si>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</si>
  <si>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</si>
  <si>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</si>
  <si>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</si>
  <si>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</si>
  <si>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</si>
  <si>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</si>
  <si>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</si>
  <si>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</si>
  <si>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</si>
  <si>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</si>
  <si>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</si>
  <si>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</si>
  <si>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</si>
  <si>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</si>
  <si>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</si>
  <si>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</si>
  <si>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</si>
  <si>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</si>
  <si>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</si>
  <si>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</si>
  <si>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</si>
  <si>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</si>
  <si>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</si>
  <si>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</si>
  <si>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</si>
  <si>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</si>
  <si>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</si>
  <si>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</si>
  <si>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</si>
  <si>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</si>
  <si>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</si>
  <si>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</si>
  <si>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</si>
  <si>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</si>
  <si>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</si>
  <si>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</si>
  <si>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</si>
  <si>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</si>
  <si>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</si>
  <si>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</si>
  <si>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</si>
  <si>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</si>
  <si>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</si>
  <si>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</si>
  <si>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</si>
  <si>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</si>
  <si>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</si>
  <si>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</si>
  <si>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</si>
  <si>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</si>
  <si>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</si>
  <si>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</si>
  <si>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</si>
  <si>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</si>
  <si>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</si>
  <si>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</si>
  <si>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</si>
  <si>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</si>
  <si>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</si>
  <si>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</si>
  <si>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</si>
  <si>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</si>
  <si>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</si>
  <si>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</si>
  <si>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</si>
  <si>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</si>
  <si>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</si>
  <si>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</si>
  <si>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</si>
  <si>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</si>
  <si>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</si>
  <si>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</si>
  <si>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</si>
  <si>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</si>
  <si>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</si>
  <si>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</si>
  <si>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</si>
  <si>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</si>
  <si>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</si>
  <si>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</si>
  <si>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</si>
  <si>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</si>
  <si>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</si>
  <si>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</si>
  <si>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</si>
  <si>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</si>
  <si>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</si>
  <si>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</si>
  <si>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</si>
  <si>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</si>
  <si>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</si>
  <si>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</si>
  <si>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</si>
  <si>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</si>
  <si>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</si>
  <si>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</si>
  <si>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</si>
  <si>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</si>
  <si>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</si>
  <si>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</si>
  <si>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</si>
  <si>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</si>
  <si>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</si>
  <si>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</si>
  <si>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</si>
  <si>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</si>
  <si>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</si>
  <si>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</si>
  <si>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</si>
  <si>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</si>
  <si>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</si>
  <si>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</si>
  <si>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</si>
  <si>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</si>
  <si>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</si>
  <si>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</si>
  <si>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</si>
  <si>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</si>
  <si>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</si>
  <si>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</si>
  <si>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</si>
  <si>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</si>
  <si>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</si>
  <si>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</si>
  <si>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</si>
  <si>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</si>
  <si>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</si>
  <si>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</si>
  <si>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</si>
  <si>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</si>
  <si>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</si>
  <si>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</si>
  <si>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</si>
  <si>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</si>
  <si>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</si>
  <si>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</si>
  <si>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</si>
  <si>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</si>
  <si>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</si>
  <si>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</si>
  <si>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</si>
  <si>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</si>
  <si>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</si>
  <si>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</si>
  <si>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</si>
  <si>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</si>
  <si>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</si>
  <si>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</si>
  <si>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</si>
  <si>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</si>
  <si>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</si>
  <si>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</si>
  <si>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</si>
  <si>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</si>
  <si>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</si>
  <si>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</si>
  <si>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</si>
  <si>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</si>
  <si>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</si>
  <si>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</si>
  <si>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</si>
  <si>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</si>
  <si>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</si>
  <si>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</si>
  <si>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</si>
  <si>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</si>
  <si>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</si>
  <si>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</si>
  <si>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</si>
  <si>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</si>
  <si>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</si>
  <si>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</si>
  <si>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</si>
  <si>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</si>
  <si>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</si>
  <si>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</si>
  <si>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</si>
  <si>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</si>
  <si>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</si>
  <si>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</si>
  <si>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</si>
  <si>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</si>
  <si>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</si>
  <si>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</si>
  <si>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</si>
  <si>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</si>
  <si>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</si>
  <si>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</si>
  <si>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</si>
  <si>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</si>
  <si>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</si>
  <si>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</si>
  <si>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</si>
  <si>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</si>
  <si>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</si>
  <si>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</si>
  <si>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</si>
  <si>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</si>
  <si>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</si>
  <si>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</si>
  <si>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</si>
  <si>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</si>
  <si>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</si>
  <si>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</si>
  <si>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</si>
  <si>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</si>
  <si>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</si>
  <si>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</si>
  <si>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</si>
  <si>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</si>
  <si>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</si>
  <si>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</si>
  <si>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</si>
  <si>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</si>
  <si>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</si>
  <si>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</si>
  <si>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</si>
  <si>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</si>
  <si>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</si>
  <si>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</si>
  <si>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</si>
  <si>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</si>
  <si>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</si>
  <si>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</si>
  <si>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</si>
  <si>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</si>
  <si>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</si>
  <si>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</si>
  <si>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</si>
  <si>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</si>
  <si>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</si>
  <si>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</si>
  <si>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</si>
  <si>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</si>
  <si>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</si>
  <si>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</si>
  <si>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</si>
  <si>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</si>
  <si>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</si>
  <si>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</si>
  <si>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</si>
  <si>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</si>
  <si>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</si>
  <si>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</si>
  <si>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</si>
  <si>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</si>
  <si>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</si>
  <si>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</si>
  <si>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</si>
  <si>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</si>
  <si>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</si>
  <si>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</si>
  <si>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</si>
  <si>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</si>
  <si>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</si>
  <si>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</si>
  <si>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</si>
  <si>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</si>
  <si>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</si>
  <si>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</si>
  <si>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</si>
  <si>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</si>
  <si>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</si>
  <si>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</si>
  <si>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</si>
  <si>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</si>
  <si>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</si>
  <si>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</si>
  <si>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</si>
  <si>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</si>
  <si>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</si>
  <si>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</si>
  <si>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</si>
  <si>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</si>
  <si>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</si>
  <si>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</si>
  <si>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</si>
  <si>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</si>
  <si>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</si>
  <si>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</si>
  <si>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</si>
  <si>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</si>
  <si>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</si>
  <si>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</si>
  <si>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</si>
  <si>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</si>
  <si>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</si>
  <si>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</si>
  <si>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</si>
  <si>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</si>
  <si>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</si>
  <si>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</si>
  <si>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</si>
  <si>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</si>
  <si>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</si>
  <si>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</si>
  <si>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</si>
  <si>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</si>
  <si>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</si>
  <si>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</si>
  <si>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</si>
  <si>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</si>
  <si>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</si>
  <si>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</si>
  <si>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</si>
  <si>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</si>
  <si>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</si>
  <si>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</si>
  <si>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</si>
  <si>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</si>
  <si>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</si>
  <si>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</si>
  <si>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</si>
  <si>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</si>
  <si>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</si>
  <si>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</si>
  <si>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</si>
  <si>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</si>
  <si>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</si>
  <si>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</si>
  <si>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</si>
  <si>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</si>
  <si>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</si>
  <si>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</si>
  <si>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</si>
  <si>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</si>
  <si>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</si>
  <si>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</si>
  <si>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</si>
  <si>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</si>
  <si>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</si>
  <si>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</si>
  <si>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</si>
  <si>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</si>
  <si>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</si>
  <si>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</si>
  <si>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</si>
  <si>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</si>
  <si>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</si>
  <si>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</si>
  <si>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</si>
  <si>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</si>
  <si>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</si>
  <si>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</si>
  <si>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</si>
  <si>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</si>
  <si>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</si>
  <si>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</si>
  <si>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</si>
  <si>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</si>
  <si>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</si>
  <si>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</si>
  <si>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</si>
  <si>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</si>
  <si>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</si>
  <si>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</si>
  <si>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</si>
  <si>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</si>
  <si>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</si>
  <si>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</si>
  <si>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</si>
  <si>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</si>
  <si>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</si>
  <si>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</si>
  <si>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</si>
  <si>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</si>
  <si>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</si>
  <si>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</si>
  <si>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</si>
  <si>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</si>
  <si>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</si>
  <si>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</si>
  <si>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</si>
  <si>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</si>
  <si>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</si>
  <si>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</si>
  <si>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</si>
  <si>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</si>
  <si>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</si>
  <si>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</si>
  <si>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</si>
  <si>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</si>
  <si>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</si>
  <si>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</si>
  <si>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</si>
  <si>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</si>
  <si>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</si>
  <si>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</si>
  <si>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</si>
  <si>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</si>
  <si>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</si>
  <si>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</si>
  <si>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</si>
  <si>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</si>
  <si>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</si>
  <si>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</si>
  <si>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</si>
  <si>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</si>
  <si>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</si>
  <si>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</si>
  <si>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</si>
  <si>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</si>
  <si>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</si>
  <si>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</si>
  <si>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</si>
  <si>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</si>
  <si>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</si>
  <si>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</si>
  <si>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</si>
  <si>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</si>
  <si>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</si>
  <si>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</si>
  <si>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</si>
  <si>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</si>
  <si>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</si>
  <si>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</si>
  <si>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</si>
  <si>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</si>
  <si>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</si>
  <si>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</si>
  <si>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</si>
  <si>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</si>
  <si>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</si>
  <si>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</si>
  <si>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</si>
  <si>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</si>
  <si>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</si>
  <si>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</si>
  <si>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</si>
  <si>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</si>
  <si>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</si>
  <si>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</si>
  <si>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</si>
  <si>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</si>
  <si>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</si>
  <si>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</si>
  <si>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</si>
  <si>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</si>
  <si>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</si>
  <si>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</si>
  <si>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</si>
  <si>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</si>
  <si>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</si>
  <si>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</si>
  <si>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</si>
  <si>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</si>
  <si>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</si>
  <si>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</si>
  <si>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</si>
  <si>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</si>
  <si>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</si>
  <si>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</si>
  <si>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</si>
  <si>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</si>
  <si>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</si>
  <si>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</si>
  <si>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</si>
  <si>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</si>
  <si>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</si>
  <si>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</si>
  <si>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</si>
  <si>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</si>
  <si>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</si>
  <si>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</si>
  <si>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</si>
  <si>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</si>
  <si>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</si>
  <si>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</si>
  <si>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</si>
  <si>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</si>
  <si>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</si>
  <si>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</si>
  <si>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</si>
  <si>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</si>
  <si>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</si>
  <si>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</si>
  <si>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</si>
  <si>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</si>
  <si>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</si>
  <si>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</si>
  <si>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</si>
  <si>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</si>
  <si>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</si>
  <si>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</si>
  <si>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</si>
  <si>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</si>
  <si>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</si>
  <si>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</si>
  <si>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</si>
  <si>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</si>
  <si>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</si>
  <si>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</si>
  <si>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</si>
  <si>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</si>
  <si>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</si>
  <si>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</si>
  <si>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</si>
  <si>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</si>
  <si>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</si>
  <si>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</si>
  <si>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</si>
  <si>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</si>
  <si>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</si>
  <si>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</si>
  <si>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</si>
  <si>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</si>
  <si>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</si>
  <si>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</si>
  <si>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</si>
  <si>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</si>
  <si>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</si>
  <si>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</si>
  <si>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</si>
  <si>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</si>
  <si>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</si>
  <si>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</si>
  <si>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</si>
  <si>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</si>
  <si>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</si>
  <si>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</si>
  <si>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</si>
  <si>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</si>
  <si>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</si>
  <si>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</si>
  <si>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</si>
  <si>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</si>
  <si>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</si>
  <si>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</si>
  <si>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</si>
  <si>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</si>
  <si>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</si>
  <si>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</si>
  <si>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</si>
  <si>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</si>
  <si>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</si>
  <si>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</si>
  <si>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</si>
  <si>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</si>
  <si>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</si>
  <si>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</si>
  <si>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</si>
  <si>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</si>
  <si>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</si>
  <si>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</si>
  <si>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</si>
  <si>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</si>
  <si>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</si>
  <si>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</si>
  <si>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</si>
  <si>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</si>
  <si>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</si>
  <si>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</si>
  <si>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</si>
  <si>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</si>
  <si>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</si>
  <si>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</si>
  <si>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</si>
  <si>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</si>
  <si>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</si>
  <si>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</si>
  <si>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</si>
  <si>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</si>
  <si>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</si>
  <si>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</si>
  <si>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</si>
  <si>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</si>
  <si>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</si>
  <si>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</si>
  <si>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</si>
  <si>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</si>
  <si>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</si>
  <si>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</si>
  <si>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</si>
  <si>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</si>
  <si>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</si>
  <si>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</si>
  <si>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</si>
  <si>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</si>
  <si>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</si>
  <si>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</si>
  <si>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</si>
  <si>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</si>
  <si>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</si>
  <si>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</si>
  <si>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</si>
  <si>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</si>
  <si>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</si>
  <si>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</si>
  <si>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</si>
  <si>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</si>
  <si>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</si>
  <si>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</si>
  <si>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</si>
  <si>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</si>
  <si>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</si>
  <si>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</si>
  <si>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</si>
  <si>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</si>
  <si>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</si>
  <si>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</si>
  <si>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</si>
  <si>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</si>
  <si>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</si>
  <si>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</si>
  <si>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</si>
  <si>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</si>
  <si>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</si>
  <si>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</si>
  <si>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</si>
  <si>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</si>
  <si>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</si>
  <si>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</si>
  <si>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</si>
  <si>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</si>
  <si>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</si>
  <si>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</si>
  <si>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</si>
  <si>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</si>
  <si>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</si>
  <si>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</si>
  <si>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</si>
  <si>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</si>
  <si>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</si>
  <si>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</si>
  <si>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</si>
  <si>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</si>
  <si>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</si>
  <si>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</si>
  <si>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</si>
  <si>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</si>
  <si>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</si>
  <si>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</si>
  <si>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</si>
  <si>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</si>
  <si>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</si>
  <si>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</si>
  <si>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</si>
  <si>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</si>
  <si>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</si>
  <si>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</si>
  <si>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</si>
  <si>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</si>
  <si>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</si>
  <si>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</si>
  <si>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</si>
  <si>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</si>
  <si>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</si>
  <si>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</si>
  <si>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</si>
  <si>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</si>
  <si>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</si>
  <si>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</si>
  <si>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</si>
  <si>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</si>
  <si>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</si>
  <si>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</si>
  <si>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</si>
  <si>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</si>
  <si>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</si>
  <si>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</si>
  <si>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</si>
  <si>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</si>
  <si>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</si>
  <si>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</si>
  <si>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</si>
  <si>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</si>
  <si>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</si>
  <si>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</si>
  <si>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</si>
  <si>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</si>
  <si>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</si>
  <si>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</si>
  <si>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</si>
  <si>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</si>
  <si>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</si>
  <si>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</si>
  <si>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</si>
  <si>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</si>
  <si>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</si>
  <si>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</si>
  <si>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</si>
  <si>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</si>
  <si>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</si>
  <si>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</si>
  <si>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</si>
  <si>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</si>
  <si>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</si>
  <si>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</si>
  <si>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</si>
  <si>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</si>
  <si>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</si>
  <si>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</si>
  <si>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</si>
  <si>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</si>
  <si>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</si>
  <si>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</si>
  <si>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</si>
  <si>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</si>
  <si>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</si>
  <si>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</si>
  <si>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</si>
  <si>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</si>
  <si>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</si>
  <si>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</si>
  <si>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</si>
  <si>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</si>
  <si>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</si>
  <si>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</si>
  <si>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</si>
  <si>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</si>
  <si>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</si>
  <si>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</si>
  <si>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</si>
  <si>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</si>
  <si>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</si>
  <si>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</si>
  <si>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</si>
  <si>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</si>
  <si>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Total Projects</t>
  </si>
  <si>
    <t>Percent Successful</t>
  </si>
  <si>
    <t>Percent Failed</t>
  </si>
  <si>
    <t>Number Canceled</t>
  </si>
  <si>
    <t>Percent Canceled</t>
  </si>
  <si>
    <t>Less than 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</si>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</sst>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Spreadsheet.xlsx]Category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3-4FAB-8F8F-45ADBA6D36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3-4FAB-8F8F-45ADBA6D36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3-4FAB-8F8F-45ADBA6D36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F3-4FAB-8F8F-45ADBA6D3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582168"/>
        <c:axId val="434583152"/>
      </c:barChart>
      <c:catAx>
        <c:axId val="43458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83152"/>
        <c:crosses val="autoZero"/>
        <c:auto val="1"/>
        <c:lblAlgn val="ctr"/>
        <c:lblOffset val="100"/>
        <c:noMultiLvlLbl val="0"/>
      </c:catAx>
      <c:valAx>
        <c:axId val="43458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8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Spreadsheet.xlsx]Sub-Category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C-4255-9373-D68476B3F124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0C-4255-9373-D68476B3F124}"/>
            </c:ext>
          </c:extLst>
        </c:ser>
        <c:ser>
          <c:idx val="2"/>
          <c:order val="2"/>
          <c:tx>
            <c:strRef>
              <c:f>'Sub-Category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0C-4255-9373-D68476B3F124}"/>
            </c:ext>
          </c:extLst>
        </c:ser>
        <c:ser>
          <c:idx val="3"/>
          <c:order val="3"/>
          <c:tx>
            <c:strRef>
              <c:f>'Sub-Category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0C-4255-9373-D68476B3F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957616"/>
        <c:axId val="546964176"/>
      </c:barChart>
      <c:catAx>
        <c:axId val="54695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64176"/>
        <c:crosses val="autoZero"/>
        <c:auto val="1"/>
        <c:lblAlgn val="ctr"/>
        <c:lblOffset val="100"/>
        <c:noMultiLvlLbl val="0"/>
      </c:catAx>
      <c:valAx>
        <c:axId val="5469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Spreadsheet.xlsx]Monthly and Annual Statistics!PivotTable1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and Annual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and Annual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and Annual Statistics'!$B$6:$B$18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3-495A-88C7-0CD8A3E060F3}"/>
            </c:ext>
          </c:extLst>
        </c:ser>
        <c:ser>
          <c:idx val="1"/>
          <c:order val="1"/>
          <c:tx>
            <c:strRef>
              <c:f>'Monthly and Annual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and Annual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and Annual Statistics'!$C$6:$C$18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3-495A-88C7-0CD8A3E060F3}"/>
            </c:ext>
          </c:extLst>
        </c:ser>
        <c:ser>
          <c:idx val="2"/>
          <c:order val="2"/>
          <c:tx>
            <c:strRef>
              <c:f>'Monthly and Annual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and Annual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and Annual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E3-495A-88C7-0CD8A3E060F3}"/>
            </c:ext>
          </c:extLst>
        </c:ser>
        <c:ser>
          <c:idx val="3"/>
          <c:order val="3"/>
          <c:tx>
            <c:strRef>
              <c:f>'Monthly and Annual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'Monthly and Annual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and Annual Statistics'!$E$6:$E$18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BA-455A-A121-EFE627B85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985816"/>
        <c:axId val="523987128"/>
      </c:lineChart>
      <c:catAx>
        <c:axId val="52398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87128"/>
        <c:crosses val="autoZero"/>
        <c:auto val="1"/>
        <c:lblAlgn val="ctr"/>
        <c:lblOffset val="100"/>
        <c:noMultiLvlLbl val="0"/>
      </c:catAx>
      <c:valAx>
        <c:axId val="52398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8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'Goal Cost Statistics'!$B$1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'Goal Cost Statistics'!$A$2:$A$12</c:f>
              <c:strCache>
                <c:ptCount val="11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'Goal Cost Statistics'!$B$2:$B$12</c:f>
              <c:numCache>
                <c:formatCode>General</c:formatCode>
                <c:ptCount val="11"/>
                <c:pt idx="0">
                  <c:v>322</c:v>
                </c:pt>
                <c:pt idx="1">
                  <c:v>815</c:v>
                </c:pt>
                <c:pt idx="2">
                  <c:v>230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0-4292-AB35-4FB2F4176114}"/>
            </c:ext>
          </c:extLst>
        </c:ser>
        <c:ser>
          <c:idx val="1"/>
          <c:order val="1"/>
          <c:tx>
            <c:strRef>
              <c:f>'Goal Cost Statistics'!$C$1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'Goal Cost Statistics'!$A$2:$A$12</c:f>
              <c:strCache>
                <c:ptCount val="11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'Goal Cost Statistics'!$C$2:$C$12</c:f>
              <c:numCache>
                <c:formatCode>General</c:formatCode>
                <c:ptCount val="11"/>
                <c:pt idx="0">
                  <c:v>113</c:v>
                </c:pt>
                <c:pt idx="1">
                  <c:v>357</c:v>
                </c:pt>
                <c:pt idx="2">
                  <c:v>160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0-4292-AB35-4FB2F4176114}"/>
            </c:ext>
          </c:extLst>
        </c:ser>
        <c:ser>
          <c:idx val="2"/>
          <c:order val="2"/>
          <c:tx>
            <c:strRef>
              <c:f>'Goal Cost Statistics'!$D$1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'Goal Cost Statistics'!$A$2:$A$12</c:f>
              <c:strCache>
                <c:ptCount val="11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'Goal Cost Statistics'!$D$2:$D$12</c:f>
              <c:numCache>
                <c:formatCode>General</c:formatCode>
                <c:ptCount val="11"/>
                <c:pt idx="0">
                  <c:v>18</c:v>
                </c:pt>
                <c:pt idx="1">
                  <c:v>52</c:v>
                </c:pt>
                <c:pt idx="2">
                  <c:v>27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0-4292-AB35-4FB2F4176114}"/>
            </c:ext>
          </c:extLst>
        </c:ser>
        <c:ser>
          <c:idx val="3"/>
          <c:order val="3"/>
          <c:tx>
            <c:strRef>
              <c:f>'Goal Cost Statistics'!$E$1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'Goal Cost Statistics'!$A$2:$A$12</c:f>
              <c:strCache>
                <c:ptCount val="11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'Goal Cost Statistics'!$E$2:$E$12</c:f>
              <c:numCache>
                <c:formatCode>General</c:formatCode>
                <c:ptCount val="11"/>
                <c:pt idx="0">
                  <c:v>453</c:v>
                </c:pt>
                <c:pt idx="1">
                  <c:v>1224</c:v>
                </c:pt>
                <c:pt idx="2">
                  <c:v>417</c:v>
                </c:pt>
                <c:pt idx="3">
                  <c:v>136</c:v>
                </c:pt>
                <c:pt idx="4">
                  <c:v>74</c:v>
                </c:pt>
                <c:pt idx="5">
                  <c:v>35</c:v>
                </c:pt>
                <c:pt idx="6">
                  <c:v>24</c:v>
                </c:pt>
                <c:pt idx="7">
                  <c:v>13</c:v>
                </c:pt>
                <c:pt idx="8">
                  <c:v>14</c:v>
                </c:pt>
                <c:pt idx="9">
                  <c:v>8</c:v>
                </c:pt>
                <c:pt idx="1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90-4292-AB35-4FB2F4176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135312"/>
        <c:axId val="521135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'Goal Cost Statistics'!$F$1</c15:sqref>
                        </c15:formulaRef>
                      </c:ext>
                    </c:extLst>
                    <c:strCache>
                      <c:ptCount val="1"/>
                      <c:pt idx="0">
                        <c:v>Percent Successful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'Goal Cost Statistics'!$A$2:$A$12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Cost Statistics'!$F$2:$F$12</c15:sqref>
                        </c15:formulaRef>
                      </c:ext>
                    </c:extLst>
                    <c:numCache>
                      <c:formatCode>0%</c:formatCode>
                      <c:ptCount val="11"/>
                      <c:pt idx="0">
                        <c:v>0.71081677704194257</c:v>
                      </c:pt>
                      <c:pt idx="1">
                        <c:v>0.66584967320261434</c:v>
                      </c:pt>
                      <c:pt idx="2">
                        <c:v>0.55155875299760193</c:v>
                      </c:pt>
                      <c:pt idx="3">
                        <c:v>0.47794117647058826</c:v>
                      </c:pt>
                      <c:pt idx="4">
                        <c:v>0.51351351351351349</c:v>
                      </c:pt>
                      <c:pt idx="5">
                        <c:v>0.51428571428571423</c:v>
                      </c:pt>
                      <c:pt idx="6">
                        <c:v>0.33333333333333331</c:v>
                      </c:pt>
                      <c:pt idx="7">
                        <c:v>0.46153846153846156</c:v>
                      </c:pt>
                      <c:pt idx="8">
                        <c:v>0.2857142857142857</c:v>
                      </c:pt>
                      <c:pt idx="9">
                        <c:v>0.625</c:v>
                      </c:pt>
                      <c:pt idx="10">
                        <c:v>0.3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D90-4292-AB35-4FB2F417611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Cost Statistics'!$G$1</c15:sqref>
                        </c15:formulaRef>
                      </c:ext>
                    </c:extLst>
                    <c:strCache>
                      <c:ptCount val="1"/>
                      <c:pt idx="0">
                        <c:v>Percent Failed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Cost Statistics'!$A$2:$A$12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Cost Statistics'!$G$2:$G$12</c15:sqref>
                        </c15:formulaRef>
                      </c:ext>
                    </c:extLst>
                    <c:numCache>
                      <c:formatCode>0%</c:formatCode>
                      <c:ptCount val="11"/>
                      <c:pt idx="0">
                        <c:v>0.24944812362030905</c:v>
                      </c:pt>
                      <c:pt idx="1">
                        <c:v>0.29166666666666669</c:v>
                      </c:pt>
                      <c:pt idx="2">
                        <c:v>0.38369304556354916</c:v>
                      </c:pt>
                      <c:pt idx="3">
                        <c:v>0.43382352941176472</c:v>
                      </c:pt>
                      <c:pt idx="4">
                        <c:v>0.43243243243243246</c:v>
                      </c:pt>
                      <c:pt idx="5">
                        <c:v>0.45714285714285713</c:v>
                      </c:pt>
                      <c:pt idx="6">
                        <c:v>0.625</c:v>
                      </c:pt>
                      <c:pt idx="7">
                        <c:v>0.46153846153846156</c:v>
                      </c:pt>
                      <c:pt idx="8">
                        <c:v>0.5714285714285714</c:v>
                      </c:pt>
                      <c:pt idx="9">
                        <c:v>0.375</c:v>
                      </c:pt>
                      <c:pt idx="10">
                        <c:v>0.5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D90-4292-AB35-4FB2F417611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Cost Statistics'!$H$1</c15:sqref>
                        </c15:formulaRef>
                      </c:ext>
                    </c:extLst>
                    <c:strCache>
                      <c:ptCount val="1"/>
                      <c:pt idx="0">
                        <c:v>Percent Canceled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Cost Statistics'!$A$2:$A$12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Cost Statistics'!$H$2:$H$12</c15:sqref>
                        </c15:formulaRef>
                      </c:ext>
                    </c:extLst>
                    <c:numCache>
                      <c:formatCode>0%</c:formatCode>
                      <c:ptCount val="11"/>
                      <c:pt idx="0">
                        <c:v>3.9735099337748346E-2</c:v>
                      </c:pt>
                      <c:pt idx="1">
                        <c:v>4.2483660130718956E-2</c:v>
                      </c:pt>
                      <c:pt idx="2">
                        <c:v>6.4748201438848921E-2</c:v>
                      </c:pt>
                      <c:pt idx="3">
                        <c:v>8.8235294117647065E-2</c:v>
                      </c:pt>
                      <c:pt idx="4">
                        <c:v>5.4054054054054057E-2</c:v>
                      </c:pt>
                      <c:pt idx="5">
                        <c:v>2.8571428571428571E-2</c:v>
                      </c:pt>
                      <c:pt idx="6">
                        <c:v>4.1666666666666664E-2</c:v>
                      </c:pt>
                      <c:pt idx="7">
                        <c:v>7.6923076923076927E-2</c:v>
                      </c:pt>
                      <c:pt idx="8">
                        <c:v>0.14285714285714285</c:v>
                      </c:pt>
                      <c:pt idx="9">
                        <c:v>0</c:v>
                      </c:pt>
                      <c:pt idx="10">
                        <c:v>0.2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D90-4292-AB35-4FB2F4176114}"/>
                  </c:ext>
                </c:extLst>
              </c15:ser>
            </c15:filteredBarSeries>
          </c:ext>
        </c:extLst>
      </c:barChart>
      <c:catAx>
        <c:axId val="52113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35640"/>
        <c:crosses val="autoZero"/>
        <c:auto val="1"/>
        <c:lblAlgn val="ctr"/>
        <c:lblOffset val="100"/>
        <c:noMultiLvlLbl val="0"/>
      </c:catAx>
      <c:valAx>
        <c:axId val="52113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609598</xdr:colOff>
      <xdr:row>1</xdr:row>
      <xdr:rowOff>0</xdr:rowOff>
    </xdr:from>
    <xdr:to>
      <xdr:col>18</xdr:col>
      <xdr:colOff>609599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FA1BC-DBC0-4B78-86BC-CD926EB2A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4762</xdr:rowOff>
    </xdr:from>
    <xdr:to>
      <xdr:col>18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AC3F8-CAAD-40D2-94FB-21BF0BC0C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4762</xdr:rowOff>
    </xdr:from>
    <xdr:to>
      <xdr:col>19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DB568-78EE-4FC0-90A2-EC65D1739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190499</xdr:rowOff>
    </xdr:from>
    <xdr:to>
      <xdr:col>8</xdr:col>
      <xdr:colOff>0</xdr:colOff>
      <xdr:row>34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F23EA0-C477-4693-B22A-EC10CFFF6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 Advani" refreshedDate="43696.619341666665" createdVersion="6" refreshedVersion="6" minRefreshableVersion="3" recordCount="4114" xr:uid="{3D1DAE8D-1F9C-409D-AC45-08196F0D9141}">
  <cacheSource type="worksheet">
    <worksheetSource ref="A1:R4115" sheet="Kickstarted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 Advani" refreshedDate="43697.683137731481" createdVersion="6" refreshedVersion="6" minRefreshableVersion="3" recordCount="4114" xr:uid="{AB9F1CAD-E7D9-4827-9B61-090A602CBD2C}">
  <cacheSource type="worksheet">
    <worksheetSource ref="A1:T4115" sheet="Kickstarted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C9F32-A752-4718-A53D-EB35FA4EF2C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8F8FF-D626-437A-B370-6A3B072433B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9ED51-7231-421F-8197-A0A4B0BF3D4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5D10BA-91E6-451B-8496-F0E9BD0CBFAC}" name="Table2" displayName="Table2" ref="A1:R2" insertRow="1" totalsRowShown="0">
  <autoFilter ref="A1:R2" xr:uid="{49250E27-C9E9-4C02-A85B-848169E33D77}"/>
  <tableColumns count="18">
    <tableColumn id="1" xr3:uid="{8AB5245F-BD86-403D-B3FD-9EA07A1CF001}" name="id"/>
    <tableColumn id="2" xr3:uid="{C2C33A83-A992-4062-893A-ED5EAC2ABE41}" name="name"/>
    <tableColumn id="3" xr3:uid="{E4F69A54-1D9A-40DB-B451-DF1279AAD8AA}" name="blurb"/>
    <tableColumn id="4" xr3:uid="{27447B7C-9BDC-4472-97E4-0AD3E6A4D9E3}" name="goal"/>
    <tableColumn id="5" xr3:uid="{8CCAD07D-F593-4F73-A54C-1847D8165DC5}" name="pledged"/>
    <tableColumn id="6" xr3:uid="{6732D3BC-90A7-4D22-8C89-549D79DB2476}" name="state"/>
    <tableColumn id="7" xr3:uid="{F664F682-407A-4CC4-B0AB-D9E2FCA5FC6A}" name="country"/>
    <tableColumn id="8" xr3:uid="{B20EB5F3-DFA3-4328-AF85-081A9759C4F3}" name="currency"/>
    <tableColumn id="9" xr3:uid="{564D9920-6A18-47F1-BA81-88F9A397AAED}" name="deadline"/>
    <tableColumn id="10" xr3:uid="{12B6D911-D94E-4F40-B2BC-E699481C9EE6}" name="launched_at"/>
    <tableColumn id="11" xr3:uid="{B12DEAC5-015F-468E-A0DF-6ED11CFA8B1E}" name="staff_pick"/>
    <tableColumn id="12" xr3:uid="{0CA94C68-1329-40A8-B277-79DE9A3FAAF8}" name="backers_count"/>
    <tableColumn id="13" xr3:uid="{549C35A6-530B-411A-B398-6D0CAF3A2FAA}" name="spotlight"/>
    <tableColumn id="14" xr3:uid="{8E20AC36-2D24-44C0-AC42-E1004B9A6004}" name="Category and Sub-Category"/>
    <tableColumn id="15" xr3:uid="{CEC671C3-A24F-4A70-A7DB-5361CE060FC1}" name="Percent Funded"/>
    <tableColumn id="16" xr3:uid="{A5CFB6E5-CE76-4F80-88C9-222DC10B0F10}" name="Average Donation"/>
    <tableColumn id="17" xr3:uid="{7496D4F8-1B34-4099-9DDE-152010A7A5F8}" name="Category"/>
    <tableColumn id="18" xr3:uid="{D5CFE803-95E9-4739-B871-79CDE227AF87}" name="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AAD6B9-9F9F-49D8-9C1F-4DBF28EBC294}" name="Table1" displayName="Table1" ref="A1:R25" totalsRowShown="0">
  <autoFilter ref="A1:R25" xr:uid="{AB71EB0F-4DCB-4F51-AB79-ECEF55FF9BE6}"/>
  <tableColumns count="18">
    <tableColumn id="1" xr3:uid="{F00C8466-5882-4B5F-AE21-09F6476D8A81}" name="id"/>
    <tableColumn id="2" xr3:uid="{53746627-4311-4FE4-AE48-7974226ED7BF}" name="name"/>
    <tableColumn id="3" xr3:uid="{DE18A7C9-BE3E-41E7-AA97-7FC3F17A6A7B}" name="blurb"/>
    <tableColumn id="4" xr3:uid="{8E409BB4-088B-42D7-86CE-40503AF1C19E}" name="goal"/>
    <tableColumn id="5" xr3:uid="{2A9D30E5-5924-426B-B2DA-C8BDF9B79502}" name="pledged"/>
    <tableColumn id="6" xr3:uid="{FCFCA38B-74BB-4154-A2A7-737135A54CB0}" name="state"/>
    <tableColumn id="7" xr3:uid="{C1E6D6D7-4880-42FB-8D07-08216B1C9F97}" name="country"/>
    <tableColumn id="8" xr3:uid="{37ED72FD-1DEC-4026-8DFF-DDD99FA069AC}" name="currency"/>
    <tableColumn id="9" xr3:uid="{552E89B3-2637-413F-BA39-9A18A29D8BB0}" name="deadline"/>
    <tableColumn id="10" xr3:uid="{FAB0C9E8-ECFC-4D2B-B4DA-0CEAC7B7CEE6}" name="launched_at"/>
    <tableColumn id="11" xr3:uid="{292FD91D-29F0-45E3-BF74-71DE79F5EA33}" name="staff_pick"/>
    <tableColumn id="12" xr3:uid="{D94A229F-BDBA-47F4-AC06-42CC38D6F64A}" name="backers_count"/>
    <tableColumn id="13" xr3:uid="{521E11CE-E3B6-405A-A509-16C9F88F403F}" name="spotlight"/>
    <tableColumn id="14" xr3:uid="{EC9AFFE6-7660-4014-AF69-1933874A7AC2}" name="Category and Sub-Category"/>
    <tableColumn id="15" xr3:uid="{FB1546BC-D1B4-4BA3-8453-FB085D7EE6F5}" name="Percent Funded"/>
    <tableColumn id="16" xr3:uid="{59AB09C6-380F-4FB1-9F06-C89FCBC7E751}" name="Average Donation"/>
    <tableColumn id="17" xr3:uid="{A056EB22-194B-406F-B78D-D35A88CB95C2}" name="Category"/>
    <tableColumn id="18" xr3:uid="{D22C4A00-0B82-4F40-9D2D-593BB80E97A7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55" zoomScaleNormal="55" workbookViewId="0">
      <selection activeCell="T3" sqref="T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140625" style="5" customWidth="1"/>
    <col min="16" max="16" width="25.140625" customWidth="1"/>
    <col min="17" max="17" width="18.7109375" customWidth="1"/>
    <col min="18" max="18" width="23.42578125" customWidth="1"/>
    <col min="19" max="19" width="34" style="13" customWidth="1"/>
    <col min="20" max="20" width="30.5703125" customWidth="1"/>
  </cols>
  <sheetData>
    <row r="1" spans="1:20" s="1" customForma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7" t="s">
        <v>8309</v>
      </c>
      <c r="R1" s="1" t="s">
        <v>8308</v>
      </c>
      <c r="S1" s="12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>
        <f>IF(E2=0,0,IF(E2&gt;0,E2/L2))</f>
        <v>63.917582417582416</v>
      </c>
      <c r="Q2" s="8" t="s">
        <v>8310</v>
      </c>
      <c r="R2" t="s">
        <v>8311</v>
      </c>
      <c r="S2" s="13">
        <f>'Goal Cost Statistics'!B10</f>
        <v>4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>
        <f t="shared" ref="P3:P66" si="1">E3/L3</f>
        <v>185.48101265822785</v>
      </c>
      <c r="Q3" s="8" t="s">
        <v>8310</v>
      </c>
      <c r="R3" t="s">
        <v>8311</v>
      </c>
      <c r="S3" s="13">
        <f t="shared" ref="S3:S66" si="2">(((J3/60)/60)/24)+DATE(1970,1,1)</f>
        <v>42766.600497685184</v>
      </c>
      <c r="T3" s="13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s="8" t="s">
        <v>8310</v>
      </c>
      <c r="R4" t="s">
        <v>8311</v>
      </c>
      <c r="S4" s="13">
        <f t="shared" si="2"/>
        <v>42405.702349537038</v>
      </c>
      <c r="T4" s="13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s="8" t="s">
        <v>8310</v>
      </c>
      <c r="R5" t="s">
        <v>8311</v>
      </c>
      <c r="S5" s="13">
        <f t="shared" si="2"/>
        <v>41828.515127314815</v>
      </c>
      <c r="T5" s="13">
        <f t="shared" ref="T5:T68" si="3"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s="8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s="8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s="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s="8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s="8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s="8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s="8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s="8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s="8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s="8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s="8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s="8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s="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s="8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s="8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s="8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s="8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s="8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s="8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s="8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s="8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s="8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s="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s="8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s="8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s="8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s="8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s="8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s="8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s="8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s="8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s="8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s="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s="8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s="8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s="8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s="8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s="8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s="8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s="8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s="8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s="8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s="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s="8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s="8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s="8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s="8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s="8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s="8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s="8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s="8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s="8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s="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s="8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s="8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s="8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s="8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s="8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s="8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s="8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s="8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>
        <f t="shared" ref="P67:P130" si="5">E67/L67</f>
        <v>132.05263157894737</v>
      </c>
      <c r="Q67" s="8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si="3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s="8" t="s">
        <v>8310</v>
      </c>
      <c r="R68" t="s">
        <v>8312</v>
      </c>
      <c r="S68" s="13">
        <f t="shared" si="6"/>
        <v>42539.849768518514</v>
      </c>
      <c r="T68" s="13">
        <f t="shared" si="3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s="8" t="s">
        <v>8310</v>
      </c>
      <c r="R69" t="s">
        <v>8312</v>
      </c>
      <c r="S69" s="13">
        <f t="shared" si="6"/>
        <v>41075.583379629628</v>
      </c>
      <c r="T69" s="13">
        <f t="shared" ref="T69:T132" si="7"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s="8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s="8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s="8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s="8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s="8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s="8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s="8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s="8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s="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s="8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s="8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s="8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s="8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s="8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s="8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s="8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s="8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s="8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s="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s="8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s="8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s="8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s="8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s="8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s="8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s="8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s="8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s="8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s="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s="8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s="8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s="8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s="8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s="8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s="8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s="8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s="8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s="8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s="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s="8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s="8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s="8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s="8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s="8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s="8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s="8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s="8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s="8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s="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s="8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s="8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s="8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s="8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s="8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>IF(E124=0,0,IF(E124&gt;0,E124/L124))</f>
        <v>0</v>
      </c>
      <c r="Q124" s="8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s="8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s="8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s="8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s="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s="8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s="8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t="e">
        <f t="shared" ref="P131:P194" si="9">E131/L131</f>
        <v>#DIV/0!</v>
      </c>
      <c r="Q131" s="8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si="7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s="8" t="s">
        <v>8310</v>
      </c>
      <c r="R132" t="s">
        <v>8313</v>
      </c>
      <c r="S132" s="13">
        <f t="shared" si="10"/>
        <v>41778.915416666663</v>
      </c>
      <c r="T132" s="13">
        <f t="shared" si="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s="8" t="s">
        <v>8310</v>
      </c>
      <c r="R133" t="s">
        <v>8313</v>
      </c>
      <c r="S133" s="13">
        <f t="shared" si="10"/>
        <v>42541.837511574078</v>
      </c>
      <c r="T133" s="13">
        <f t="shared" ref="T133:T196" si="11"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s="8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s="8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s="8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s="8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s="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s="8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s="8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s="8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s="8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s="8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s="8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s="8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s="8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s="8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s="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s="8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s="8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s="8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s="8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s="8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s="8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s="8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s="8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s="8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s="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s="8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s="8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s="8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s="8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s="8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s="8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s="8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s="8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s="8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s="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s="8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s="8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s="8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s="8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s="8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s="8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s="8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s="8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s="8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s="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s="8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s="8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s="8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s="8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s="8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s="8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s="8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s="8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s="8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s="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s="8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s="8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s="8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s="8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s="8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s="8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t="e">
        <f t="shared" ref="P195:P258" si="13">E195/L195</f>
        <v>#DIV/0!</v>
      </c>
      <c r="Q195" s="8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si="11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s="8" t="s">
        <v>8310</v>
      </c>
      <c r="R196" t="s">
        <v>8314</v>
      </c>
      <c r="S196" s="13">
        <f t="shared" si="14"/>
        <v>42375.996886574074</v>
      </c>
      <c r="T196" s="13">
        <f t="shared" si="1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s="8" t="s">
        <v>8310</v>
      </c>
      <c r="R197" t="s">
        <v>8314</v>
      </c>
      <c r="S197" s="13">
        <f t="shared" si="14"/>
        <v>42135.67050925926</v>
      </c>
      <c r="T197" s="13">
        <f t="shared" ref="T197:T260" si="15"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s="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s="8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s="8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s="8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s="8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s="8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s="8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s="8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s="8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s="8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s="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s="8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s="8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s="8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s="8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s="8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s="8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s="8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s="8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s="8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s="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s="8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s="8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s="8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s="8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s="8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s="8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s="8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s="8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s="8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s="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s="8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s="8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s="8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s="8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s="8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s="8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s="8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s="8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s="8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s="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s="8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s="8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s="8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s="8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s="8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s="8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s="8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s="8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s="8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s="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s="8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s="8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s="8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s="8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s="8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s="8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s="8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s="8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s="8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s="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>
        <f t="shared" ref="P259:P322" si="17">E259/L259</f>
        <v>66.70405357142856</v>
      </c>
      <c r="Q259" s="8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si="15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s="8" t="s">
        <v>8310</v>
      </c>
      <c r="R260" t="s">
        <v>8315</v>
      </c>
      <c r="S260" s="13">
        <f t="shared" si="18"/>
        <v>40682.051689814813</v>
      </c>
      <c r="T260" s="13">
        <f t="shared" si="15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s="8" t="s">
        <v>8310</v>
      </c>
      <c r="R261" t="s">
        <v>8315</v>
      </c>
      <c r="S261" s="13">
        <f t="shared" si="18"/>
        <v>42072.738067129627</v>
      </c>
      <c r="T261" s="13">
        <f t="shared" ref="T261:T324" si="19"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s="8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s="8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s="8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s="8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s="8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s="8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s="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s="8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s="8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s="8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s="8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s="8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s="8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s="8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s="8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s="8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s="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s="8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s="8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s="8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s="8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s="8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s="8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s="8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s="8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s="8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s="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s="8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s="8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s="8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s="8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s="8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s="8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s="8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s="8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s="8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s="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s="8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s="8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s="8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s="8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s="8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s="8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s="8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s="8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s="8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s="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s="8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s="8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s="8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s="8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s="8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s="8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s="8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s="8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s="8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s="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s="8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s="8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s="8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s="8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>
        <f t="shared" ref="P323:P386" si="21">E323/L323</f>
        <v>106.62314540059347</v>
      </c>
      <c r="Q323" s="8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si="19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s="8" t="s">
        <v>8310</v>
      </c>
      <c r="R324" t="s">
        <v>8315</v>
      </c>
      <c r="S324" s="13">
        <f t="shared" si="22"/>
        <v>42473.57</v>
      </c>
      <c r="T324" s="13">
        <f t="shared" si="19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s="8" t="s">
        <v>8310</v>
      </c>
      <c r="R325" t="s">
        <v>8315</v>
      </c>
      <c r="S325" s="13">
        <f t="shared" si="22"/>
        <v>42697.32136574074</v>
      </c>
      <c r="T325" s="13">
        <f t="shared" ref="T325:T388" si="23"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s="8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s="8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s="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s="8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s="8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s="8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s="8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s="8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s="8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s="8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s="8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s="8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s="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s="8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s="8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s="8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s="8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s="8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s="8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s="8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s="8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s="8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s="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s="8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s="8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s="8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s="8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s="8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s="8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s="8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s="8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s="8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s="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s="8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s="8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s="8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s="8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s="8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s="8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s="8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s="8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s="8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s="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s="8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s="8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s="8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s="8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s="8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s="8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s="8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s="8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s="8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s="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s="8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s="8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s="8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s="8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s="8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s="8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s="8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s="8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>
        <f t="shared" ref="P387:P450" si="25">E387/L387</f>
        <v>111.79535864978902</v>
      </c>
      <c r="Q387" s="8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si="23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s="8" t="s">
        <v>8310</v>
      </c>
      <c r="R388" t="s">
        <v>8315</v>
      </c>
      <c r="S388" s="13">
        <f t="shared" si="26"/>
        <v>42211.951284722221</v>
      </c>
      <c r="T388" s="13">
        <f t="shared" si="23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s="8" t="s">
        <v>8310</v>
      </c>
      <c r="R389" t="s">
        <v>8315</v>
      </c>
      <c r="S389" s="13">
        <f t="shared" si="26"/>
        <v>42200.67659722222</v>
      </c>
      <c r="T389" s="13">
        <f t="shared" ref="T389:T452" si="27"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s="8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s="8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s="8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s="8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s="8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s="8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s="8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s="8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s="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s="8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s="8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s="8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s="8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s="8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s="8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s="8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s="8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s="8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s="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s="8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s="8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s="8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s="8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s="8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s="8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s="8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s="8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s="8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s="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s="8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s="8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s="8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s="8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s="8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s="8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s="8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s="8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s="8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s="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s="8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s="8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s="8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s="8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s="8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s="8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s="8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s="8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s="8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s="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s="8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s="8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s="8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s="8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s="8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s="8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s="8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s="8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s="8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s="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s="8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s="8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>
        <f t="shared" ref="P451:P514" si="29">E451/L451</f>
        <v>9</v>
      </c>
      <c r="Q451" s="8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si="2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s="8" t="s">
        <v>8310</v>
      </c>
      <c r="R452" t="s">
        <v>8316</v>
      </c>
      <c r="S452" s="13">
        <f t="shared" si="30"/>
        <v>41654.946759259255</v>
      </c>
      <c r="T452" s="13">
        <f t="shared" si="2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s="8" t="s">
        <v>8310</v>
      </c>
      <c r="R453" t="s">
        <v>8316</v>
      </c>
      <c r="S453" s="13">
        <f t="shared" si="30"/>
        <v>41634.715173611112</v>
      </c>
      <c r="T453" s="13">
        <f t="shared" ref="T453:T516" si="31"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s="8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s="8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s="8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s="8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s="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s="8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s="8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s="8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s="8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s="8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s="8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s="8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s="8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s="8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s="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s="8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s="8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s="8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s="8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s="8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s="8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s="8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s="8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s="8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s="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s="8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s="8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s="8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s="8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s="8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s="8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s="8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s="8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s="8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s="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s="8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s="8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s="8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s="8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s="8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s="8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s="8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s="8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s="8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s="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s="8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s="8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s="8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s="8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s="8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s="8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s="8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s="8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s="8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s="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s="8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s="8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s="8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s="8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s="8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s="8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>
        <f t="shared" ref="P515:P578" si="33">E515/L515</f>
        <v>102.38235294117646</v>
      </c>
      <c r="Q515" s="8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si="31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s="8" t="s">
        <v>8310</v>
      </c>
      <c r="R516" t="s">
        <v>8316</v>
      </c>
      <c r="S516" s="13">
        <f t="shared" si="34"/>
        <v>41830.613969907405</v>
      </c>
      <c r="T516" s="13">
        <f t="shared" si="31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s="8" t="s">
        <v>8310</v>
      </c>
      <c r="R517" t="s">
        <v>8316</v>
      </c>
      <c r="S517" s="13">
        <f t="shared" si="34"/>
        <v>42327.490752314814</v>
      </c>
      <c r="T517" s="13">
        <f t="shared" ref="T517:T580" si="35"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s="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s="8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s="8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s="8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s="8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s="8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s="8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s="8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s="8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s="8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s="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s="8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s="8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s="8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s="8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s="8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s="8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s="8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s="8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s="8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s="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s="8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s="8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s="8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s="8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s="8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s="8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s="8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s="8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s="8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s="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s="8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s="8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s="8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s="8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s="8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s="8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s="8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s="8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s="8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s="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s="8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s="8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s="8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s="8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s="8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s="8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s="8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s="8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s="8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s="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s="8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s="8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s="8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s="8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s="8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s="8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s="8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s="8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s="8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s="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>
        <f t="shared" ref="P579:P642" si="37">E579/L579</f>
        <v>10</v>
      </c>
      <c r="Q579" s="8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si="35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s="8" t="s">
        <v>8319</v>
      </c>
      <c r="R580" t="s">
        <v>8320</v>
      </c>
      <c r="S580" s="13">
        <f t="shared" si="38"/>
        <v>42230.578622685185</v>
      </c>
      <c r="T580" s="13">
        <f t="shared" si="35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s="8" t="s">
        <v>8319</v>
      </c>
      <c r="R581" t="s">
        <v>8320</v>
      </c>
      <c r="S581" s="13">
        <f t="shared" si="38"/>
        <v>41968.852118055554</v>
      </c>
      <c r="T581" s="13">
        <f t="shared" ref="T581:T644" si="39"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s="8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s="8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s="8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s="8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s="8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s="8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s="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s="8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s="8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s="8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s="8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s="8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s="8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s="8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s="8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s="8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s="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s="8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s="8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s="8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s="8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s="8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s="8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s="8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s="8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s="8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s="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s="8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s="8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s="8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s="8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s="8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s="8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s="8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s="8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s="8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s="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s="8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s="8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s="8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s="8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s="8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s="8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s="8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s="8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s="8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s="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s="8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s="8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s="8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s="8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s="8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s="8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s="8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s="8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s="8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s="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s="8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s="8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s="8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s="8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>
        <f t="shared" ref="P643:P706" si="41">E643/L643</f>
        <v>151.31746031746033</v>
      </c>
      <c r="Q643" s="8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si="39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s="8" t="s">
        <v>8319</v>
      </c>
      <c r="R644" t="s">
        <v>8321</v>
      </c>
      <c r="S644" s="13">
        <f t="shared" si="42"/>
        <v>42199.651319444441</v>
      </c>
      <c r="T644" s="13">
        <f t="shared" si="39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s="8" t="s">
        <v>8319</v>
      </c>
      <c r="R645" t="s">
        <v>8321</v>
      </c>
      <c r="S645" s="13">
        <f t="shared" si="42"/>
        <v>42100.642071759255</v>
      </c>
      <c r="T645" s="13">
        <f t="shared" ref="T645:T708" si="43"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s="8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s="8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s="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s="8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s="8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s="8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s="8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s="8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s="8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s="8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s="8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s="8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s="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s="8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s="8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s="8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s="8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s="8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s="8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s="8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s="8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s="8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s="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s="8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s="8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s="8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s="8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s="8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s="8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s="8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s="8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s="8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s="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s="8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s="8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s="8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s="8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s="8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s="8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s="8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s="8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s="8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s="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s="8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s="8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s="8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s="8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s="8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s="8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s="8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s="8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s="8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s="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s="8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s="8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s="8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s="8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s="8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s="8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s="8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s="8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>
        <f t="shared" ref="P707:P770" si="45">E707/L707</f>
        <v>195.4</v>
      </c>
      <c r="Q707" s="8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si="43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s="8" t="s">
        <v>8319</v>
      </c>
      <c r="R708" t="s">
        <v>8321</v>
      </c>
      <c r="S708" s="13">
        <f t="shared" si="46"/>
        <v>42676.995173611111</v>
      </c>
      <c r="T708" s="13">
        <f t="shared" si="43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s="8" t="s">
        <v>8319</v>
      </c>
      <c r="R709" t="s">
        <v>8321</v>
      </c>
      <c r="S709" s="13">
        <f t="shared" si="46"/>
        <v>42696.663506944446</v>
      </c>
      <c r="T709" s="13">
        <f t="shared" ref="T709:T772" si="47"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s="8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s="8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s="8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s="8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s="8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s="8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s="8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s="8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s="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s="8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s="8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s="8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s="8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s="8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s="8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s="8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s="8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s="8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s="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s="8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s="8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s="8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s="8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s="8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s="8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s="8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s="8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s="8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s="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s="8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s="8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s="8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s="8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s="8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s="8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s="8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s="8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s="8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s="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s="8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s="8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s="8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s="8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s="8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s="8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s="8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s="8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s="8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s="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s="8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s="8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s="8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s="8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s="8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s="8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s="8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s="8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s="8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s="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s="8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s="8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>
        <f t="shared" ref="P771:P834" si="49">E771/L771</f>
        <v>31.846153846153847</v>
      </c>
      <c r="Q771" s="8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si="4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s="8" t="s">
        <v>8322</v>
      </c>
      <c r="R772" t="s">
        <v>8324</v>
      </c>
      <c r="S772" s="13">
        <f t="shared" si="50"/>
        <v>41289.999641203707</v>
      </c>
      <c r="T772" s="13">
        <f t="shared" si="4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s="8" t="s">
        <v>8322</v>
      </c>
      <c r="R773" t="s">
        <v>8324</v>
      </c>
      <c r="S773" s="13">
        <f t="shared" si="50"/>
        <v>42349.824097222227</v>
      </c>
      <c r="T773" s="13">
        <f t="shared" ref="T773:T836" si="51"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s="8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s="8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s="8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s="8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s="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s="8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s="8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s="8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s="8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s="8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s="8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s="8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s="8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s="8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s="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s="8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s="8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s="8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s="8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s="8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s="8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s="8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s="8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s="8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s="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s="8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s="8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s="8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s="8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s="8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s="8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s="8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s="8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s="8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s="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s="8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s="8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s="8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s="8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s="8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s="8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s="8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s="8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s="8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s="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s="8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s="8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s="8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s="8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s="8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s="8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s="8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s="8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s="8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s="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s="8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s="8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s="8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s="8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s="8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s="8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>
        <f t="shared" ref="P835:P898" si="53">E835/L835</f>
        <v>148.78048780487805</v>
      </c>
      <c r="Q835" s="8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si="51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s="8" t="s">
        <v>8325</v>
      </c>
      <c r="R836" t="s">
        <v>8326</v>
      </c>
      <c r="S836" s="13">
        <f t="shared" si="54"/>
        <v>41422.822824074072</v>
      </c>
      <c r="T836" s="13">
        <f t="shared" si="5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s="8" t="s">
        <v>8325</v>
      </c>
      <c r="R837" t="s">
        <v>8326</v>
      </c>
      <c r="S837" s="13">
        <f t="shared" si="54"/>
        <v>41005.45784722222</v>
      </c>
      <c r="T837" s="13">
        <f t="shared" ref="T837:T900" si="55">(((I837/60)/60)/24)+DATE(1970,1,1)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s="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s="8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s="8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s="8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s="8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s="8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s="8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s="8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s="8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s="8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s="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s="8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s="8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s="8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s="8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s="8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s="8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s="8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s="8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s="8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s="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s="8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s="8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s="8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s="8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s="8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s="8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s="8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s="8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s="8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s="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s="8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s="8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s="8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s="8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s="8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s="8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s="8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s="8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s="8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s="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s="8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s="8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s="8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s="8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s="8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s="8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s="8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s="8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s="8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s="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s="8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s="8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s="8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s="8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s="8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s="8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s="8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s="8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s="8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s="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t="e">
        <f t="shared" ref="P899:P962" si="57">E899/L899</f>
        <v>#DIV/0!</v>
      </c>
      <c r="Q899" s="8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si="55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s="8" t="s">
        <v>8325</v>
      </c>
      <c r="R900" t="s">
        <v>8329</v>
      </c>
      <c r="S900" s="13">
        <f t="shared" si="58"/>
        <v>40878.758217592593</v>
      </c>
      <c r="T900" s="13">
        <f t="shared" si="55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s="8" t="s">
        <v>8325</v>
      </c>
      <c r="R901" t="s">
        <v>8329</v>
      </c>
      <c r="S901" s="13">
        <f t="shared" si="58"/>
        <v>40646.099097222221</v>
      </c>
      <c r="T901" s="13">
        <f t="shared" ref="T901:T964" si="59"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s="8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s="8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s="8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s="8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s="8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s="8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s="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s="8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s="8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s="8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s="8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s="8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s="8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s="8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s="8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s="8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s="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s="8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s="8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s="8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s="8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s="8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s="8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s="8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s="8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s="8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s="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s="8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s="8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s="8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s="8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s="8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s="8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s="8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s="8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s="8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s="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s="8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s="8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s="8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s="8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s="8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s="8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s="8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s="8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s="8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s="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s="8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s="8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s="8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s="8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s="8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s="8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s="8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s="8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s="8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s="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s="8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s="8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s="8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s="8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>
        <f t="shared" ref="P963:P1026" si="61">E963/L963</f>
        <v>364.35454545454547</v>
      </c>
      <c r="Q963" s="8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si="59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s="8" t="s">
        <v>8319</v>
      </c>
      <c r="R964" t="s">
        <v>8321</v>
      </c>
      <c r="S964" s="13">
        <f t="shared" si="62"/>
        <v>42373.712418981479</v>
      </c>
      <c r="T964" s="13">
        <f t="shared" si="5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s="8" t="s">
        <v>8319</v>
      </c>
      <c r="R965" t="s">
        <v>8321</v>
      </c>
      <c r="S965" s="13">
        <f t="shared" si="62"/>
        <v>42625.635636574079</v>
      </c>
      <c r="T965" s="13">
        <f t="shared" ref="T965:T1028" si="63"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s="8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s="8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s="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s="8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s="8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s="8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s="8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s="8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s="8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s="8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s="8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s="8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s="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s="8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s="8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s="8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s="8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s="8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s="8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s="8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s="8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s="8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s="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s="8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s="8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s="8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s="8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s="8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s="8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s="8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s="8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s="8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s="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s="8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s="8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s="8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s="8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s="8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s="8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s="8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s="8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s="8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s="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s="8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s="8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s="8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s="8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s="8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s="8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s="8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s="8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s="8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s="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s="8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s="8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s="8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s="8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s="8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s="8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s="8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s="8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>
        <f t="shared" ref="P1027:P1090" si="65">E1027/L1027</f>
        <v>71.848571428571432</v>
      </c>
      <c r="Q1027" s="8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si="63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s="8" t="s">
        <v>8325</v>
      </c>
      <c r="R1028" t="s">
        <v>8330</v>
      </c>
      <c r="S1028" s="13">
        <f t="shared" si="66"/>
        <v>42426.407592592594</v>
      </c>
      <c r="T1028" s="13">
        <f t="shared" si="63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s="8" t="s">
        <v>8325</v>
      </c>
      <c r="R1029" t="s">
        <v>8330</v>
      </c>
      <c r="S1029" s="13">
        <f t="shared" si="66"/>
        <v>41905.034108796295</v>
      </c>
      <c r="T1029" s="13">
        <f t="shared" ref="T1029:T1092" si="67"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s="8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s="8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s="8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s="8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s="8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s="8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s="8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s="8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s="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s="8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s="8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s="8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s="8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s="8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s="8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s="8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s="8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s="8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s="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s="8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s="8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s="8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s="8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s="8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s="8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s="8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s="8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s="8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s="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s="8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s="8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s="8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s="8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s="8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s="8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s="8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s="8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s="8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s="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s="8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s="8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s="8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s="8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s="8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s="8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s="8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s="8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s="8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s="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s="8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s="8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s="8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s="8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s="8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s="8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s="8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s="8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s="8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s="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s="8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s="8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>
        <f t="shared" ref="P1091:P1154" si="69">E1091/L1091</f>
        <v>23.959183673469386</v>
      </c>
      <c r="Q1091" s="8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si="6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s="8" t="s">
        <v>8333</v>
      </c>
      <c r="R1092" t="s">
        <v>8334</v>
      </c>
      <c r="S1092" s="13">
        <f t="shared" si="70"/>
        <v>42123.185798611114</v>
      </c>
      <c r="T1092" s="13">
        <f t="shared" si="6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s="8" t="s">
        <v>8333</v>
      </c>
      <c r="R1093" t="s">
        <v>8334</v>
      </c>
      <c r="S1093" s="13">
        <f t="shared" si="70"/>
        <v>42440.820277777777</v>
      </c>
      <c r="T1093" s="13">
        <f t="shared" ref="T1093:T1156" si="71"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s="8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s="8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s="8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s="8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s="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s="8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s="8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s="8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s="8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s="8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s="8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s="8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s="8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s="8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s="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s="8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s="8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s="8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s="8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s="8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s="8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s="8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s="8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s="8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s="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s="8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s="8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s="8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s="8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s="8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s="8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s="8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s="8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s="8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s="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s="8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s="8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s="8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s="8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s="8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s="8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s="8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s="8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s="8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s="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s="8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s="8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s="8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s="8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s="8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s="8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s="8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s="8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s="8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s="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s="8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s="8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s="8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s="8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s="8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s="8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>
        <f t="shared" ref="P1155:P1218" si="73">E1155/L1155</f>
        <v>50</v>
      </c>
      <c r="Q1155" s="8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si="71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s="8" t="s">
        <v>8336</v>
      </c>
      <c r="R1156" t="s">
        <v>8337</v>
      </c>
      <c r="S1156" s="13">
        <f t="shared" si="74"/>
        <v>42223.108865740738</v>
      </c>
      <c r="T1156" s="13">
        <f t="shared" si="71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s="8" t="s">
        <v>8336</v>
      </c>
      <c r="R1157" t="s">
        <v>8337</v>
      </c>
      <c r="S1157" s="13">
        <f t="shared" si="74"/>
        <v>41835.763981481483</v>
      </c>
      <c r="T1157" s="13">
        <f t="shared" ref="T1157:T1220" si="75"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s="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s="8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s="8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s="8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s="8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s="8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s="8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s="8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s="8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s="8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s="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s="8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s="8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s="8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s="8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s="8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s="8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s="8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s="8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s="8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s="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s="8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s="8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s="8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s="8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s="8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s="8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s="8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s="8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s="8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s="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s="8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s="8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s="8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s="8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s="8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s="8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s="8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s="8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s="8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s="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s="8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s="8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s="8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s="8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s="8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s="8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s="8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s="8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s="8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s="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s="8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s="8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s="8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s="8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s="8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s="8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s="8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s="8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s="8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s="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>
        <f t="shared" ref="P1219:P1282" si="77">E1219/L1219</f>
        <v>148.57377049180329</v>
      </c>
      <c r="Q1219" s="8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si="75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s="8" t="s">
        <v>8338</v>
      </c>
      <c r="R1220" t="s">
        <v>8339</v>
      </c>
      <c r="S1220" s="13">
        <f t="shared" si="78"/>
        <v>42278.662037037036</v>
      </c>
      <c r="T1220" s="13">
        <f t="shared" si="75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s="8" t="s">
        <v>8338</v>
      </c>
      <c r="R1221" t="s">
        <v>8339</v>
      </c>
      <c r="S1221" s="13">
        <f t="shared" si="78"/>
        <v>42633.461956018517</v>
      </c>
      <c r="T1221" s="13">
        <f t="shared" ref="T1221:T1284" si="79"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s="8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s="8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s="8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s="8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s="8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s="8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s="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s="8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s="8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s="8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s="8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s="8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s="8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s="8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s="8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s="8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s="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s="8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s="8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s="8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s="8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s="8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s="8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s="8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s="8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s="8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s="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s="8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s="8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s="8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s="8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s="8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s="8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s="8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s="8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s="8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s="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s="8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s="8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s="8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s="8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s="8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s="8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s="8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s="8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s="8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s="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s="8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s="8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s="8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s="8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s="8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s="8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s="8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s="8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s="8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s="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s="8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s="8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s="8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s="8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>
        <f t="shared" ref="P1283:P1346" si="81">E1283/L1283</f>
        <v>104.72972972972973</v>
      </c>
      <c r="Q1283" s="8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si="79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s="8" t="s">
        <v>8325</v>
      </c>
      <c r="R1284" t="s">
        <v>8326</v>
      </c>
      <c r="S1284" s="13">
        <f t="shared" si="82"/>
        <v>41586.475173611114</v>
      </c>
      <c r="T1284" s="13">
        <f t="shared" si="79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s="8" t="s">
        <v>8325</v>
      </c>
      <c r="R1285" t="s">
        <v>8326</v>
      </c>
      <c r="S1285" s="13">
        <f t="shared" si="82"/>
        <v>41320.717465277776</v>
      </c>
      <c r="T1285" s="13">
        <f t="shared" ref="T1285:T1348" si="83"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s="8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s="8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s="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s="8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s="8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s="8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s="8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s="8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s="8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s="8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s="8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s="8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s="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s="8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s="8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s="8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s="8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s="8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s="8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s="8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s="8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s="8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s="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s="8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s="8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s="8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s="8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s="8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s="8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s="8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s="8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s="8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s="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s="8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s="8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s="8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s="8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s="8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s="8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s="8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s="8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s="8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s="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s="8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s="8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s="8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s="8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s="8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s="8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s="8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s="8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s="8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s="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s="8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s="8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s="8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s="8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s="8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s="8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s="8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s="8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>
        <f t="shared" ref="P1347:P1410" si="85">E1347/L1347</f>
        <v>53.571428571428569</v>
      </c>
      <c r="Q1347" s="8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si="83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s="8" t="s">
        <v>8322</v>
      </c>
      <c r="R1348" t="s">
        <v>8323</v>
      </c>
      <c r="S1348" s="13">
        <f t="shared" si="86"/>
        <v>41422.075821759259</v>
      </c>
      <c r="T1348" s="13">
        <f t="shared" si="83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s="8" t="s">
        <v>8322</v>
      </c>
      <c r="R1349" t="s">
        <v>8323</v>
      </c>
      <c r="S1349" s="13">
        <f t="shared" si="86"/>
        <v>42040.638020833328</v>
      </c>
      <c r="T1349" s="13">
        <f t="shared" ref="T1349:T1412" si="87"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s="8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s="8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s="8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s="8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s="8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s="8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s="8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s="8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s="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s="8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s="8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s="8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s="8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s="8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s="8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s="8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s="8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s="8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s="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s="8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s="8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s="8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s="8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s="8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s="8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s="8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s="8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s="8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s="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s="8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s="8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s="8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s="8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s="8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s="8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s="8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s="8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s="8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s="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s="8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s="8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s="8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s="8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s="8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s="8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s="8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s="8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s="8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s="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s="8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s="8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s="8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s="8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s="8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s="8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s="8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s="8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s="8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s="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s="8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s="8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t="e">
        <f t="shared" ref="P1411:P1474" si="89">E1411/L1411</f>
        <v>#DIV/0!</v>
      </c>
      <c r="Q1411" s="8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si="8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s="8" t="s">
        <v>8322</v>
      </c>
      <c r="R1412" t="s">
        <v>8341</v>
      </c>
      <c r="S1412" s="13">
        <f t="shared" si="90"/>
        <v>42479.318518518514</v>
      </c>
      <c r="T1412" s="13">
        <f t="shared" si="8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s="8" t="s">
        <v>8322</v>
      </c>
      <c r="R1413" t="s">
        <v>8341</v>
      </c>
      <c r="S1413" s="13">
        <f t="shared" si="90"/>
        <v>42013.059027777781</v>
      </c>
      <c r="T1413" s="13">
        <f t="shared" ref="T1413:T1476" si="91"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s="8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s="8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s="8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s="8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s="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s="8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s="8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s="8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s="8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s="8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s="8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s="8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s="8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s="8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s="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s="8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s="8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s="8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s="8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s="8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s="8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s="8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s="8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s="8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s="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s="8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s="8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s="8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s="8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s="8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s="8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s="8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s="8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s="8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s="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s="8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s="8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s="8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s="8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s="8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s="8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s="8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s="8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s="8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s="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s="8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s="8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s="8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s="8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s="8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s="8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s="8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s="8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s="8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s="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s="8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s="8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s="8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s="8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s="8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s="8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>
        <f t="shared" ref="P1475:P1538" si="93">E1475/L1475</f>
        <v>38.462553191489363</v>
      </c>
      <c r="Q1475" s="8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si="91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s="8" t="s">
        <v>8322</v>
      </c>
      <c r="R1476" t="s">
        <v>8342</v>
      </c>
      <c r="S1476" s="13">
        <f t="shared" si="94"/>
        <v>41500.727916666663</v>
      </c>
      <c r="T1476" s="13">
        <f t="shared" si="9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s="8" t="s">
        <v>8322</v>
      </c>
      <c r="R1477" t="s">
        <v>8342</v>
      </c>
      <c r="S1477" s="13">
        <f t="shared" si="94"/>
        <v>41960.722951388889</v>
      </c>
      <c r="T1477" s="13">
        <f t="shared" ref="T1477:T1540" si="95"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s="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s="8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s="8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s="8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s="8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s="8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s="8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s="8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s="8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s="8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s="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s="8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s="8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s="8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s="8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s="8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s="8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s="8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s="8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s="8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s="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s="8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s="8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s="8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s="8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s="8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s="8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s="8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s="8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s="8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s="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s="8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s="8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s="8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s="8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s="8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s="8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s="8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s="8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s="8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s="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s="8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s="8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s="8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s="8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s="8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s="8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s="8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s="8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s="8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s="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s="8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s="8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s="8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s="8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s="8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s="8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s="8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s="8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s="8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s="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>
        <f t="shared" ref="P1539:P1602" si="97">E1539/L1539</f>
        <v>96.375</v>
      </c>
      <c r="Q1539" s="8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si="95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s="8" t="s">
        <v>8338</v>
      </c>
      <c r="R1540" t="s">
        <v>8339</v>
      </c>
      <c r="S1540" s="13">
        <f t="shared" si="98"/>
        <v>41981.782060185185</v>
      </c>
      <c r="T1540" s="13">
        <f t="shared" si="95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s="8" t="s">
        <v>8338</v>
      </c>
      <c r="R1541" t="s">
        <v>8339</v>
      </c>
      <c r="S1541" s="13">
        <f t="shared" si="98"/>
        <v>42705.919201388882</v>
      </c>
      <c r="T1541" s="13">
        <f t="shared" ref="T1541:T1604" si="99"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s="8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s="8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s="8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s="8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s="8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s="8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s="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s="8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s="8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s="8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s="8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s="8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s="8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s="8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s="8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s="8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s="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s="8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s="8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s="8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s="8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s="8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s="8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s="8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s="8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s="8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s="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s="8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s="8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s="8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s="8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s="8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s="8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s="8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s="8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s="8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s="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s="8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s="8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s="8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s="8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s="8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s="8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s="8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s="8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s="8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s="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s="8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s="8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s="8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s="8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s="8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s="8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s="8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s="8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s="8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s="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s="8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s="8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s="8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s="8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>
        <f t="shared" ref="P1603:P1666" si="101">E1603/L1603</f>
        <v>48.325535714285714</v>
      </c>
      <c r="Q1603" s="8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si="99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s="8" t="s">
        <v>8325</v>
      </c>
      <c r="R1604" t="s">
        <v>8326</v>
      </c>
      <c r="S1604" s="13">
        <f t="shared" si="102"/>
        <v>40788.297650462962</v>
      </c>
      <c r="T1604" s="13">
        <f t="shared" si="99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s="8" t="s">
        <v>8325</v>
      </c>
      <c r="R1605" t="s">
        <v>8326</v>
      </c>
      <c r="S1605" s="13">
        <f t="shared" si="102"/>
        <v>40876.169664351852</v>
      </c>
      <c r="T1605" s="13">
        <f t="shared" ref="T1605:T1668" si="103"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s="8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s="8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s="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s="8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s="8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s="8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s="8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s="8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s="8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s="8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s="8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s="8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s="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s="8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s="8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s="8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s="8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s="8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s="8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s="8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s="8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s="8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s="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s="8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s="8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s="8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s="8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s="8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s="8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s="8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s="8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s="8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s="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s="8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s="8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s="8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s="8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s="8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s="8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s="8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s="8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s="8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s="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s="8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s="8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s="8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s="8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s="8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s="8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s="8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s="8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s="8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s="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s="8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s="8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s="8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s="8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s="8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s="8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s="8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s="8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>
        <f t="shared" ref="P1667:P1730" si="105">E1667/L1667</f>
        <v>44.956989247311824</v>
      </c>
      <c r="Q1667" s="8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si="103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s="8" t="s">
        <v>8325</v>
      </c>
      <c r="R1668" t="s">
        <v>8346</v>
      </c>
      <c r="S1668" s="13">
        <f t="shared" si="106"/>
        <v>41331.253159722226</v>
      </c>
      <c r="T1668" s="13">
        <f t="shared" si="103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s="8" t="s">
        <v>8325</v>
      </c>
      <c r="R1669" t="s">
        <v>8346</v>
      </c>
      <c r="S1669" s="13">
        <f t="shared" si="106"/>
        <v>41682.0705787037</v>
      </c>
      <c r="T1669" s="13">
        <f t="shared" ref="T1669:T1732" si="107"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s="8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s="8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s="8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s="8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s="8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s="8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s="8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s="8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s="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s="8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s="8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s="8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s="8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s="8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s="8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s="8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s="8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s="8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s="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s="8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s="8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s="8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s="8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s="8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s="8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s="8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s="8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s="8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s="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s="8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s="8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s="8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s="8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s="8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s="8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s="8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s="8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s="8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s="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s="8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s="8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s="8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s="8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s="8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s="8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s="8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s="8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s="8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s="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s="8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s="8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s="8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s="8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s="8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s="8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s="8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s="8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s="8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s="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s="8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s="8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t="e">
        <f t="shared" ref="P1731:P1794" si="109">E1731/L1731</f>
        <v>#DIV/0!</v>
      </c>
      <c r="Q1731" s="8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si="10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s="8" t="s">
        <v>8325</v>
      </c>
      <c r="R1732" t="s">
        <v>8347</v>
      </c>
      <c r="S1732" s="13">
        <f t="shared" si="110"/>
        <v>42272.087766203709</v>
      </c>
      <c r="T1732" s="13">
        <f t="shared" si="10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s="8" t="s">
        <v>8325</v>
      </c>
      <c r="R1733" t="s">
        <v>8347</v>
      </c>
      <c r="S1733" s="13">
        <f t="shared" si="110"/>
        <v>42152.906851851847</v>
      </c>
      <c r="T1733" s="13">
        <f t="shared" ref="T1733:T1796" si="111"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s="8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s="8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s="8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s="8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s="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s="8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s="8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s="8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s="8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s="8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s="8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s="8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s="8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s="8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s="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s="8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s="8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s="8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s="8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s="8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s="8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s="8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s="8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s="8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s="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s="8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s="8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s="8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s="8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s="8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s="8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s="8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s="8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s="8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s="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s="8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s="8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s="8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s="8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s="8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s="8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s="8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s="8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s="8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s="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s="8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s="8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s="8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s="8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s="8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s="8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s="8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s="8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s="8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s="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s="8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s="8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s="8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s="8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s="8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s="8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>
        <f t="shared" ref="P1795:P1858" si="113">E1795/L1795</f>
        <v>20</v>
      </c>
      <c r="Q1795" s="8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si="111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s="8" t="s">
        <v>8338</v>
      </c>
      <c r="R1796" t="s">
        <v>8339</v>
      </c>
      <c r="S1796" s="13">
        <f t="shared" si="114"/>
        <v>42011.551180555558</v>
      </c>
      <c r="T1796" s="13">
        <f t="shared" si="111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s="8" t="s">
        <v>8338</v>
      </c>
      <c r="R1797" t="s">
        <v>8339</v>
      </c>
      <c r="S1797" s="13">
        <f t="shared" si="114"/>
        <v>42628.288668981477</v>
      </c>
      <c r="T1797" s="13">
        <f t="shared" ref="T1797:T1860" si="115"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s="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s="8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s="8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s="8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s="8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s="8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s="8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s="8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s="8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s="8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s="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s="8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s="8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s="8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s="8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s="8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s="8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s="8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s="8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s="8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s="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s="8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s="8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s="8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s="8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s="8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s="8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s="8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s="8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s="8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s="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s="8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s="8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s="8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s="8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s="8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s="8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s="8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s="8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s="8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s="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s="8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s="8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s="8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s="8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s="8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s="8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s="8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s="8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s="8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s="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s="8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s="8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s="8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s="8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s="8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s="8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s="8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s="8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s="8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s="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>
        <f t="shared" ref="P1859:P1922" si="117">E1859/L1859</f>
        <v>136.36363636363637</v>
      </c>
      <c r="Q1859" s="8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si="115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s="8" t="s">
        <v>8325</v>
      </c>
      <c r="R1860" t="s">
        <v>8326</v>
      </c>
      <c r="S1860" s="13">
        <f t="shared" si="118"/>
        <v>40833.200474537036</v>
      </c>
      <c r="T1860" s="13">
        <f t="shared" si="115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s="8" t="s">
        <v>8325</v>
      </c>
      <c r="R1861" t="s">
        <v>8326</v>
      </c>
      <c r="S1861" s="13">
        <f t="shared" si="118"/>
        <v>40778.770011574074</v>
      </c>
      <c r="T1861" s="13">
        <f t="shared" ref="T1861:T1924" si="119"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s="8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s="8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s="8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s="8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s="8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s="8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s="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s="8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s="8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s="8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s="8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s="8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s="8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s="8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s="8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s="8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s="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s="8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s="8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s="8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s="8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s="8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s="8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s="8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s="8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s="8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s="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s="8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s="8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s="8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s="8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s="8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s="8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s="8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s="8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s="8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s="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s="8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s="8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s="8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s="8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s="8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s="8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s="8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s="8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s="8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s="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s="8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s="8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s="8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s="8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s="8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s="8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s="8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s="8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s="8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s="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s="8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s="8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s="8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s="8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>
        <f t="shared" ref="P1923:P1986" si="121">E1923/L1923</f>
        <v>54</v>
      </c>
      <c r="Q1923" s="8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si="119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s="8" t="s">
        <v>8325</v>
      </c>
      <c r="R1924" t="s">
        <v>8329</v>
      </c>
      <c r="S1924" s="13">
        <f t="shared" si="122"/>
        <v>41590.255868055552</v>
      </c>
      <c r="T1924" s="13">
        <f t="shared" si="119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s="8" t="s">
        <v>8325</v>
      </c>
      <c r="R1925" t="s">
        <v>8329</v>
      </c>
      <c r="S1925" s="13">
        <f t="shared" si="122"/>
        <v>40772.848749999997</v>
      </c>
      <c r="T1925" s="13">
        <f t="shared" ref="T1925:T1988" si="123"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s="8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s="8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s="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s="8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s="8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s="8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s="8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s="8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s="8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s="8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s="8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s="8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s="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s="8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s="8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s="8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s="8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s="8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s="8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s="8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s="8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s="8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s="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s="8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s="8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s="8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s="8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s="8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s="8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s="8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s="8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s="8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s="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s="8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s="8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s="8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s="8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s="8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s="8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s="8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s="8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s="8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s="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s="8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s="8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s="8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s="8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s="8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s="8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s="8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s="8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s="8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s="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s="8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s="8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s="8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s="8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s="8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s="8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s="8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s="8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>
        <f t="shared" ref="P1987:P2050" si="125">E1987/L1987</f>
        <v>12.75</v>
      </c>
      <c r="Q1987" s="8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si="123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s="8" t="s">
        <v>8338</v>
      </c>
      <c r="R1988" t="s">
        <v>8350</v>
      </c>
      <c r="S1988" s="13">
        <f t="shared" si="126"/>
        <v>42413.433831018512</v>
      </c>
      <c r="T1988" s="13">
        <f t="shared" si="123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s="8" t="s">
        <v>8338</v>
      </c>
      <c r="R1989" t="s">
        <v>8350</v>
      </c>
      <c r="S1989" s="13">
        <f t="shared" si="126"/>
        <v>42034.639768518522</v>
      </c>
      <c r="T1989" s="13">
        <f t="shared" ref="T1989:T2052" si="127">(((I1989/60)/60)/24)+DATE(1970,1,1)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s="8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s="8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s="8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s="8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s="8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s="8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s="8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s="8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s="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s="8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s="8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s="8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s="8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s="8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s="8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s="8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s="8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s="8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s="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s="8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s="8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s="8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s="8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s="8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s="8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s="8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s="8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s="8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s="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s="8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s="8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s="8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s="8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s="8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s="8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s="8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s="8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s="8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s="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s="8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s="8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s="8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s="8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s="8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s="8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s="8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s="8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s="8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s="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s="8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s="8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s="8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s="8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s="8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s="8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s="8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s="8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s="8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s="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s="8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s="8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>
        <f t="shared" ref="P2051:P2114" si="129">E2051/L2051</f>
        <v>80.991037735849048</v>
      </c>
      <c r="Q2051" s="8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si="127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s="8" t="s">
        <v>8319</v>
      </c>
      <c r="R2052" t="s">
        <v>8349</v>
      </c>
      <c r="S2052" s="13">
        <f t="shared" si="130"/>
        <v>42115.071504629625</v>
      </c>
      <c r="T2052" s="13">
        <f t="shared" si="12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s="8" t="s">
        <v>8319</v>
      </c>
      <c r="R2053" t="s">
        <v>8349</v>
      </c>
      <c r="S2053" s="13">
        <f t="shared" si="130"/>
        <v>41604.022418981483</v>
      </c>
      <c r="T2053" s="13">
        <f t="shared" ref="T2053:T2116" si="131"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s="8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s="8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s="8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s="8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s="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s="8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s="8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s="8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s="8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s="8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s="8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s="8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s="8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s="8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s="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s="8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s="8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s="8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s="8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s="8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s="8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s="8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s="8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s="8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s="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s="8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s="8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s="8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s="8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s="8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s="8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s="8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s="8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s="8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s="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s="8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s="8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s="8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s="8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s="8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s="8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s="8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s="8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s="8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s="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s="8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s="8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s="8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s="8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s="8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s="8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s="8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s="8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s="8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s="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s="8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s="8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s="8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s="8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s="8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s="8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>
        <f t="shared" ref="P2115:P2178" si="133">E2115/L2115</f>
        <v>68.598130841121488</v>
      </c>
      <c r="Q2115" s="8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si="131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s="8" t="s">
        <v>8325</v>
      </c>
      <c r="R2116" t="s">
        <v>8329</v>
      </c>
      <c r="S2116" s="13">
        <f t="shared" si="134"/>
        <v>40458.815625000003</v>
      </c>
      <c r="T2116" s="13">
        <f t="shared" si="13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s="8" t="s">
        <v>8325</v>
      </c>
      <c r="R2117" t="s">
        <v>8329</v>
      </c>
      <c r="S2117" s="13">
        <f t="shared" si="134"/>
        <v>40564.081030092595</v>
      </c>
      <c r="T2117" s="13">
        <f t="shared" ref="T2117:T2180" si="135"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s="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s="8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s="8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s="8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s="8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s="8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s="8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s="8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s="8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s="8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s="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s="8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s="8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s="8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s="8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s="8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s="8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s="8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s="8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s="8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s="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s="8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s="8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s="8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s="8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s="8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s="8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s="8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s="8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s="8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s="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s="8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s="8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s="8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s="8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s="8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s="8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s="8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s="8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s="8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s="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s="8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s="8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s="8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s="8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s="8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s="8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s="8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s="8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s="8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s="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s="8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s="8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s="8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s="8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s="8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s="8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s="8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s="8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s="8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s="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>
        <f t="shared" ref="P2179:P2242" si="137">E2179/L2179</f>
        <v>65.868421052631575</v>
      </c>
      <c r="Q2179" s="8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si="135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s="8" t="s">
        <v>8325</v>
      </c>
      <c r="R2180" t="s">
        <v>8326</v>
      </c>
      <c r="S2180" s="13">
        <f t="shared" si="138"/>
        <v>42723.63653935185</v>
      </c>
      <c r="T2180" s="13">
        <f t="shared" si="135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s="8" t="s">
        <v>8325</v>
      </c>
      <c r="R2181" t="s">
        <v>8326</v>
      </c>
      <c r="S2181" s="13">
        <f t="shared" si="138"/>
        <v>42075.171203703707</v>
      </c>
      <c r="T2181" s="13">
        <f t="shared" ref="T2181:T2244" si="139"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s="8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s="8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s="8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s="8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s="8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s="8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s="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s="8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s="8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s="8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s="8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s="8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s="8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s="8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s="8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s="8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s="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s="8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s="8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s="8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s="8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s="8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s="8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s="8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s="8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s="8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s="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s="8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s="8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s="8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s="8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s="8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s="8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s="8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s="8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s="8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s="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s="8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s="8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s="8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s="8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s="8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s="8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s="8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s="8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s="8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s="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s="8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s="8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s="8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s="8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s="8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s="8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s="8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s="8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s="8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s="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s="8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s="8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s="8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s="8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>
        <f t="shared" ref="P2243:P2306" si="141">E2243/L2243</f>
        <v>49.472392638036808</v>
      </c>
      <c r="Q2243" s="8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si="139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s="8" t="s">
        <v>8333</v>
      </c>
      <c r="R2244" t="s">
        <v>8351</v>
      </c>
      <c r="S2244" s="13">
        <f t="shared" si="142"/>
        <v>41569.575613425928</v>
      </c>
      <c r="T2244" s="13">
        <f t="shared" si="139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s="8" t="s">
        <v>8333</v>
      </c>
      <c r="R2245" t="s">
        <v>8351</v>
      </c>
      <c r="S2245" s="13">
        <f t="shared" si="142"/>
        <v>42800.751041666663</v>
      </c>
      <c r="T2245" s="13">
        <f t="shared" ref="T2245:T2308" si="143"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s="8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s="8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s="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s="8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s="8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s="8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s="8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s="8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s="8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s="8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s="8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s="8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s="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s="8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s="8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s="8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s="8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s="8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s="8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s="8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s="8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s="8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s="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s="8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s="8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s="8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s="8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s="8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s="8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s="8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s="8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s="8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s="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s="8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s="8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s="8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s="8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s="8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s="8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s="8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s="8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s="8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s="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s="8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s="8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s="8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s="8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s="8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s="8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s="8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s="8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s="8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s="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s="8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s="8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s="8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s="8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s="8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s="8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s="8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s="8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>
        <f t="shared" ref="P2307:P2370" si="145">E2307/L2307</f>
        <v>109.10778443113773</v>
      </c>
      <c r="Q2307" s="8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si="143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s="8" t="s">
        <v>8325</v>
      </c>
      <c r="R2308" t="s">
        <v>8329</v>
      </c>
      <c r="S2308" s="13">
        <f t="shared" si="146"/>
        <v>40948.16815972222</v>
      </c>
      <c r="T2308" s="13">
        <f t="shared" si="143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s="8" t="s">
        <v>8325</v>
      </c>
      <c r="R2309" t="s">
        <v>8329</v>
      </c>
      <c r="S2309" s="13">
        <f t="shared" si="146"/>
        <v>41004.802465277775</v>
      </c>
      <c r="T2309" s="13">
        <f t="shared" ref="T2309:T2372" si="147"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s="8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s="8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s="8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s="8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s="8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s="8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s="8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s="8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s="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s="8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s="8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s="8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s="8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s="8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s="8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s="8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s="8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s="8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s="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s="8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s="8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s="8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s="8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s="8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s="8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s="8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s="8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s="8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s="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s="8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s="8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s="8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s="8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s="8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s="8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s="8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s="8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s="8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s="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s="8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s="8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s="8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s="8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s="8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s="8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s="8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s="8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s="8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s="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s="8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s="8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s="8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s="8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s="8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s="8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s="8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s="8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s="8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s="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s="8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s="8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t="e">
        <f t="shared" ref="P2371:P2434" si="149">E2371/L2371</f>
        <v>#DIV/0!</v>
      </c>
      <c r="Q2371" s="8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si="147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s="8" t="s">
        <v>8319</v>
      </c>
      <c r="R2372" t="s">
        <v>8320</v>
      </c>
      <c r="S2372" s="13">
        <f t="shared" si="150"/>
        <v>41961.18913194444</v>
      </c>
      <c r="T2372" s="13">
        <f t="shared" si="14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s="8" t="s">
        <v>8319</v>
      </c>
      <c r="R2373" t="s">
        <v>8320</v>
      </c>
      <c r="S2373" s="13">
        <f t="shared" si="150"/>
        <v>42150.777731481481</v>
      </c>
      <c r="T2373" s="13">
        <f t="shared" ref="T2373:T2436" si="151"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s="8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s="8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s="8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s="8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s="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s="8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s="8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s="8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s="8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s="8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s="8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s="8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s="8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s="8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s="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s="8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s="8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s="8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s="8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s="8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s="8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s="8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s="8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s="8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s="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s="8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s="8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s="8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s="8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s="8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s="8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s="8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s="8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s="8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s="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s="8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s="8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s="8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s="8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s="8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s="8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s="8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s="8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s="8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s="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s="8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s="8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s="8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s="8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s="8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s="8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s="8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s="8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s="8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s="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s="8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s="8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s="8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s="8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s="8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s="8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t="e">
        <f t="shared" ref="P2435:P2498" si="153">E2435/L2435</f>
        <v>#DIV/0!</v>
      </c>
      <c r="Q2435" s="8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si="151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s="8" t="s">
        <v>8336</v>
      </c>
      <c r="R2436" t="s">
        <v>8337</v>
      </c>
      <c r="S2436" s="13">
        <f t="shared" si="154"/>
        <v>42180.18604166666</v>
      </c>
      <c r="T2436" s="13">
        <f t="shared" si="151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s="8" t="s">
        <v>8336</v>
      </c>
      <c r="R2437" t="s">
        <v>8337</v>
      </c>
      <c r="S2437" s="13">
        <f t="shared" si="154"/>
        <v>42252.277615740735</v>
      </c>
      <c r="T2437" s="13">
        <f t="shared" ref="T2437:T2500" si="155"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s="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s="8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s="8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s="8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s="8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s="8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s="8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s="8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s="8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s="8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s="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s="8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s="8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s="8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s="8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s="8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s="8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s="8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s="8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s="8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s="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s="8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s="8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s="8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s="8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s="8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s="8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s="8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s="8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s="8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s="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s="8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s="8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s="8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s="8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s="8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s="8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s="8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s="8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s="8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s="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s="8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s="8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s="8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s="8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s="8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s="8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s="8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s="8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s="8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s="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s="8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s="8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s="8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s="8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s="8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s="8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s="8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s="8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s="8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s="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>
        <f t="shared" ref="P2499:P2562" si="157">E2499/L2499</f>
        <v>80.551071428571419</v>
      </c>
      <c r="Q2499" s="8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si="155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s="8" t="s">
        <v>8325</v>
      </c>
      <c r="R2500" t="s">
        <v>8329</v>
      </c>
      <c r="S2500" s="13">
        <f t="shared" si="158"/>
        <v>42017.967442129629</v>
      </c>
      <c r="T2500" s="13">
        <f t="shared" si="155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s="8" t="s">
        <v>8325</v>
      </c>
      <c r="R2501" t="s">
        <v>8329</v>
      </c>
      <c r="S2501" s="13">
        <f t="shared" si="158"/>
        <v>41226.648576388885</v>
      </c>
      <c r="T2501" s="13">
        <f t="shared" ref="T2501:T2564" si="159"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s="8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s="8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s="8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s="8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s="8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s="8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s="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s="8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s="8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s="8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s="8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s="8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s="8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s="8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s="8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s="8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s="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s="8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s="8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s="8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s="8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s="8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s="8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s="8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s="8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s="8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s="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s="8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s="8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s="8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s="8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s="8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s="8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s="8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s="8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s="8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s="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s="8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s="8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s="8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s="8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s="8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s="8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s="8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s="8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s="8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s="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s="8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s="8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s="8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s="8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s="8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s="8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s="8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s="8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s="8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s="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s="8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s="8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s="8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s="8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t="e">
        <f t="shared" ref="P2563:P2626" si="161">E2563/L2563</f>
        <v>#DIV/0!</v>
      </c>
      <c r="Q2563" s="8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si="159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s="8" t="s">
        <v>8336</v>
      </c>
      <c r="R2564" t="s">
        <v>8337</v>
      </c>
      <c r="S2564" s="13">
        <f t="shared" si="162"/>
        <v>42594.524756944447</v>
      </c>
      <c r="T2564" s="13">
        <f t="shared" si="159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s="8" t="s">
        <v>8336</v>
      </c>
      <c r="R2565" t="s">
        <v>8337</v>
      </c>
      <c r="S2565" s="13">
        <f t="shared" si="162"/>
        <v>42155.139479166668</v>
      </c>
      <c r="T2565" s="13">
        <f t="shared" ref="T2565:T2628" si="163"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s="8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s="8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s="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s="8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s="8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s="8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s="8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s="8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s="8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s="8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s="8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s="8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s="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s="8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s="8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s="8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s="8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s="8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s="8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s="8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s="8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s="8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s="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s="8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s="8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s="8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s="8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s="8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s="8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s="8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s="8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s="8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s="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s="8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s="8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s="8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s="8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s="8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s="8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s="8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s="8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s="8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s="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s="8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s="8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s="8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s="8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s="8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s="8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s="8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s="8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s="8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s="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s="8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s="8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s="8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s="8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s="8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s="8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s="8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s="8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>
        <f t="shared" ref="P2627:P2690" si="165">E2627/L2627</f>
        <v>27.576923076923077</v>
      </c>
      <c r="Q2627" s="8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si="163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s="8" t="s">
        <v>8319</v>
      </c>
      <c r="R2628" t="s">
        <v>8355</v>
      </c>
      <c r="S2628" s="13">
        <f t="shared" si="166"/>
        <v>42128.628113425926</v>
      </c>
      <c r="T2628" s="13">
        <f t="shared" si="163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s="8" t="s">
        <v>8319</v>
      </c>
      <c r="R2629" t="s">
        <v>8355</v>
      </c>
      <c r="S2629" s="13">
        <f t="shared" si="166"/>
        <v>42304.829409722224</v>
      </c>
      <c r="T2629" s="13">
        <f t="shared" ref="T2629:T2692" si="167"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s="8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s="8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s="8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s="8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s="8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s="8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s="8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s="8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s="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s="8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s="8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s="8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s="8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s="8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s="8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s="8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s="8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s="8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s="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s="8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s="8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s="8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s="8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s="8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s="8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s="8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s="8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s="8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s="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s="8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s="8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s="8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s="8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s="8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s="8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s="8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s="8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s="8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s="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s="8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s="8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s="8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s="8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s="8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s="8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s="8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s="8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s="8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s="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s="8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s="8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s="8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s="8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s="8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s="8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s="8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s="8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s="8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s="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s="8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s="8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>
        <f t="shared" ref="P2691:P2754" si="169">E2691/L2691</f>
        <v>1</v>
      </c>
      <c r="Q2691" s="8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si="167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s="8" t="s">
        <v>8336</v>
      </c>
      <c r="R2692" t="s">
        <v>8337</v>
      </c>
      <c r="S2692" s="13">
        <f t="shared" si="170"/>
        <v>42113.105046296296</v>
      </c>
      <c r="T2692" s="13">
        <f t="shared" si="16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s="8" t="s">
        <v>8336</v>
      </c>
      <c r="R2693" t="s">
        <v>8337</v>
      </c>
      <c r="S2693" s="13">
        <f t="shared" si="170"/>
        <v>42089.724039351851</v>
      </c>
      <c r="T2693" s="13">
        <f t="shared" ref="T2693:T2756" si="171"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s="8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s="8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s="8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s="8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s="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s="8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s="8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s="8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s="8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s="8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s="8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s="8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s="8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s="8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s="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s="8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s="8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s="8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s="8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s="8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s="8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s="8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s="8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s="8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s="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s="8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s="8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s="8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s="8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s="8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s="8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s="8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s="8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s="8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s="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s="8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s="8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s="8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s="8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s="8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s="8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s="8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s="8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s="8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s="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s="8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s="8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s="8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s="8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s="8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s="8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s="8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s="8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s="8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s="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s="8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s="8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s="8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s="8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s="8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s="8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>
        <f t="shared" ref="P2755:P2818" si="173">E2755/L2755</f>
        <v>47.5</v>
      </c>
      <c r="Q2755" s="8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si="171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s="8" t="s">
        <v>8322</v>
      </c>
      <c r="R2756" t="s">
        <v>8358</v>
      </c>
      <c r="S2756" s="13">
        <f t="shared" si="174"/>
        <v>41863.636006944449</v>
      </c>
      <c r="T2756" s="13">
        <f t="shared" si="17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s="8" t="s">
        <v>8322</v>
      </c>
      <c r="R2757" t="s">
        <v>8358</v>
      </c>
      <c r="S2757" s="13">
        <f t="shared" si="174"/>
        <v>42072.790821759263</v>
      </c>
      <c r="T2757" s="13">
        <f t="shared" ref="T2757:T2820" si="175"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s="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s="8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s="8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s="8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s="8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s="8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s="8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s="8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s="8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s="8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s="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s="8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s="8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s="8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s="8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s="8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s="8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s="8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s="8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s="8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s="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s="8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s="8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s="8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s="8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s="8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s="8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s="8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s="8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s="8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s="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s="8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s="8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s="8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s="8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s="8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s="8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s="8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s="8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s="8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s="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s="8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s="8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s="8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s="8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s="8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s="8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s="8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s="8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s="8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s="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s="8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s="8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s="8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s="8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s="8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s="8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s="8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s="8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s="8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s="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>
        <f t="shared" ref="P2819:P2882" si="177">E2819/L2819</f>
        <v>23.636363636363637</v>
      </c>
      <c r="Q2819" s="8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si="175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s="8" t="s">
        <v>8317</v>
      </c>
      <c r="R2820" t="s">
        <v>8318</v>
      </c>
      <c r="S2820" s="13">
        <f t="shared" si="178"/>
        <v>42250.598217592589</v>
      </c>
      <c r="T2820" s="13">
        <f t="shared" si="175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s="8" t="s">
        <v>8317</v>
      </c>
      <c r="R2821" t="s">
        <v>8318</v>
      </c>
      <c r="S2821" s="13">
        <f t="shared" si="178"/>
        <v>42139.525567129633</v>
      </c>
      <c r="T2821" s="13">
        <f t="shared" ref="T2821:T2884" si="179"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s="8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s="8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s="8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s="8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s="8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s="8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s="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s="8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s="8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s="8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s="8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s="8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s="8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s="8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s="8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s="8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s="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s="8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s="8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s="8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s="8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s="8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s="8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s="8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s="8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s="8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s="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s="8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s="8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s="8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s="8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s="8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s="8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s="8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s="8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s="8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s="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s="8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s="8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s="8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s="8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s="8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s="8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s="8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s="8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s="8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s="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s="8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s="8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s="8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s="8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s="8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s="8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s="8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s="8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s="8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s="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s="8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s="8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s="8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s="8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t="e">
        <f t="shared" ref="P2883:P2946" si="181">E2883/L2883</f>
        <v>#DIV/0!</v>
      </c>
      <c r="Q2883" s="8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si="179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s="8" t="s">
        <v>8317</v>
      </c>
      <c r="R2884" t="s">
        <v>8318</v>
      </c>
      <c r="S2884" s="13">
        <f t="shared" si="182"/>
        <v>42461.596273148149</v>
      </c>
      <c r="T2884" s="13">
        <f t="shared" si="17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s="8" t="s">
        <v>8317</v>
      </c>
      <c r="R2885" t="s">
        <v>8318</v>
      </c>
      <c r="S2885" s="13">
        <f t="shared" si="182"/>
        <v>42370.90320601852</v>
      </c>
      <c r="T2885" s="13">
        <f t="shared" ref="T2885:T2948" si="183"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s="8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s="8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s="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s="8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s="8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s="8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s="8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s="8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s="8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s="8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s="8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s="8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s="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s="8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s="8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s="8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s="8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s="8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s="8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s="8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s="8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s="8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s="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s="8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s="8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s="8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s="8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s="8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s="8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s="8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s="8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s="8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s="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s="8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s="8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s="8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s="8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s="8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s="8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s="8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s="8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s="8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s="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s="8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s="8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s="8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s="8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s="8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s="8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s="8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s="8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s="8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s="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s="8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s="8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s="8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s="8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s="8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s="8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s="8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s="8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t="e">
        <f t="shared" ref="P2947:P3010" si="185">E2947/L2947</f>
        <v>#DIV/0!</v>
      </c>
      <c r="Q2947" s="8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si="183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s="8" t="s">
        <v>8317</v>
      </c>
      <c r="R2948" t="s">
        <v>8357</v>
      </c>
      <c r="S2948" s="13">
        <f t="shared" si="186"/>
        <v>42567.531157407408</v>
      </c>
      <c r="T2948" s="13">
        <f t="shared" si="18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s="8" t="s">
        <v>8317</v>
      </c>
      <c r="R2949" t="s">
        <v>8357</v>
      </c>
      <c r="S2949" s="13">
        <f t="shared" si="186"/>
        <v>42649.562118055561</v>
      </c>
      <c r="T2949" s="13">
        <f t="shared" ref="T2949:T3012" si="187"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s="8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s="8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s="8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s="8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s="8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s="8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s="8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s="8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s="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s="8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s="8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s="8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s="8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s="8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s="8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s="8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s="8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s="8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s="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s="8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s="8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s="8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s="8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s="8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s="8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s="8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s="8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s="8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s="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s="8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s="8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s="8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s="8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s="8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s="8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s="8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s="8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s="8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s="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s="8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s="8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s="8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s="8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s="8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s="8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s="8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s="8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s="8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s="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s="8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s="8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s="8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s="8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s="8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s="8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s="8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s="8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s="8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s="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s="8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s="8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>
        <f t="shared" ref="P3011:P3074" si="189">E3011/L3011</f>
        <v>233.8984375</v>
      </c>
      <c r="Q3011" s="8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si="18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s="8" t="s">
        <v>8317</v>
      </c>
      <c r="R3012" t="s">
        <v>8357</v>
      </c>
      <c r="S3012" s="13">
        <f t="shared" si="190"/>
        <v>41996.832395833335</v>
      </c>
      <c r="T3012" s="13">
        <f t="shared" si="1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s="8" t="s">
        <v>8317</v>
      </c>
      <c r="R3013" t="s">
        <v>8357</v>
      </c>
      <c r="S3013" s="13">
        <f t="shared" si="190"/>
        <v>42334.468935185185</v>
      </c>
      <c r="T3013" s="13">
        <f t="shared" ref="T3013:T3076" si="191"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s="8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s="8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s="8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s="8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s="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s="8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s="8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s="8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s="8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s="8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s="8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s="8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s="8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s="8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s="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s="8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s="8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s="8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s="8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s="8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s="8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s="8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s="8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s="8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s="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s="8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s="8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s="8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s="8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s="8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s="8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s="8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s="8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s="8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s="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s="8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s="8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s="8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s="8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s="8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s="8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s="8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s="8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s="8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s="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s="8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s="8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s="8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s="8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s="8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s="8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s="8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s="8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s="8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s="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s="8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s="8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s="8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s="8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s="8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s="8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>
        <f t="shared" ref="P3075:P3138" si="193">E3075/L3075</f>
        <v>92.142857142857139</v>
      </c>
      <c r="Q3075" s="8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si="191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s="8" t="s">
        <v>8317</v>
      </c>
      <c r="R3076" t="s">
        <v>8357</v>
      </c>
      <c r="S3076" s="13">
        <f t="shared" si="194"/>
        <v>42409.571284722217</v>
      </c>
      <c r="T3076" s="13">
        <f t="shared" si="19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s="8" t="s">
        <v>8317</v>
      </c>
      <c r="R3077" t="s">
        <v>8357</v>
      </c>
      <c r="S3077" s="13">
        <f t="shared" si="194"/>
        <v>42551.102314814809</v>
      </c>
      <c r="T3077" s="13">
        <f t="shared" ref="T3077:T3140" si="195"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s="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s="8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s="8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s="8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s="8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s="8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s="8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s="8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s="8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s="8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s="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s="8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s="8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s="8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s="8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s="8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s="8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s="8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s="8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s="8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s="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s="8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s="8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s="8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s="8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s="8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s="8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s="8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s="8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s="8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s="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s="8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s="8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s="8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s="8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s="8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s="8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s="8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s="8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s="8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s="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s="8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s="8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s="8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s="8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s="8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s="8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s="8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s="8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s="8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s="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s="8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s="8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s="8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s="8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s="8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s="8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s="8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s="8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s="8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s="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>
        <f t="shared" ref="P3139:P3202" si="197">E3139/L3139</f>
        <v>50</v>
      </c>
      <c r="Q3139" s="8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si="195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s="8" t="s">
        <v>8317</v>
      </c>
      <c r="R3140" t="s">
        <v>8318</v>
      </c>
      <c r="S3140" s="13">
        <f t="shared" si="198"/>
        <v>42809.645914351851</v>
      </c>
      <c r="T3140" s="13">
        <f t="shared" si="19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s="8" t="s">
        <v>8317</v>
      </c>
      <c r="R3141" t="s">
        <v>8318</v>
      </c>
      <c r="S3141" s="13">
        <f t="shared" si="198"/>
        <v>42785.270370370374</v>
      </c>
      <c r="T3141" s="13">
        <f t="shared" ref="T3141:T3204" si="199"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s="8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s="8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s="8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s="8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s="8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s="8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s="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s="8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s="8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s="8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s="8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s="8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s="8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s="8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s="8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s="8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s="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s="8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s="8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s="8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s="8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s="8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s="8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s="8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s="8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s="8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s="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s="8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s="8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s="8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s="8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s="8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s="8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s="8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s="8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s="8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s="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s="8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s="8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s="8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s="8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s="8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s="8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s="8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s="8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s="8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s="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s="8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s="8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s="8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s="8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s="8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s="8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s="8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s="8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s="8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s="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s="8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s="8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s="8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s="8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>
        <f t="shared" ref="P3203:P3266" si="201">E3203/L3203</f>
        <v>12.5</v>
      </c>
      <c r="Q3203" s="8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si="199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s="8" t="s">
        <v>8317</v>
      </c>
      <c r="R3204" t="s">
        <v>8359</v>
      </c>
      <c r="S3204" s="13">
        <f t="shared" si="202"/>
        <v>42293.853541666671</v>
      </c>
      <c r="T3204" s="13">
        <f t="shared" si="199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s="8" t="s">
        <v>8317</v>
      </c>
      <c r="R3205" t="s">
        <v>8359</v>
      </c>
      <c r="S3205" s="13">
        <f t="shared" si="202"/>
        <v>42242.988680555558</v>
      </c>
      <c r="T3205" s="13">
        <f t="shared" ref="T3205:T3268" si="203"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s="8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s="8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s="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s="8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s="8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s="8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s="8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s="8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s="8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s="8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s="8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s="8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s="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s="8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s="8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s="8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s="8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s="8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s="8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s="8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s="8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s="8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s="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s="8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s="8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s="8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s="8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s="8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s="8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s="8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s="8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s="8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s="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s="8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s="8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s="8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s="8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s="8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s="8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s="8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s="8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s="8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s="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s="8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s="8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s="8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s="8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s="8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s="8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s="8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s="8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s="8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s="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s="8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s="8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s="8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s="8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s="8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s="8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s="8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s="8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>
        <f t="shared" ref="P3267:P3330" si="205">E3267/L3267</f>
        <v>70.285714285714292</v>
      </c>
      <c r="Q3267" s="8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si="203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s="8" t="s">
        <v>8317</v>
      </c>
      <c r="R3268" t="s">
        <v>8318</v>
      </c>
      <c r="S3268" s="13">
        <f t="shared" si="206"/>
        <v>42136.536134259266</v>
      </c>
      <c r="T3268" s="13">
        <f t="shared" si="20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s="8" t="s">
        <v>8317</v>
      </c>
      <c r="R3269" t="s">
        <v>8318</v>
      </c>
      <c r="S3269" s="13">
        <f t="shared" si="206"/>
        <v>42172.757638888885</v>
      </c>
      <c r="T3269" s="13">
        <f t="shared" ref="T3269:T3332" si="207"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s="8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s="8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s="8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s="8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s="8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s="8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s="8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s="8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s="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s="8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s="8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s="8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s="8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s="8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s="8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s="8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s="8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s="8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s="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s="8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s="8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s="8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s="8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s="8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s="8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s="8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s="8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s="8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s="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s="8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s="8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s="8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s="8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s="8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s="8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s="8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s="8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s="8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s="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s="8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s="8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s="8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s="8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s="8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s="8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s="8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s="8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s="8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s="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s="8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s="8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s="8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s="8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s="8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s="8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s="8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s="8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s="8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s="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s="8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s="8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>
        <f t="shared" ref="P3331:P3394" si="209">E3331/L3331</f>
        <v>44.92307692307692</v>
      </c>
      <c r="Q3331" s="8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si="20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s="8" t="s">
        <v>8317</v>
      </c>
      <c r="R3332" t="s">
        <v>8318</v>
      </c>
      <c r="S3332" s="13">
        <f t="shared" si="210"/>
        <v>42065.887361111112</v>
      </c>
      <c r="T3332" s="13">
        <f t="shared" si="20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s="8" t="s">
        <v>8317</v>
      </c>
      <c r="R3333" t="s">
        <v>8318</v>
      </c>
      <c r="S3333" s="13">
        <f t="shared" si="210"/>
        <v>42248.697754629626</v>
      </c>
      <c r="T3333" s="13">
        <f t="shared" ref="T3333:T3396" si="211"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s="8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s="8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s="8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s="8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s="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s="8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s="8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s="8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s="8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s="8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s="8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s="8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s="8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s="8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s="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s="8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s="8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s="8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s="8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s="8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s="8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s="8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s="8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s="8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s="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s="8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s="8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s="8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s="8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s="8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s="8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s="8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s="8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s="8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s="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s="8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s="8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s="8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s="8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s="8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s="8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s="8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s="8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s="8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s="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s="8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s="8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s="8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s="8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s="8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s="8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s="8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s="8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s="8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s="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s="8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s="8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s="8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s="8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s="8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s="8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>
        <f t="shared" ref="P3395:P3458" si="213">E3395/L3395</f>
        <v>36.06818181818182</v>
      </c>
      <c r="Q3395" s="8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si="211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s="8" t="s">
        <v>8317</v>
      </c>
      <c r="R3396" t="s">
        <v>8318</v>
      </c>
      <c r="S3396" s="13">
        <f t="shared" si="214"/>
        <v>41817.59542824074</v>
      </c>
      <c r="T3396" s="13">
        <f t="shared" si="21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s="8" t="s">
        <v>8317</v>
      </c>
      <c r="R3397" t="s">
        <v>8318</v>
      </c>
      <c r="S3397" s="13">
        <f t="shared" si="214"/>
        <v>42140.712314814817</v>
      </c>
      <c r="T3397" s="13">
        <f t="shared" ref="T3397:T3460" si="215"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s="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s="8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s="8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s="8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s="8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s="8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s="8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s="8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s="8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s="8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s="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s="8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s="8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s="8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s="8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s="8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s="8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s="8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s="8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s="8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s="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s="8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s="8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s="8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s="8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s="8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s="8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s="8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s="8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s="8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s="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s="8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s="8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s="8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s="8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s="8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s="8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s="8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s="8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s="8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s="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s="8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s="8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s="8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s="8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s="8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s="8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s="8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s="8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s="8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s="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s="8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s="8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s="8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s="8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s="8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s="8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s="8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s="8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s="8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s="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>
        <f t="shared" ref="P3459:P3522" si="217">E3459/L3459</f>
        <v>50.981818181818184</v>
      </c>
      <c r="Q3459" s="8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si="215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s="8" t="s">
        <v>8317</v>
      </c>
      <c r="R3460" t="s">
        <v>8318</v>
      </c>
      <c r="S3460" s="13">
        <f t="shared" si="218"/>
        <v>42011.202581018515</v>
      </c>
      <c r="T3460" s="13">
        <f t="shared" si="215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s="8" t="s">
        <v>8317</v>
      </c>
      <c r="R3461" t="s">
        <v>8318</v>
      </c>
      <c r="S3461" s="13">
        <f t="shared" si="218"/>
        <v>42480.479861111111</v>
      </c>
      <c r="T3461" s="13">
        <f t="shared" ref="T3461:T3524" si="219"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s="8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s="8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s="8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s="8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s="8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s="8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s="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s="8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s="8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s="8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s="8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s="8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s="8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s="8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s="8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s="8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s="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s="8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s="8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s="8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s="8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s="8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s="8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s="8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s="8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s="8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s="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s="8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s="8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s="8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s="8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s="8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s="8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s="8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s="8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s="8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s="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s="8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s="8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s="8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s="8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s="8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s="8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s="8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s="8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s="8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s="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s="8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s="8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s="8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s="8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s="8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s="8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s="8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s="8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s="8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s="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s="8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s="8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s="8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s="8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>
        <f t="shared" ref="P3523:P3586" si="221">E3523/L3523</f>
        <v>45.615384615384613</v>
      </c>
      <c r="Q3523" s="8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si="219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s="8" t="s">
        <v>8317</v>
      </c>
      <c r="R3524" t="s">
        <v>8318</v>
      </c>
      <c r="S3524" s="13">
        <f t="shared" si="222"/>
        <v>42234.789884259255</v>
      </c>
      <c r="T3524" s="13">
        <f t="shared" si="21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s="8" t="s">
        <v>8317</v>
      </c>
      <c r="R3525" t="s">
        <v>8318</v>
      </c>
      <c r="S3525" s="13">
        <f t="shared" si="222"/>
        <v>42581.397546296299</v>
      </c>
      <c r="T3525" s="13">
        <f t="shared" ref="T3525:T3588" si="223"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s="8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s="8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s="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s="8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s="8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s="8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s="8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s="8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s="8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s="8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s="8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s="8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s="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s="8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s="8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s="8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s="8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s="8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s="8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s="8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s="8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s="8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s="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s="8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s="8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s="8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s="8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s="8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s="8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s="8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s="8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s="8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s="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s="8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s="8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s="8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s="8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s="8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s="8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s="8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s="8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s="8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s="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s="8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s="8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s="8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s="8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s="8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s="8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s="8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s="8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s="8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s="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s="8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s="8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s="8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s="8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s="8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s="8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s="8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s="8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>
        <f t="shared" ref="P3587:P3650" si="225">E3587/L3587</f>
        <v>176.08695652173913</v>
      </c>
      <c r="Q3587" s="8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si="223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s="8" t="s">
        <v>8317</v>
      </c>
      <c r="R3588" t="s">
        <v>8318</v>
      </c>
      <c r="S3588" s="13">
        <f t="shared" si="226"/>
        <v>42576.697569444441</v>
      </c>
      <c r="T3588" s="13">
        <f t="shared" si="22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s="8" t="s">
        <v>8317</v>
      </c>
      <c r="R3589" t="s">
        <v>8318</v>
      </c>
      <c r="S3589" s="13">
        <f t="shared" si="226"/>
        <v>42503.539976851855</v>
      </c>
      <c r="T3589" s="13">
        <f t="shared" ref="T3589:T3652" si="227"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s="8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s="8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s="8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s="8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s="8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s="8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s="8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s="8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s="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s="8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s="8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s="8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s="8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s="8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s="8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s="8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s="8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s="8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s="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s="8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s="8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s="8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s="8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s="8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s="8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s="8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s="8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s="8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s="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s="8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s="8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s="8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s="8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s="8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s="8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s="8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s="8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s="8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s="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s="8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s="8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s="8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s="8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s="8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s="8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s="8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s="8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s="8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s="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s="8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s="8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s="8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s="8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s="8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s="8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s="8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s="8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s="8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s="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s="8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s="8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>
        <f t="shared" ref="P3651:P3714" si="229">E3651/L3651</f>
        <v>97.5</v>
      </c>
      <c r="Q3651" s="8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si="22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s="8" t="s">
        <v>8317</v>
      </c>
      <c r="R3652" t="s">
        <v>8318</v>
      </c>
      <c r="S3652" s="13">
        <f t="shared" si="230"/>
        <v>42381.478981481487</v>
      </c>
      <c r="T3652" s="13">
        <f t="shared" si="22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s="8" t="s">
        <v>8317</v>
      </c>
      <c r="R3653" t="s">
        <v>8318</v>
      </c>
      <c r="S3653" s="13">
        <f t="shared" si="230"/>
        <v>41828.646319444444</v>
      </c>
      <c r="T3653" s="13">
        <f t="shared" ref="T3653:T3716" si="231"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s="8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s="8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s="8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s="8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s="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s="8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s="8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s="8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s="8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s="8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s="8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s="8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s="8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s="8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s="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s="8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s="8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s="8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s="8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s="8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s="8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s="8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s="8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s="8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s="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s="8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s="8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s="8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s="8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s="8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s="8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s="8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s="8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s="8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s="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s="8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s="8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s="8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s="8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s="8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s="8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s="8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s="8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s="8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s="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s="8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s="8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s="8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s="8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s="8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s="8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s="8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s="8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s="8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s="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s="8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s="8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s="8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s="8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s="8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s="8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>
        <f t="shared" ref="P3715:P3778" si="233">E3715/L3715</f>
        <v>106.84210526315789</v>
      </c>
      <c r="Q3715" s="8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si="231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s="8" t="s">
        <v>8317</v>
      </c>
      <c r="R3716" t="s">
        <v>8318</v>
      </c>
      <c r="S3716" s="13">
        <f t="shared" si="234"/>
        <v>42118.556331018524</v>
      </c>
      <c r="T3716" s="13">
        <f t="shared" si="23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s="8" t="s">
        <v>8317</v>
      </c>
      <c r="R3717" t="s">
        <v>8318</v>
      </c>
      <c r="S3717" s="13">
        <f t="shared" si="234"/>
        <v>42036.995590277773</v>
      </c>
      <c r="T3717" s="13">
        <f t="shared" ref="T3717:T3780" si="235"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s="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s="8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s="8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s="8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s="8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s="8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s="8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s="8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s="8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s="8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s="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s="8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s="8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s="8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s="8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s="8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s="8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s="8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s="8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s="8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s="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s="8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s="8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s="8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s="8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s="8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s="8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s="8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s="8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s="8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s="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s="8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s="8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s="8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s="8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s="8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s="8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s="8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s="8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s="8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s="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s="8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s="8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s="8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s="8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s="8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s="8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s="8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s="8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s="8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s="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s="8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s="8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s="8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s="8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s="8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s="8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s="8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s="8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s="8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s="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>
        <f t="shared" ref="P3779:P3842" si="237">E3779/L3779</f>
        <v>48.542372881355931</v>
      </c>
      <c r="Q3779" s="8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si="235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s="8" t="s">
        <v>8317</v>
      </c>
      <c r="R3780" t="s">
        <v>8359</v>
      </c>
      <c r="S3780" s="13">
        <f t="shared" si="238"/>
        <v>41989.819212962961</v>
      </c>
      <c r="T3780" s="13">
        <f t="shared" si="23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s="8" t="s">
        <v>8317</v>
      </c>
      <c r="R3781" t="s">
        <v>8359</v>
      </c>
      <c r="S3781" s="13">
        <f t="shared" si="238"/>
        <v>42425.735416666663</v>
      </c>
      <c r="T3781" s="13">
        <f t="shared" ref="T3781:T3844" si="239"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s="8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s="8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s="8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s="8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s="8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s="8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s="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s="8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s="8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s="8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s="8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s="8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s="8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s="8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s="8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s="8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s="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s="8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s="8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s="8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s="8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s="8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s="8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s="8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s="8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s="8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s="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s="8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s="8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s="8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s="8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s="8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s="8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s="8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s="8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s="8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s="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s="8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s="8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s="8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s="8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s="8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s="8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s="8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s="8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s="8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s="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s="8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s="8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s="8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s="8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s="8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s="8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s="8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s="8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s="8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s="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s="8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s="8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s="8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s="8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>
        <f t="shared" ref="P3843:P3906" si="241">E3843/L3843</f>
        <v>25.647058823529413</v>
      </c>
      <c r="Q3843" s="8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si="239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s="8" t="s">
        <v>8317</v>
      </c>
      <c r="R3844" t="s">
        <v>8318</v>
      </c>
      <c r="S3844" s="13">
        <f t="shared" si="242"/>
        <v>41740.493657407409</v>
      </c>
      <c r="T3844" s="13">
        <f t="shared" si="23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s="8" t="s">
        <v>8317</v>
      </c>
      <c r="R3845" t="s">
        <v>8318</v>
      </c>
      <c r="S3845" s="13">
        <f t="shared" si="242"/>
        <v>41766.072500000002</v>
      </c>
      <c r="T3845" s="13">
        <f t="shared" ref="T3845:T3908" si="243"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s="8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s="8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s="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s="8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s="8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s="8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s="8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s="8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s="8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s="8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s="8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s="8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s="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s="8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s="8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s="8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s="8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s="8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s="8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s="8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s="8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s="8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s="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s="8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s="8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s="8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s="8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s="8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s="8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s="8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s="8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s="8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s="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s="8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s="8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s="8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s="8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s="8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s="8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s="8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s="8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s="8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s="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s="8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s="8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s="8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s="8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s="8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s="8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s="8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s="8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s="8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s="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s="8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s="8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s="8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s="8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s="8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s="8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s="8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s="8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>
        <f t="shared" ref="P3907:P3970" si="245">E3907/L3907</f>
        <v>24.714285714285715</v>
      </c>
      <c r="Q3907" s="8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si="243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s="8" t="s">
        <v>8317</v>
      </c>
      <c r="R3908" t="s">
        <v>8318</v>
      </c>
      <c r="S3908" s="13">
        <f t="shared" si="246"/>
        <v>42143.917743055557</v>
      </c>
      <c r="T3908" s="13">
        <f t="shared" si="24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s="8" t="s">
        <v>8317</v>
      </c>
      <c r="R3909" t="s">
        <v>8318</v>
      </c>
      <c r="S3909" s="13">
        <f t="shared" si="246"/>
        <v>41906.819513888891</v>
      </c>
      <c r="T3909" s="13">
        <f t="shared" ref="T3909:T3972" si="247"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s="8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s="8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s="8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s="8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s="8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s="8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s="8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s="8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s="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s="8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s="8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s="8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s="8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s="8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s="8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s="8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s="8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s="8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s="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s="8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s="8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s="8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s="8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s="8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s="8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s="8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s="8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s="8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s="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s="8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s="8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s="8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s="8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s="8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s="8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s="8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s="8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s="8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s="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s="8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s="8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s="8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s="8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s="8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s="8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s="8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s="8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s="8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s="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s="8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s="8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s="8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s="8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s="8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s="8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s="8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s="8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s="8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s="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s="8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s="8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>
        <f t="shared" ref="P3971:P4034" si="249">E3971/L3971</f>
        <v>35.166666666666664</v>
      </c>
      <c r="Q3971" s="8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si="24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s="8" t="s">
        <v>8317</v>
      </c>
      <c r="R3972" t="s">
        <v>8318</v>
      </c>
      <c r="S3972" s="13">
        <f t="shared" si="250"/>
        <v>42447.863553240735</v>
      </c>
      <c r="T3972" s="13">
        <f t="shared" si="24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s="8" t="s">
        <v>8317</v>
      </c>
      <c r="R3973" t="s">
        <v>8318</v>
      </c>
      <c r="S3973" s="13">
        <f t="shared" si="250"/>
        <v>41811.536180555559</v>
      </c>
      <c r="T3973" s="13">
        <f t="shared" ref="T3973:T4036" si="251"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s="8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s="8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s="8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s="8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s="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s="8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s="8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s="8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s="8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s="8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s="8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s="8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s="8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s="8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s="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s="8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s="8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s="8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s="8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s="8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s="8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s="8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s="8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s="8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s="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s="8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s="8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s="8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s="8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s="8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s="8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s="8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s="8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s="8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s="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s="8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s="8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s="8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s="8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s="8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>E4014/L4014</f>
        <v>#DIV/0!</v>
      </c>
      <c r="Q4014" s="8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s="8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s="8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s="8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s="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s="8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s="8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s="8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s="8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s="8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s="8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s="8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s="8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s="8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s="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s="8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s="8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s="8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s="8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s="8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s="8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>
        <f t="shared" ref="P4035:P4098" si="253">E4035/L4035</f>
        <v>65.340319148936175</v>
      </c>
      <c r="Q4035" s="8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si="251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s="8" t="s">
        <v>8317</v>
      </c>
      <c r="R4036" t="s">
        <v>8318</v>
      </c>
      <c r="S4036" s="13">
        <f t="shared" si="254"/>
        <v>42067.947337962964</v>
      </c>
      <c r="T4036" s="13">
        <f t="shared" si="25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s="8" t="s">
        <v>8317</v>
      </c>
      <c r="R4037" t="s">
        <v>8318</v>
      </c>
      <c r="S4037" s="13">
        <f t="shared" si="254"/>
        <v>41903.882951388885</v>
      </c>
      <c r="T4037" s="13">
        <f t="shared" ref="T4037:T4100" si="255"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s="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s="8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s="8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s="8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s="8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s="8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s="8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s="8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s="8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s="8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s="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s="8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s="8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s="8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s="8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s="8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s="8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s="8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s="8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s="8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s="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s="8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s="8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s="8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s="8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s="8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s="8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s="8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s="8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s="8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s="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s="8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s="8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s="8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s="8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s="8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s="8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s="8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s="8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s="8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s="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s="8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s="8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s="8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s="8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s="8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s="8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s="8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s="8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s="8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s="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s="8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s="8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s="8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s="8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s="8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s="8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s="8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s="8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s="8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s="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t="e">
        <f t="shared" ref="P4099:P4115" si="257">E4099/L4099</f>
        <v>#DIV/0!</v>
      </c>
      <c r="Q4099" s="8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si="25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s="8" t="s">
        <v>8317</v>
      </c>
      <c r="R4100" t="s">
        <v>8318</v>
      </c>
      <c r="S4100" s="13">
        <f t="shared" si="258"/>
        <v>42495.722187499996</v>
      </c>
      <c r="T4100" s="13">
        <f t="shared" si="25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s="8" t="s">
        <v>8317</v>
      </c>
      <c r="R4101" t="s">
        <v>8318</v>
      </c>
      <c r="S4101" s="13">
        <f t="shared" si="258"/>
        <v>42570.850381944445</v>
      </c>
      <c r="T4101" s="13">
        <f t="shared" ref="T4101:T4115" si="259"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s="8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s="8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s="8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s="8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s="8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s="8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s="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s="8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s="8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s="8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s="8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s="8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s="8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s="8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EB351-D948-44FE-A088-A3815D5AA3B7}">
  <dimension ref="A1:R1"/>
  <sheetViews>
    <sheetView workbookViewId="0">
      <selection activeCell="C7" sqref="C7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140625" customWidth="1"/>
    <col min="16" max="16" width="19" customWidth="1"/>
    <col min="17" max="17" width="11" customWidth="1"/>
    <col min="18" max="18" width="15" customWidth="1"/>
  </cols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8309</v>
      </c>
      <c r="R1" t="s">
        <v>8308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D7D48-294A-4332-BF57-E0C557F2FDA0}">
  <dimension ref="A1:F14"/>
  <sheetViews>
    <sheetView workbookViewId="0">
      <selection activeCell="A10" sqref="A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EA64C-BC0E-4C40-85A0-6064AEE2C7F9}">
  <dimension ref="A1:R25"/>
  <sheetViews>
    <sheetView workbookViewId="0">
      <selection sqref="A1:R25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140625" customWidth="1"/>
    <col min="16" max="16" width="19" customWidth="1"/>
    <col min="17" max="17" width="11" customWidth="1"/>
    <col min="18" max="18" width="15" customWidth="1"/>
  </cols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8309</v>
      </c>
      <c r="R1" t="s">
        <v>8308</v>
      </c>
    </row>
    <row r="2" spans="1:18" x14ac:dyDescent="0.25">
      <c r="A2">
        <v>1063</v>
      </c>
      <c r="B2" t="s">
        <v>1064</v>
      </c>
      <c r="C2" t="s">
        <v>5173</v>
      </c>
      <c r="D2">
        <v>1000</v>
      </c>
      <c r="E2">
        <v>0</v>
      </c>
      <c r="F2" t="s">
        <v>8220</v>
      </c>
      <c r="G2" t="s">
        <v>8224</v>
      </c>
      <c r="H2" t="s">
        <v>8246</v>
      </c>
      <c r="I2">
        <v>1472604262</v>
      </c>
      <c r="J2">
        <v>1470012262</v>
      </c>
      <c r="K2" t="b">
        <v>0</v>
      </c>
      <c r="L2">
        <v>0</v>
      </c>
      <c r="M2" t="b">
        <v>0</v>
      </c>
      <c r="N2" t="s">
        <v>8281</v>
      </c>
      <c r="O2">
        <v>0</v>
      </c>
      <c r="P2" t="e">
        <v>#DIV/0!</v>
      </c>
      <c r="Q2" t="s">
        <v>8331</v>
      </c>
      <c r="R2" t="s">
        <v>8332</v>
      </c>
    </row>
    <row r="3" spans="1:18" x14ac:dyDescent="0.25">
      <c r="A3">
        <v>1062</v>
      </c>
      <c r="B3" t="s">
        <v>1063</v>
      </c>
      <c r="C3" t="s">
        <v>5172</v>
      </c>
      <c r="D3">
        <v>199</v>
      </c>
      <c r="E3">
        <v>190</v>
      </c>
      <c r="F3" t="s">
        <v>8220</v>
      </c>
      <c r="G3" t="s">
        <v>8224</v>
      </c>
      <c r="H3" t="s">
        <v>8246</v>
      </c>
      <c r="I3">
        <v>1468351341</v>
      </c>
      <c r="J3">
        <v>1467746541</v>
      </c>
      <c r="K3" t="b">
        <v>0</v>
      </c>
      <c r="L3">
        <v>4</v>
      </c>
      <c r="M3" t="b">
        <v>0</v>
      </c>
      <c r="N3" t="s">
        <v>8281</v>
      </c>
      <c r="O3">
        <v>0.95477386934673369</v>
      </c>
      <c r="P3">
        <v>47.5</v>
      </c>
      <c r="Q3" t="s">
        <v>8331</v>
      </c>
      <c r="R3" t="s">
        <v>8332</v>
      </c>
    </row>
    <row r="4" spans="1:18" x14ac:dyDescent="0.25">
      <c r="A4">
        <v>1061</v>
      </c>
      <c r="B4" t="s">
        <v>1062</v>
      </c>
      <c r="C4" t="s">
        <v>5171</v>
      </c>
      <c r="D4">
        <v>4000</v>
      </c>
      <c r="E4">
        <v>0</v>
      </c>
      <c r="F4" t="s">
        <v>8220</v>
      </c>
      <c r="G4" t="s">
        <v>8224</v>
      </c>
      <c r="H4" t="s">
        <v>8246</v>
      </c>
      <c r="I4">
        <v>1462150800</v>
      </c>
      <c r="J4">
        <v>1456987108</v>
      </c>
      <c r="K4" t="b">
        <v>0</v>
      </c>
      <c r="L4">
        <v>0</v>
      </c>
      <c r="M4" t="b">
        <v>0</v>
      </c>
      <c r="N4" t="s">
        <v>8281</v>
      </c>
      <c r="O4">
        <v>0</v>
      </c>
      <c r="P4" t="e">
        <v>#DIV/0!</v>
      </c>
      <c r="Q4" t="s">
        <v>8331</v>
      </c>
      <c r="R4" t="s">
        <v>8332</v>
      </c>
    </row>
    <row r="5" spans="1:18" x14ac:dyDescent="0.25">
      <c r="A5">
        <v>1060</v>
      </c>
      <c r="B5" t="s">
        <v>1061</v>
      </c>
      <c r="C5" t="s">
        <v>5170</v>
      </c>
      <c r="D5">
        <v>5000</v>
      </c>
      <c r="E5">
        <v>50</v>
      </c>
      <c r="F5" t="s">
        <v>8220</v>
      </c>
      <c r="G5" t="s">
        <v>8224</v>
      </c>
      <c r="H5" t="s">
        <v>8246</v>
      </c>
      <c r="I5">
        <v>1429134893</v>
      </c>
      <c r="J5">
        <v>1426542893</v>
      </c>
      <c r="K5" t="b">
        <v>0</v>
      </c>
      <c r="L5">
        <v>1</v>
      </c>
      <c r="M5" t="b">
        <v>0</v>
      </c>
      <c r="N5" t="s">
        <v>8281</v>
      </c>
      <c r="O5">
        <v>0.01</v>
      </c>
      <c r="P5">
        <v>50</v>
      </c>
      <c r="Q5" t="s">
        <v>8331</v>
      </c>
      <c r="R5" t="s">
        <v>8332</v>
      </c>
    </row>
    <row r="6" spans="1:18" x14ac:dyDescent="0.25">
      <c r="A6">
        <v>1059</v>
      </c>
      <c r="B6" t="s">
        <v>1060</v>
      </c>
      <c r="C6" t="s">
        <v>5169</v>
      </c>
      <c r="D6">
        <v>1100</v>
      </c>
      <c r="E6">
        <v>0</v>
      </c>
      <c r="F6" t="s">
        <v>8220</v>
      </c>
      <c r="G6" t="s">
        <v>8224</v>
      </c>
      <c r="H6" t="s">
        <v>8246</v>
      </c>
      <c r="I6">
        <v>1426269456</v>
      </c>
      <c r="J6">
        <v>1423681056</v>
      </c>
      <c r="K6" t="b">
        <v>0</v>
      </c>
      <c r="L6">
        <v>0</v>
      </c>
      <c r="M6" t="b">
        <v>0</v>
      </c>
      <c r="N6" t="s">
        <v>8281</v>
      </c>
      <c r="O6">
        <v>0</v>
      </c>
      <c r="P6" t="e">
        <v>#DIV/0!</v>
      </c>
      <c r="Q6" t="s">
        <v>8331</v>
      </c>
      <c r="R6" t="s">
        <v>8332</v>
      </c>
    </row>
    <row r="7" spans="1:18" x14ac:dyDescent="0.25">
      <c r="A7">
        <v>1058</v>
      </c>
      <c r="B7" t="s">
        <v>1059</v>
      </c>
      <c r="C7" t="s">
        <v>5168</v>
      </c>
      <c r="D7">
        <v>40000</v>
      </c>
      <c r="E7">
        <v>0</v>
      </c>
      <c r="F7" t="s">
        <v>8220</v>
      </c>
      <c r="G7" t="s">
        <v>8224</v>
      </c>
      <c r="H7" t="s">
        <v>8246</v>
      </c>
      <c r="I7">
        <v>1427328000</v>
      </c>
      <c r="J7">
        <v>1423777043</v>
      </c>
      <c r="K7" t="b">
        <v>0</v>
      </c>
      <c r="L7">
        <v>0</v>
      </c>
      <c r="M7" t="b">
        <v>0</v>
      </c>
      <c r="N7" t="s">
        <v>8281</v>
      </c>
      <c r="O7">
        <v>0</v>
      </c>
      <c r="P7" t="e">
        <v>#DIV/0!</v>
      </c>
      <c r="Q7" t="s">
        <v>8331</v>
      </c>
      <c r="R7" t="s">
        <v>8332</v>
      </c>
    </row>
    <row r="8" spans="1:18" x14ac:dyDescent="0.25">
      <c r="A8">
        <v>1057</v>
      </c>
      <c r="B8" t="s">
        <v>1058</v>
      </c>
      <c r="C8" t="s">
        <v>5167</v>
      </c>
      <c r="D8">
        <v>10000</v>
      </c>
      <c r="E8">
        <v>0</v>
      </c>
      <c r="F8" t="s">
        <v>8220</v>
      </c>
      <c r="G8" t="s">
        <v>8224</v>
      </c>
      <c r="H8" t="s">
        <v>8246</v>
      </c>
      <c r="I8">
        <v>1480888483</v>
      </c>
      <c r="J8">
        <v>1478292883</v>
      </c>
      <c r="K8" t="b">
        <v>0</v>
      </c>
      <c r="L8">
        <v>0</v>
      </c>
      <c r="M8" t="b">
        <v>0</v>
      </c>
      <c r="N8" t="s">
        <v>8281</v>
      </c>
      <c r="O8">
        <v>0</v>
      </c>
      <c r="P8" t="e">
        <v>#DIV/0!</v>
      </c>
      <c r="Q8" t="s">
        <v>8331</v>
      </c>
      <c r="R8" t="s">
        <v>8332</v>
      </c>
    </row>
    <row r="9" spans="1:18" x14ac:dyDescent="0.25">
      <c r="A9">
        <v>1056</v>
      </c>
      <c r="B9" t="s">
        <v>1057</v>
      </c>
      <c r="C9" t="s">
        <v>5166</v>
      </c>
      <c r="D9">
        <v>10000</v>
      </c>
      <c r="E9">
        <v>0</v>
      </c>
      <c r="F9" t="s">
        <v>8220</v>
      </c>
      <c r="G9" t="s">
        <v>8224</v>
      </c>
      <c r="H9" t="s">
        <v>8246</v>
      </c>
      <c r="I9">
        <v>1429892177</v>
      </c>
      <c r="J9">
        <v>1424711777</v>
      </c>
      <c r="K9" t="b">
        <v>0</v>
      </c>
      <c r="L9">
        <v>0</v>
      </c>
      <c r="M9" t="b">
        <v>0</v>
      </c>
      <c r="N9" t="s">
        <v>8281</v>
      </c>
      <c r="O9">
        <v>0</v>
      </c>
      <c r="P9" t="e">
        <v>#DIV/0!</v>
      </c>
      <c r="Q9" t="s">
        <v>8331</v>
      </c>
      <c r="R9" t="s">
        <v>8332</v>
      </c>
    </row>
    <row r="10" spans="1:18" x14ac:dyDescent="0.25">
      <c r="A10">
        <v>1055</v>
      </c>
      <c r="B10" t="s">
        <v>1056</v>
      </c>
      <c r="C10" t="s">
        <v>5165</v>
      </c>
      <c r="D10">
        <v>3500</v>
      </c>
      <c r="E10">
        <v>0</v>
      </c>
      <c r="F10" t="s">
        <v>8220</v>
      </c>
      <c r="G10" t="s">
        <v>8224</v>
      </c>
      <c r="H10" t="s">
        <v>8246</v>
      </c>
      <c r="I10">
        <v>1457394545</v>
      </c>
      <c r="J10">
        <v>1454802545</v>
      </c>
      <c r="K10" t="b">
        <v>0</v>
      </c>
      <c r="L10">
        <v>0</v>
      </c>
      <c r="M10" t="b">
        <v>0</v>
      </c>
      <c r="N10" t="s">
        <v>8281</v>
      </c>
      <c r="O10">
        <v>0</v>
      </c>
      <c r="P10" t="e">
        <v>#DIV/0!</v>
      </c>
      <c r="Q10" t="s">
        <v>8331</v>
      </c>
      <c r="R10" t="s">
        <v>8332</v>
      </c>
    </row>
    <row r="11" spans="1:18" x14ac:dyDescent="0.25">
      <c r="A11">
        <v>1054</v>
      </c>
      <c r="B11" t="s">
        <v>1055</v>
      </c>
      <c r="C11" t="s">
        <v>5164</v>
      </c>
      <c r="D11">
        <v>2500</v>
      </c>
      <c r="E11">
        <v>0</v>
      </c>
      <c r="F11" t="s">
        <v>8220</v>
      </c>
      <c r="G11" t="s">
        <v>8224</v>
      </c>
      <c r="H11" t="s">
        <v>8246</v>
      </c>
      <c r="I11">
        <v>1407708000</v>
      </c>
      <c r="J11">
        <v>1405110399</v>
      </c>
      <c r="K11" t="b">
        <v>0</v>
      </c>
      <c r="L11">
        <v>0</v>
      </c>
      <c r="M11" t="b">
        <v>0</v>
      </c>
      <c r="N11" t="s">
        <v>8281</v>
      </c>
      <c r="O11">
        <v>0</v>
      </c>
      <c r="P11" t="e">
        <v>#DIV/0!</v>
      </c>
      <c r="Q11" t="s">
        <v>8331</v>
      </c>
      <c r="R11" t="s">
        <v>8332</v>
      </c>
    </row>
    <row r="12" spans="1:18" x14ac:dyDescent="0.25">
      <c r="A12">
        <v>1053</v>
      </c>
      <c r="B12" t="s">
        <v>1054</v>
      </c>
      <c r="C12" t="s">
        <v>5163</v>
      </c>
      <c r="D12">
        <v>1500</v>
      </c>
      <c r="E12">
        <v>15</v>
      </c>
      <c r="F12" t="s">
        <v>8220</v>
      </c>
      <c r="G12" t="s">
        <v>8224</v>
      </c>
      <c r="H12" t="s">
        <v>8246</v>
      </c>
      <c r="I12">
        <v>1488773332</v>
      </c>
      <c r="J12">
        <v>1486613332</v>
      </c>
      <c r="K12" t="b">
        <v>0</v>
      </c>
      <c r="L12">
        <v>1</v>
      </c>
      <c r="M12" t="b">
        <v>0</v>
      </c>
      <c r="N12" t="s">
        <v>8281</v>
      </c>
      <c r="O12">
        <v>0.01</v>
      </c>
      <c r="P12">
        <v>15</v>
      </c>
      <c r="Q12" t="s">
        <v>8331</v>
      </c>
      <c r="R12" t="s">
        <v>8332</v>
      </c>
    </row>
    <row r="13" spans="1:18" x14ac:dyDescent="0.25">
      <c r="A13">
        <v>1052</v>
      </c>
      <c r="B13" t="s">
        <v>1053</v>
      </c>
      <c r="C13" t="s">
        <v>5162</v>
      </c>
      <c r="D13">
        <v>4336</v>
      </c>
      <c r="E13">
        <v>0</v>
      </c>
      <c r="F13" t="s">
        <v>8220</v>
      </c>
      <c r="G13" t="s">
        <v>8224</v>
      </c>
      <c r="H13" t="s">
        <v>8246</v>
      </c>
      <c r="I13">
        <v>1465243740</v>
      </c>
      <c r="J13">
        <v>1461438495</v>
      </c>
      <c r="K13" t="b">
        <v>0</v>
      </c>
      <c r="L13">
        <v>0</v>
      </c>
      <c r="M13" t="b">
        <v>0</v>
      </c>
      <c r="N13" t="s">
        <v>8281</v>
      </c>
      <c r="O13">
        <v>0</v>
      </c>
      <c r="P13" t="e">
        <v>#DIV/0!</v>
      </c>
      <c r="Q13" t="s">
        <v>8331</v>
      </c>
      <c r="R13" t="s">
        <v>8332</v>
      </c>
    </row>
    <row r="14" spans="1:18" x14ac:dyDescent="0.25">
      <c r="A14">
        <v>1051</v>
      </c>
      <c r="B14" t="s">
        <v>1052</v>
      </c>
      <c r="C14" t="s">
        <v>5161</v>
      </c>
      <c r="D14">
        <v>500</v>
      </c>
      <c r="E14">
        <v>0</v>
      </c>
      <c r="F14" t="s">
        <v>8220</v>
      </c>
      <c r="G14" t="s">
        <v>8224</v>
      </c>
      <c r="H14" t="s">
        <v>8246</v>
      </c>
      <c r="I14">
        <v>1409098825</v>
      </c>
      <c r="J14">
        <v>1406679625</v>
      </c>
      <c r="K14" t="b">
        <v>0</v>
      </c>
      <c r="L14">
        <v>0</v>
      </c>
      <c r="M14" t="b">
        <v>0</v>
      </c>
      <c r="N14" t="s">
        <v>8281</v>
      </c>
      <c r="O14">
        <v>0</v>
      </c>
      <c r="P14" t="e">
        <v>#DIV/0!</v>
      </c>
      <c r="Q14" t="s">
        <v>8331</v>
      </c>
      <c r="R14" t="s">
        <v>8332</v>
      </c>
    </row>
    <row r="15" spans="1:18" x14ac:dyDescent="0.25">
      <c r="A15">
        <v>1050</v>
      </c>
      <c r="B15" t="s">
        <v>1051</v>
      </c>
      <c r="C15" t="s">
        <v>5160</v>
      </c>
      <c r="D15">
        <v>2500</v>
      </c>
      <c r="E15">
        <v>0</v>
      </c>
      <c r="F15" t="s">
        <v>8220</v>
      </c>
      <c r="G15" t="s">
        <v>8224</v>
      </c>
      <c r="H15" t="s">
        <v>8246</v>
      </c>
      <c r="I15">
        <v>1442257677</v>
      </c>
      <c r="J15">
        <v>1439665677</v>
      </c>
      <c r="K15" t="b">
        <v>0</v>
      </c>
      <c r="L15">
        <v>0</v>
      </c>
      <c r="M15" t="b">
        <v>0</v>
      </c>
      <c r="N15" t="s">
        <v>8281</v>
      </c>
      <c r="O15">
        <v>0</v>
      </c>
      <c r="P15" t="e">
        <v>#DIV/0!</v>
      </c>
      <c r="Q15" t="s">
        <v>8331</v>
      </c>
      <c r="R15" t="s">
        <v>8332</v>
      </c>
    </row>
    <row r="16" spans="1:18" x14ac:dyDescent="0.25">
      <c r="A16">
        <v>1049</v>
      </c>
      <c r="B16" t="s">
        <v>1050</v>
      </c>
      <c r="C16" t="s">
        <v>5159</v>
      </c>
      <c r="D16">
        <v>12000</v>
      </c>
      <c r="E16">
        <v>0</v>
      </c>
      <c r="F16" t="s">
        <v>8220</v>
      </c>
      <c r="G16" t="s">
        <v>8224</v>
      </c>
      <c r="H16" t="s">
        <v>8246</v>
      </c>
      <c r="I16">
        <v>1455272445</v>
      </c>
      <c r="J16">
        <v>1452680445</v>
      </c>
      <c r="K16" t="b">
        <v>0</v>
      </c>
      <c r="L16">
        <v>0</v>
      </c>
      <c r="M16" t="b">
        <v>0</v>
      </c>
      <c r="N16" t="s">
        <v>8281</v>
      </c>
      <c r="O16">
        <v>0</v>
      </c>
      <c r="P16" t="e">
        <v>#DIV/0!</v>
      </c>
      <c r="Q16" t="s">
        <v>8331</v>
      </c>
      <c r="R16" t="s">
        <v>8332</v>
      </c>
    </row>
    <row r="17" spans="1:18" x14ac:dyDescent="0.25">
      <c r="A17">
        <v>1048</v>
      </c>
      <c r="B17" t="s">
        <v>1049</v>
      </c>
      <c r="C17" t="s">
        <v>5158</v>
      </c>
      <c r="D17">
        <v>15000</v>
      </c>
      <c r="E17">
        <v>212</v>
      </c>
      <c r="F17" t="s">
        <v>8220</v>
      </c>
      <c r="G17" t="s">
        <v>8224</v>
      </c>
      <c r="H17" t="s">
        <v>8246</v>
      </c>
      <c r="I17">
        <v>1474766189</v>
      </c>
      <c r="J17">
        <v>1471310189</v>
      </c>
      <c r="K17" t="b">
        <v>0</v>
      </c>
      <c r="L17">
        <v>4</v>
      </c>
      <c r="M17" t="b">
        <v>0</v>
      </c>
      <c r="N17" t="s">
        <v>8281</v>
      </c>
      <c r="O17">
        <v>1.4133333333333333E-2</v>
      </c>
      <c r="P17">
        <v>53</v>
      </c>
      <c r="Q17" t="s">
        <v>8331</v>
      </c>
      <c r="R17" t="s">
        <v>8332</v>
      </c>
    </row>
    <row r="18" spans="1:18" x14ac:dyDescent="0.25">
      <c r="A18">
        <v>1047</v>
      </c>
      <c r="B18" t="s">
        <v>1048</v>
      </c>
      <c r="C18" t="s">
        <v>5157</v>
      </c>
      <c r="D18">
        <v>2000</v>
      </c>
      <c r="E18">
        <v>1</v>
      </c>
      <c r="F18" t="s">
        <v>8220</v>
      </c>
      <c r="G18" t="s">
        <v>8224</v>
      </c>
      <c r="H18" t="s">
        <v>8246</v>
      </c>
      <c r="I18">
        <v>1415219915</v>
      </c>
      <c r="J18">
        <v>1412624315</v>
      </c>
      <c r="K18" t="b">
        <v>0</v>
      </c>
      <c r="L18">
        <v>1</v>
      </c>
      <c r="M18" t="b">
        <v>0</v>
      </c>
      <c r="N18" t="s">
        <v>8281</v>
      </c>
      <c r="O18">
        <v>5.0000000000000001E-4</v>
      </c>
      <c r="P18">
        <v>1</v>
      </c>
      <c r="Q18" t="s">
        <v>8331</v>
      </c>
      <c r="R18" t="s">
        <v>8332</v>
      </c>
    </row>
    <row r="19" spans="1:18" x14ac:dyDescent="0.25">
      <c r="A19">
        <v>1046</v>
      </c>
      <c r="B19" t="s">
        <v>1047</v>
      </c>
      <c r="C19" t="s">
        <v>5156</v>
      </c>
      <c r="D19">
        <v>3000</v>
      </c>
      <c r="E19">
        <v>0</v>
      </c>
      <c r="F19" t="s">
        <v>8220</v>
      </c>
      <c r="G19" t="s">
        <v>8236</v>
      </c>
      <c r="H19" t="s">
        <v>8249</v>
      </c>
      <c r="I19">
        <v>1451161560</v>
      </c>
      <c r="J19">
        <v>1447273560</v>
      </c>
      <c r="K19" t="b">
        <v>0</v>
      </c>
      <c r="L19">
        <v>0</v>
      </c>
      <c r="M19" t="b">
        <v>0</v>
      </c>
      <c r="N19" t="s">
        <v>8281</v>
      </c>
      <c r="O19">
        <v>0</v>
      </c>
      <c r="P19" t="e">
        <v>#DIV/0!</v>
      </c>
      <c r="Q19" t="s">
        <v>8331</v>
      </c>
      <c r="R19" t="s">
        <v>8332</v>
      </c>
    </row>
    <row r="20" spans="1:18" x14ac:dyDescent="0.25">
      <c r="A20">
        <v>1045</v>
      </c>
      <c r="B20" t="s">
        <v>1046</v>
      </c>
      <c r="C20" t="s">
        <v>5155</v>
      </c>
      <c r="D20">
        <v>10000</v>
      </c>
      <c r="E20">
        <v>266</v>
      </c>
      <c r="F20" t="s">
        <v>8220</v>
      </c>
      <c r="G20" t="s">
        <v>8224</v>
      </c>
      <c r="H20" t="s">
        <v>8246</v>
      </c>
      <c r="I20">
        <v>1408827550</v>
      </c>
      <c r="J20">
        <v>1406235550</v>
      </c>
      <c r="K20" t="b">
        <v>0</v>
      </c>
      <c r="L20">
        <v>8</v>
      </c>
      <c r="M20" t="b">
        <v>0</v>
      </c>
      <c r="N20" t="s">
        <v>8281</v>
      </c>
      <c r="O20">
        <v>2.6599999999999999E-2</v>
      </c>
      <c r="P20">
        <v>33.25</v>
      </c>
      <c r="Q20" t="s">
        <v>8331</v>
      </c>
      <c r="R20" t="s">
        <v>8332</v>
      </c>
    </row>
    <row r="21" spans="1:18" x14ac:dyDescent="0.25">
      <c r="A21">
        <v>1044</v>
      </c>
      <c r="B21" t="s">
        <v>1045</v>
      </c>
      <c r="C21" t="s">
        <v>5154</v>
      </c>
      <c r="D21">
        <v>7000</v>
      </c>
      <c r="E21">
        <v>6</v>
      </c>
      <c r="F21" t="s">
        <v>8220</v>
      </c>
      <c r="G21" t="s">
        <v>8224</v>
      </c>
      <c r="H21" t="s">
        <v>8246</v>
      </c>
      <c r="I21">
        <v>1425587220</v>
      </c>
      <c r="J21">
        <v>1420668801</v>
      </c>
      <c r="K21" t="b">
        <v>0</v>
      </c>
      <c r="L21">
        <v>2</v>
      </c>
      <c r="M21" t="b">
        <v>0</v>
      </c>
      <c r="N21" t="s">
        <v>8281</v>
      </c>
      <c r="O21">
        <v>8.571428571428571E-4</v>
      </c>
      <c r="P21">
        <v>3</v>
      </c>
      <c r="Q21" t="s">
        <v>8331</v>
      </c>
      <c r="R21" t="s">
        <v>8332</v>
      </c>
    </row>
    <row r="22" spans="1:18" x14ac:dyDescent="0.25">
      <c r="A22">
        <v>1043</v>
      </c>
      <c r="B22" t="s">
        <v>1044</v>
      </c>
      <c r="C22" t="s">
        <v>5153</v>
      </c>
      <c r="D22">
        <v>100000</v>
      </c>
      <c r="E22">
        <v>8537</v>
      </c>
      <c r="F22" t="s">
        <v>8220</v>
      </c>
      <c r="G22" t="s">
        <v>8224</v>
      </c>
      <c r="H22" t="s">
        <v>8246</v>
      </c>
      <c r="I22">
        <v>1432101855</v>
      </c>
      <c r="J22">
        <v>1429509855</v>
      </c>
      <c r="K22" t="b">
        <v>0</v>
      </c>
      <c r="L22">
        <v>292</v>
      </c>
      <c r="M22" t="b">
        <v>0</v>
      </c>
      <c r="N22" t="s">
        <v>8281</v>
      </c>
      <c r="O22">
        <v>8.5370000000000001E-2</v>
      </c>
      <c r="P22">
        <v>29.236301369863014</v>
      </c>
      <c r="Q22" t="s">
        <v>8331</v>
      </c>
      <c r="R22" t="s">
        <v>8332</v>
      </c>
    </row>
    <row r="23" spans="1:18" x14ac:dyDescent="0.25">
      <c r="A23">
        <v>1042</v>
      </c>
      <c r="B23" t="s">
        <v>1043</v>
      </c>
      <c r="C23" t="s">
        <v>5152</v>
      </c>
      <c r="D23">
        <v>650</v>
      </c>
      <c r="E23">
        <v>10</v>
      </c>
      <c r="F23" t="s">
        <v>8220</v>
      </c>
      <c r="G23" t="s">
        <v>8224</v>
      </c>
      <c r="H23" t="s">
        <v>8246</v>
      </c>
      <c r="I23">
        <v>1410516000</v>
      </c>
      <c r="J23">
        <v>1406824948</v>
      </c>
      <c r="K23" t="b">
        <v>0</v>
      </c>
      <c r="L23">
        <v>1</v>
      </c>
      <c r="M23" t="b">
        <v>0</v>
      </c>
      <c r="N23" t="s">
        <v>8281</v>
      </c>
      <c r="O23">
        <v>1.5384615384615385E-2</v>
      </c>
      <c r="P23">
        <v>10</v>
      </c>
      <c r="Q23" t="s">
        <v>8331</v>
      </c>
      <c r="R23" t="s">
        <v>8332</v>
      </c>
    </row>
    <row r="24" spans="1:18" x14ac:dyDescent="0.25">
      <c r="A24">
        <v>1041</v>
      </c>
      <c r="B24" t="s">
        <v>1042</v>
      </c>
      <c r="C24" t="s">
        <v>5151</v>
      </c>
      <c r="D24">
        <v>50</v>
      </c>
      <c r="E24">
        <v>0</v>
      </c>
      <c r="F24" t="s">
        <v>8220</v>
      </c>
      <c r="G24" t="s">
        <v>8224</v>
      </c>
      <c r="H24" t="s">
        <v>8246</v>
      </c>
      <c r="I24">
        <v>1406769992</v>
      </c>
      <c r="J24">
        <v>1405041992</v>
      </c>
      <c r="K24" t="b">
        <v>0</v>
      </c>
      <c r="L24">
        <v>0</v>
      </c>
      <c r="M24" t="b">
        <v>0</v>
      </c>
      <c r="N24" t="s">
        <v>8281</v>
      </c>
      <c r="O24">
        <v>0</v>
      </c>
      <c r="P24" t="e">
        <v>#DIV/0!</v>
      </c>
      <c r="Q24" t="s">
        <v>8331</v>
      </c>
      <c r="R24" t="s">
        <v>8332</v>
      </c>
    </row>
    <row r="25" spans="1:18" x14ac:dyDescent="0.25">
      <c r="A25">
        <v>1040</v>
      </c>
      <c r="B25" t="s">
        <v>1041</v>
      </c>
      <c r="C25" t="s">
        <v>5150</v>
      </c>
      <c r="D25">
        <v>85000</v>
      </c>
      <c r="E25">
        <v>250</v>
      </c>
      <c r="F25" t="s">
        <v>8220</v>
      </c>
      <c r="G25" t="s">
        <v>8224</v>
      </c>
      <c r="H25" t="s">
        <v>8246</v>
      </c>
      <c r="I25">
        <v>1472317209</v>
      </c>
      <c r="J25">
        <v>1469725209</v>
      </c>
      <c r="K25" t="b">
        <v>0</v>
      </c>
      <c r="L25">
        <v>1</v>
      </c>
      <c r="M25" t="b">
        <v>0</v>
      </c>
      <c r="N25" t="s">
        <v>8281</v>
      </c>
      <c r="O25">
        <v>2.9411764705882353E-3</v>
      </c>
      <c r="P25">
        <v>250</v>
      </c>
      <c r="Q25" t="s">
        <v>8331</v>
      </c>
      <c r="R25" t="s">
        <v>8332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4450-5F7B-4F85-A2D6-C09AD3F0DBA0}">
  <dimension ref="A1:F47"/>
  <sheetViews>
    <sheetView workbookViewId="0">
      <selection activeCell="D10" sqref="D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8309</v>
      </c>
      <c r="B2" t="s">
        <v>8362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D5536-C5EF-44BE-BB08-D64C0E9B66B1}">
  <dimension ref="A1:F18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8309</v>
      </c>
      <c r="B1" t="s">
        <v>8362</v>
      </c>
    </row>
    <row r="2" spans="1:6" x14ac:dyDescent="0.25">
      <c r="A2" s="9" t="s">
        <v>8379</v>
      </c>
      <c r="B2" t="s">
        <v>8362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63FA6-4758-4D97-BF6C-38FCEB77F31C}">
  <dimension ref="A1:H12"/>
  <sheetViews>
    <sheetView tabSelected="1" workbookViewId="0">
      <selection activeCell="B2" sqref="B2"/>
    </sheetView>
  </sheetViews>
  <sheetFormatPr defaultRowHeight="15" x14ac:dyDescent="0.25"/>
  <cols>
    <col min="1" max="1" width="13.85546875" customWidth="1"/>
    <col min="2" max="2" width="20.7109375" customWidth="1"/>
    <col min="3" max="3" width="15" customWidth="1"/>
    <col min="4" max="4" width="17.28515625" customWidth="1"/>
    <col min="5" max="5" width="14.28515625" customWidth="1"/>
    <col min="6" max="6" width="18.42578125" customWidth="1"/>
    <col min="7" max="7" width="15.7109375" customWidth="1"/>
    <col min="8" max="8" width="17.7109375" customWidth="1"/>
  </cols>
  <sheetData>
    <row r="1" spans="1:8" s="1" customFormat="1" x14ac:dyDescent="0.25">
      <c r="A1" s="1" t="s">
        <v>8380</v>
      </c>
      <c r="B1" s="1" t="s">
        <v>8398</v>
      </c>
      <c r="C1" s="1" t="s">
        <v>8381</v>
      </c>
      <c r="D1" s="1" t="s">
        <v>8385</v>
      </c>
      <c r="E1" s="1" t="s">
        <v>8382</v>
      </c>
      <c r="F1" s="1" t="s">
        <v>8383</v>
      </c>
      <c r="G1" s="1" t="s">
        <v>8384</v>
      </c>
      <c r="H1" s="1" t="s">
        <v>8386</v>
      </c>
    </row>
    <row r="2" spans="1:8" x14ac:dyDescent="0.25">
      <c r="A2" t="s">
        <v>8387</v>
      </c>
      <c r="B2">
        <f>COUNTIFS('Kickstarted Table'!$F:$F,"successful", 'Kickstarted Table'!$D:$D,"&lt;1000")</f>
        <v>322</v>
      </c>
      <c r="C2">
        <f>COUNTIFS('Kickstarted Table'!$F:$F,"failed", 'Kickstarted Table'!$D:$D,"&lt;1000")</f>
        <v>113</v>
      </c>
      <c r="D2">
        <f>COUNTIFS('Kickstarted Table'!$F:$F,"canceled", 'Kickstarted Table'!$D:$D,"&lt;1000")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8388</v>
      </c>
      <c r="B3">
        <f>COUNTIFS('Kickstarted Table'!$F:$F,"successful", 'Kickstarted Table'!$D:$D,"&gt;1000", 'Kickstarted Table'!$D:$D,"&lt;4999")</f>
        <v>815</v>
      </c>
      <c r="C3">
        <f>COUNTIFS('Kickstarted Table'!$F:$F,"failed", 'Kickstarted Table'!$D:$D,"&gt;1000", 'Kickstarted Table'!$D:$D,"&lt;4999")</f>
        <v>357</v>
      </c>
      <c r="D3">
        <f>COUNTIFS('Kickstarted Table'!$F:$F,"canceled", 'Kickstarted Table'!$D:$D,"&gt;1000", 'Kickstarted Table'!$D:$D,"&lt;4999")</f>
        <v>52</v>
      </c>
      <c r="E3">
        <f t="shared" ref="E3:E12" si="0">SUM(B3,C3,D3)</f>
        <v>1224</v>
      </c>
      <c r="F3" s="5">
        <f t="shared" ref="F3:F12" si="1">B3/E3</f>
        <v>0.66584967320261434</v>
      </c>
      <c r="G3" s="5">
        <f t="shared" ref="G3:G12" si="2">C3/E3</f>
        <v>0.29166666666666669</v>
      </c>
      <c r="H3" s="5">
        <f t="shared" ref="H3:H12" si="3">D3/E3</f>
        <v>4.2483660130718956E-2</v>
      </c>
    </row>
    <row r="4" spans="1:8" x14ac:dyDescent="0.25">
      <c r="A4" t="s">
        <v>8389</v>
      </c>
      <c r="B4">
        <f>COUNTIFS('Kickstarted Table'!$F:$F,"successful", 'Kickstarted Table'!$D:$D,"&gt;5000", 'Kickstarted Table'!$D:$D,"&lt;9999")</f>
        <v>230</v>
      </c>
      <c r="C4">
        <f>COUNTIFS('Kickstarted Table'!$F:$F,"failed", 'Kickstarted Table'!$D:$D,"&gt;5000", 'Kickstarted Table'!$D:$D,"&lt;9999")</f>
        <v>160</v>
      </c>
      <c r="D4">
        <f>COUNTIFS('Kickstarted Table'!$F:$F,"canceled", 'Kickstarted Table'!$D:$D,"&gt;5000", 'Kickstarted Table'!$D:$D,"&lt;9999")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25">
      <c r="A5" t="s">
        <v>8390</v>
      </c>
      <c r="B5">
        <f>COUNTIFS('Kickstarted Table'!$F:$F,"successful", 'Kickstarted Table'!$D:$D,"&gt;10000", 'Kickstarted Table'!$D:$D,"&lt;14999")</f>
        <v>65</v>
      </c>
      <c r="C5">
        <f>COUNTIFS('Kickstarted Table'!$F:$F,"failed", 'Kickstarted Table'!$D:$D,"&gt;10000", 'Kickstarted Table'!$D:$D,"&lt;14999")</f>
        <v>59</v>
      </c>
      <c r="D5">
        <f>COUNTIFS('Kickstarted Table'!$F:$F,"canceled", 'Kickstarted Table'!$D:$D,"&gt;10000", 'Kickstarted Table'!$D:$D,"&lt;14999")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25">
      <c r="A6" t="s">
        <v>8391</v>
      </c>
      <c r="B6">
        <f>COUNTIFS('Kickstarted Table'!$F:$F,"successful", 'Kickstarted Table'!$D:$D,"&gt;15000", 'Kickstarted Table'!$D:$D,"&lt;19999")</f>
        <v>38</v>
      </c>
      <c r="C6">
        <f>COUNTIFS('Kickstarted Table'!$F:$F,"failed", 'Kickstarted Table'!$D:$D,"&gt;15000", 'Kickstarted Table'!$D:$D,"&lt;19999")</f>
        <v>32</v>
      </c>
      <c r="D6">
        <f>COUNTIFS('Kickstarted Table'!$F:$F,"canceled", 'Kickstarted Table'!$D:$D,"&gt;15000", 'Kickstarted Table'!$D:$D,"&lt;19999")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25">
      <c r="A7" t="s">
        <v>8392</v>
      </c>
      <c r="B7">
        <f>COUNTIFS('Kickstarted Table'!$F:$F,"successful", 'Kickstarted Table'!$D:$D,"&gt;20000", 'Kickstarted Table'!$D:$D,"&lt;24999")</f>
        <v>18</v>
      </c>
      <c r="C7">
        <f>COUNTIFS('Kickstarted Table'!$F:$F,"failed", 'Kickstarted Table'!$D:$D,"&gt;20000", 'Kickstarted Table'!$D:$D,"&lt;24999")</f>
        <v>16</v>
      </c>
      <c r="D7">
        <f>COUNTIFS('Kickstarted Table'!$F:$F,"canceled", 'Kickstarted Table'!$D:$D,"&gt;20000", 'Kickstarted Table'!$D:$D,"&lt;24999")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25">
      <c r="A8" t="s">
        <v>8393</v>
      </c>
      <c r="B8">
        <f>COUNTIFS('Kickstarted Table'!$F:$F,"successful", 'Kickstarted Table'!$D:$D,"&gt;25000", 'Kickstarted Table'!$D:$D,"&lt;29999")</f>
        <v>8</v>
      </c>
      <c r="C8">
        <f>COUNTIFS('Kickstarted Table'!$F:$F,"failed", 'Kickstarted Table'!$D:$D,"&gt;25000", 'Kickstarted Table'!$D:$D,"&lt;29999")</f>
        <v>15</v>
      </c>
      <c r="D8">
        <f>COUNTIFS('Kickstarted Table'!$F:$F,"canceled", 'Kickstarted Table'!$D:$D,"&gt;25000", 'Kickstarted Table'!$D:$D,"&lt;29999")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25">
      <c r="A9" t="s">
        <v>8394</v>
      </c>
      <c r="B9">
        <f>COUNTIFS('Kickstarted Table'!$F:$F,"successful", 'Kickstarted Table'!$D:$D,"&gt;30000", 'Kickstarted Table'!$D:$D,"&lt;34999")</f>
        <v>6</v>
      </c>
      <c r="C9">
        <f>COUNTIFS('Kickstarted Table'!$F:$F,"failed", 'Kickstarted Table'!$D:$D,"&gt;30000", 'Kickstarted Table'!$D:$D,"&lt;34999")</f>
        <v>6</v>
      </c>
      <c r="D9">
        <f>COUNTIFS('Kickstarted Table'!$F:$F,"canceled", 'Kickstarted Table'!$D:$D,"&gt;30000", 'Kickstarted Table'!$D:$D,"&lt;34999")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25">
      <c r="A10" t="s">
        <v>8395</v>
      </c>
      <c r="B10">
        <f>COUNTIFS('Kickstarted Table'!$F:$F,"successful", 'Kickstarted Table'!$D:$D,"&gt;35000", 'Kickstarted Table'!$D:$D,"&lt;39999")</f>
        <v>4</v>
      </c>
      <c r="C10">
        <f>COUNTIFS('Kickstarted Table'!$F:$F,"failed", 'Kickstarted Table'!$D:$D,"&gt;35000", 'Kickstarted Table'!$D:$D,"&lt;39999")</f>
        <v>8</v>
      </c>
      <c r="D10">
        <f>COUNTIFS('Kickstarted Table'!$F:$F,"canceled",'Kickstarted Table'!$D:$D,"&gt;35000",'Kickstarted Table'!$D:$D,"&lt;39999")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25">
      <c r="A11" t="s">
        <v>8396</v>
      </c>
      <c r="B11">
        <f>COUNTIFS('Kickstarted Table'!$F:$F,"successful", 'Kickstarted Table'!$D:$D,"&gt;40000", 'Kickstarted Table'!$D:$D,"&lt;44999")</f>
        <v>5</v>
      </c>
      <c r="C11">
        <f>COUNTIFS('Kickstarted Table'!$F:$F,"failed", 'Kickstarted Table'!$D:$D,"&gt;40000", 'Kickstarted Table'!$D:$D,"&lt;44999")</f>
        <v>3</v>
      </c>
      <c r="D11">
        <f>COUNTIFS('Kickstarted Table'!$F:$F,"canceled", 'Kickstarted Table'!$D:$D,"&gt;40000", 'Kickstarted Table'!$D:$D,"&lt;44999")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25">
      <c r="A12" t="s">
        <v>8397</v>
      </c>
      <c r="B12">
        <f>COUNTIFS('Kickstarted Table'!$F:$F,"successful", 'Kickstarted Table'!$D:$D,"&gt;45000", 'Kickstarted Table'!$D:$D,"&lt;49999")</f>
        <v>3</v>
      </c>
      <c r="C12">
        <f>COUNTIFS('Kickstarted Table'!$F:$F,"failed", 'Kickstarted Table'!$D:$D,"&gt;45000", 'Kickstarted Table'!$D:$D,"&lt;49999")</f>
        <v>5</v>
      </c>
      <c r="D12">
        <f>COUNTIFS('Kickstarted Table'!$F:$F,"canceled", 'Kickstarted Table'!$D:$D,"&gt;45000", 'Kickstarted Table'!$D:$D,"&lt;49999")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Kickstarted Table</vt:lpstr>
      <vt:lpstr>Sheet2</vt:lpstr>
      <vt:lpstr>Category Statistics</vt:lpstr>
      <vt:lpstr>Sheet1</vt:lpstr>
      <vt:lpstr>Sub-Category Statistics</vt:lpstr>
      <vt:lpstr>Monthly and Annual Statistics</vt:lpstr>
      <vt:lpstr>Goal Cost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Shawn Advani</cp:lastModifiedBy>
  <cp:lastPrinted>2019-08-19T23:21:23Z</cp:lastPrinted>
  <dcterms:created xsi:type="dcterms:W3CDTF">2017-04-20T15:17:24Z</dcterms:created>
  <dcterms:modified xsi:type="dcterms:W3CDTF">2019-08-24T15:12:21Z</dcterms:modified>
</cp:coreProperties>
</file>